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es-memo\Desktop\TITULOS VLGCG PARA TRANSPARENCIA  2025\"/>
    </mc:Choice>
  </mc:AlternateContent>
  <xr:revisionPtr revIDLastSave="0" documentId="13_ncr:1_{18816238-B73E-419A-ACDF-A7B4836D63EF}" xr6:coauthVersionLast="47" xr6:coauthVersionMax="47" xr10:uidLastSave="{00000000-0000-0000-0000-000000000000}"/>
  <bookViews>
    <workbookView xWindow="-120" yWindow="-120" windowWidth="29040" windowHeight="15840" firstSheet="6" activeTab="6" xr2:uid="{773C2360-03A3-4B08-8897-DF9B924CCA8B}"/>
  </bookViews>
  <sheets>
    <sheet name="CFF" sheetId="5" state="hidden" r:id="rId1"/>
    <sheet name="COG" sheetId="7" state="hidden" r:id="rId2"/>
    <sheet name="CA" sheetId="8" state="hidden" r:id="rId3"/>
    <sheet name="CFG" sheetId="9" state="hidden" r:id="rId4"/>
    <sheet name="CP" sheetId="10" state="hidden" r:id="rId5"/>
    <sheet name="Resumen Ingresos" sheetId="4" state="hidden" r:id="rId6"/>
    <sheet name="Resumen de Egresos" sheetId="3" r:id="rId7"/>
    <sheet name="Nómina" sheetId="1" state="hidden" r:id="rId8"/>
    <sheet name="Hoja1 (2)" sheetId="2" state="hidden" r:id="rId9"/>
  </sheets>
  <externalReferences>
    <externalReference r:id="rId10"/>
    <externalReference r:id="rId11"/>
  </externalReferences>
  <definedNames>
    <definedName name="_xlnm._FilterDatabase" localSheetId="1" hidden="1">COG!$A$6:$C$6</definedName>
    <definedName name="_xlnm._FilterDatabase" localSheetId="6" hidden="1">'Resumen de Egresos'!$A$4:$J$1287</definedName>
    <definedName name="_xlnm.Print_Area" localSheetId="2">CA!$A$1:$F$58</definedName>
    <definedName name="_xlnm.Print_Area" localSheetId="3">CFG!$A$1:$F$55</definedName>
    <definedName name="_xlnm.Print_Area" localSheetId="1">COG!$A$1:$C$162</definedName>
    <definedName name="_xlnm.Print_Area" localSheetId="4">CP!$A$1:$D$29</definedName>
    <definedName name="_xlnm.Print_Area" localSheetId="7">Nómina!$A$1:$N$330</definedName>
    <definedName name="_xlnm.Print_Area" localSheetId="5">'Resumen Ingresos'!$A$1:$K$178</definedName>
    <definedName name="_xlnm.Print_Titles" localSheetId="2">CA!$1:$4</definedName>
    <definedName name="_xlnm.Print_Titles" localSheetId="3">CFG!$1:$4</definedName>
    <definedName name="_xlnm.Print_Titles" localSheetId="1">COG!$1:$5</definedName>
    <definedName name="_xlnm.Print_Titles" localSheetId="7">Nómina!$1:$4</definedName>
    <definedName name="_xlnm.Print_Titles" localSheetId="5">'Resumen Ingresos'!$1:$3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289" i="3" l="1"/>
  <c r="U1289" i="3"/>
  <c r="T1289" i="3"/>
  <c r="S1289" i="3"/>
  <c r="R1289" i="3"/>
  <c r="Q1289" i="3"/>
  <c r="P1289" i="3"/>
  <c r="O1289" i="3"/>
  <c r="N1289" i="3"/>
  <c r="M1289" i="3"/>
  <c r="L1289" i="3"/>
  <c r="K1289" i="3"/>
  <c r="V1287" i="3"/>
  <c r="U1287" i="3"/>
  <c r="T1287" i="3"/>
  <c r="S1287" i="3"/>
  <c r="R1287" i="3"/>
  <c r="Q1287" i="3"/>
  <c r="P1287" i="3"/>
  <c r="O1287" i="3"/>
  <c r="N1287" i="3"/>
  <c r="M1287" i="3"/>
  <c r="L1287" i="3"/>
  <c r="K1287" i="3"/>
  <c r="V1286" i="3"/>
  <c r="U1286" i="3"/>
  <c r="T1286" i="3"/>
  <c r="S1286" i="3"/>
  <c r="R1286" i="3"/>
  <c r="Q1286" i="3"/>
  <c r="P1286" i="3"/>
  <c r="O1286" i="3"/>
  <c r="N1286" i="3"/>
  <c r="M1286" i="3"/>
  <c r="L1286" i="3"/>
  <c r="K1286" i="3"/>
  <c r="V1285" i="3"/>
  <c r="U1285" i="3"/>
  <c r="T1285" i="3"/>
  <c r="S1285" i="3"/>
  <c r="R1285" i="3"/>
  <c r="Q1285" i="3"/>
  <c r="P1285" i="3"/>
  <c r="O1285" i="3"/>
  <c r="N1285" i="3"/>
  <c r="M1285" i="3"/>
  <c r="L1285" i="3"/>
  <c r="K1285" i="3"/>
  <c r="V1284" i="3"/>
  <c r="U1284" i="3"/>
  <c r="T1284" i="3"/>
  <c r="S1284" i="3"/>
  <c r="R1284" i="3"/>
  <c r="Q1284" i="3"/>
  <c r="P1284" i="3"/>
  <c r="O1284" i="3"/>
  <c r="N1284" i="3"/>
  <c r="M1284" i="3"/>
  <c r="L1284" i="3"/>
  <c r="K1284" i="3"/>
  <c r="V1283" i="3"/>
  <c r="U1283" i="3"/>
  <c r="T1283" i="3"/>
  <c r="S1283" i="3"/>
  <c r="R1283" i="3"/>
  <c r="Q1283" i="3"/>
  <c r="P1283" i="3"/>
  <c r="O1283" i="3"/>
  <c r="N1283" i="3"/>
  <c r="M1283" i="3"/>
  <c r="L1283" i="3"/>
  <c r="K1283" i="3"/>
  <c r="V1282" i="3"/>
  <c r="U1282" i="3"/>
  <c r="T1282" i="3"/>
  <c r="S1282" i="3"/>
  <c r="R1282" i="3"/>
  <c r="Q1282" i="3"/>
  <c r="P1282" i="3"/>
  <c r="O1282" i="3"/>
  <c r="N1282" i="3"/>
  <c r="M1282" i="3"/>
  <c r="L1282" i="3"/>
  <c r="K1282" i="3"/>
  <c r="V1281" i="3"/>
  <c r="U1281" i="3"/>
  <c r="T1281" i="3"/>
  <c r="S1281" i="3"/>
  <c r="R1281" i="3"/>
  <c r="Q1281" i="3"/>
  <c r="P1281" i="3"/>
  <c r="O1281" i="3"/>
  <c r="N1281" i="3"/>
  <c r="M1281" i="3"/>
  <c r="L1281" i="3"/>
  <c r="K1281" i="3"/>
  <c r="V1280" i="3"/>
  <c r="U1280" i="3"/>
  <c r="T1280" i="3"/>
  <c r="S1280" i="3"/>
  <c r="R1280" i="3"/>
  <c r="Q1280" i="3"/>
  <c r="P1280" i="3"/>
  <c r="O1280" i="3"/>
  <c r="N1280" i="3"/>
  <c r="M1280" i="3"/>
  <c r="L1280" i="3"/>
  <c r="K1280" i="3"/>
  <c r="V1279" i="3"/>
  <c r="U1279" i="3"/>
  <c r="T1279" i="3"/>
  <c r="S1279" i="3"/>
  <c r="R1279" i="3"/>
  <c r="Q1279" i="3"/>
  <c r="P1279" i="3"/>
  <c r="O1279" i="3"/>
  <c r="N1279" i="3"/>
  <c r="M1279" i="3"/>
  <c r="L1279" i="3"/>
  <c r="K1279" i="3"/>
  <c r="V1278" i="3"/>
  <c r="U1278" i="3"/>
  <c r="T1278" i="3"/>
  <c r="S1278" i="3"/>
  <c r="R1278" i="3"/>
  <c r="Q1278" i="3"/>
  <c r="P1278" i="3"/>
  <c r="O1278" i="3"/>
  <c r="N1278" i="3"/>
  <c r="M1278" i="3"/>
  <c r="L1278" i="3"/>
  <c r="K1278" i="3"/>
  <c r="V1274" i="3"/>
  <c r="U1274" i="3"/>
  <c r="T1274" i="3"/>
  <c r="S1274" i="3"/>
  <c r="R1274" i="3"/>
  <c r="Q1274" i="3"/>
  <c r="P1274" i="3"/>
  <c r="O1274" i="3"/>
  <c r="N1274" i="3"/>
  <c r="M1274" i="3"/>
  <c r="L1274" i="3"/>
  <c r="K1274" i="3"/>
  <c r="V1273" i="3"/>
  <c r="U1273" i="3"/>
  <c r="T1273" i="3"/>
  <c r="S1273" i="3"/>
  <c r="R1273" i="3"/>
  <c r="Q1273" i="3"/>
  <c r="P1273" i="3"/>
  <c r="O1273" i="3"/>
  <c r="N1273" i="3"/>
  <c r="M1273" i="3"/>
  <c r="L1273" i="3"/>
  <c r="K1273" i="3"/>
  <c r="V1272" i="3"/>
  <c r="U1272" i="3"/>
  <c r="T1272" i="3"/>
  <c r="S1272" i="3"/>
  <c r="R1272" i="3"/>
  <c r="Q1272" i="3"/>
  <c r="P1272" i="3"/>
  <c r="O1272" i="3"/>
  <c r="N1272" i="3"/>
  <c r="M1272" i="3"/>
  <c r="L1272" i="3"/>
  <c r="K1272" i="3"/>
  <c r="V1271" i="3"/>
  <c r="U1271" i="3"/>
  <c r="T1271" i="3"/>
  <c r="S1271" i="3"/>
  <c r="R1271" i="3"/>
  <c r="Q1271" i="3"/>
  <c r="P1271" i="3"/>
  <c r="O1271" i="3"/>
  <c r="N1271" i="3"/>
  <c r="M1271" i="3"/>
  <c r="L1271" i="3"/>
  <c r="K1271" i="3"/>
  <c r="V1270" i="3"/>
  <c r="U1270" i="3"/>
  <c r="T1270" i="3"/>
  <c r="S1270" i="3"/>
  <c r="R1270" i="3"/>
  <c r="Q1270" i="3"/>
  <c r="P1270" i="3"/>
  <c r="O1270" i="3"/>
  <c r="N1270" i="3"/>
  <c r="M1270" i="3"/>
  <c r="L1270" i="3"/>
  <c r="K1270" i="3"/>
  <c r="V1269" i="3"/>
  <c r="U1269" i="3"/>
  <c r="T1269" i="3"/>
  <c r="S1269" i="3"/>
  <c r="R1269" i="3"/>
  <c r="Q1269" i="3"/>
  <c r="P1269" i="3"/>
  <c r="O1269" i="3"/>
  <c r="N1269" i="3"/>
  <c r="M1269" i="3"/>
  <c r="L1269" i="3"/>
  <c r="K1269" i="3"/>
  <c r="V1264" i="3"/>
  <c r="U1264" i="3"/>
  <c r="T1264" i="3"/>
  <c r="S1264" i="3"/>
  <c r="R1264" i="3"/>
  <c r="Q1264" i="3"/>
  <c r="P1264" i="3"/>
  <c r="O1264" i="3"/>
  <c r="N1264" i="3"/>
  <c r="M1264" i="3"/>
  <c r="L1264" i="3"/>
  <c r="K1264" i="3"/>
  <c r="V1263" i="3"/>
  <c r="U1263" i="3"/>
  <c r="T1263" i="3"/>
  <c r="S1263" i="3"/>
  <c r="R1263" i="3"/>
  <c r="Q1263" i="3"/>
  <c r="P1263" i="3"/>
  <c r="O1263" i="3"/>
  <c r="N1263" i="3"/>
  <c r="M1263" i="3"/>
  <c r="L1263" i="3"/>
  <c r="K1263" i="3"/>
  <c r="V1262" i="3"/>
  <c r="U1262" i="3"/>
  <c r="T1262" i="3"/>
  <c r="S1262" i="3"/>
  <c r="R1262" i="3"/>
  <c r="Q1262" i="3"/>
  <c r="P1262" i="3"/>
  <c r="O1262" i="3"/>
  <c r="N1262" i="3"/>
  <c r="M1262" i="3"/>
  <c r="L1262" i="3"/>
  <c r="K1262" i="3"/>
  <c r="V1258" i="3"/>
  <c r="U1258" i="3"/>
  <c r="T1258" i="3"/>
  <c r="S1258" i="3"/>
  <c r="R1258" i="3"/>
  <c r="Q1258" i="3"/>
  <c r="P1258" i="3"/>
  <c r="O1258" i="3"/>
  <c r="N1258" i="3"/>
  <c r="M1258" i="3"/>
  <c r="L1258" i="3"/>
  <c r="K1258" i="3"/>
  <c r="V1257" i="3"/>
  <c r="U1257" i="3"/>
  <c r="T1257" i="3"/>
  <c r="S1257" i="3"/>
  <c r="R1257" i="3"/>
  <c r="Q1257" i="3"/>
  <c r="P1257" i="3"/>
  <c r="O1257" i="3"/>
  <c r="N1257" i="3"/>
  <c r="M1257" i="3"/>
  <c r="L1257" i="3"/>
  <c r="K1257" i="3"/>
  <c r="V1256" i="3"/>
  <c r="U1256" i="3"/>
  <c r="T1256" i="3"/>
  <c r="S1256" i="3"/>
  <c r="R1256" i="3"/>
  <c r="Q1256" i="3"/>
  <c r="P1256" i="3"/>
  <c r="O1256" i="3"/>
  <c r="N1256" i="3"/>
  <c r="M1256" i="3"/>
  <c r="L1256" i="3"/>
  <c r="K1256" i="3"/>
  <c r="V1255" i="3"/>
  <c r="U1255" i="3"/>
  <c r="T1255" i="3"/>
  <c r="S1255" i="3"/>
  <c r="R1255" i="3"/>
  <c r="Q1255" i="3"/>
  <c r="P1255" i="3"/>
  <c r="O1255" i="3"/>
  <c r="N1255" i="3"/>
  <c r="M1255" i="3"/>
  <c r="L1255" i="3"/>
  <c r="K1255" i="3"/>
  <c r="V1252" i="3"/>
  <c r="U1252" i="3"/>
  <c r="T1252" i="3"/>
  <c r="S1252" i="3"/>
  <c r="R1252" i="3"/>
  <c r="Q1252" i="3"/>
  <c r="P1252" i="3"/>
  <c r="O1252" i="3"/>
  <c r="N1252" i="3"/>
  <c r="M1252" i="3"/>
  <c r="L1252" i="3"/>
  <c r="K1252" i="3"/>
  <c r="V1251" i="3"/>
  <c r="U1251" i="3"/>
  <c r="T1251" i="3"/>
  <c r="S1251" i="3"/>
  <c r="R1251" i="3"/>
  <c r="Q1251" i="3"/>
  <c r="P1251" i="3"/>
  <c r="O1251" i="3"/>
  <c r="N1251" i="3"/>
  <c r="M1251" i="3"/>
  <c r="L1251" i="3"/>
  <c r="K1251" i="3"/>
  <c r="V1250" i="3"/>
  <c r="U1250" i="3"/>
  <c r="T1250" i="3"/>
  <c r="S1250" i="3"/>
  <c r="R1250" i="3"/>
  <c r="Q1250" i="3"/>
  <c r="P1250" i="3"/>
  <c r="O1250" i="3"/>
  <c r="N1250" i="3"/>
  <c r="M1250" i="3"/>
  <c r="L1250" i="3"/>
  <c r="K1250" i="3"/>
  <c r="V1247" i="3"/>
  <c r="U1247" i="3"/>
  <c r="T1247" i="3"/>
  <c r="S1247" i="3"/>
  <c r="R1247" i="3"/>
  <c r="Q1247" i="3"/>
  <c r="P1247" i="3"/>
  <c r="O1247" i="3"/>
  <c r="N1247" i="3"/>
  <c r="M1247" i="3"/>
  <c r="L1247" i="3"/>
  <c r="K1247" i="3"/>
  <c r="V1246" i="3"/>
  <c r="U1246" i="3"/>
  <c r="T1246" i="3"/>
  <c r="S1246" i="3"/>
  <c r="R1246" i="3"/>
  <c r="Q1246" i="3"/>
  <c r="P1246" i="3"/>
  <c r="O1246" i="3"/>
  <c r="N1246" i="3"/>
  <c r="M1246" i="3"/>
  <c r="L1246" i="3"/>
  <c r="K1246" i="3"/>
  <c r="V1242" i="3"/>
  <c r="U1242" i="3"/>
  <c r="T1242" i="3"/>
  <c r="S1242" i="3"/>
  <c r="R1242" i="3"/>
  <c r="Q1242" i="3"/>
  <c r="P1242" i="3"/>
  <c r="O1242" i="3"/>
  <c r="N1242" i="3"/>
  <c r="M1242" i="3"/>
  <c r="L1242" i="3"/>
  <c r="K1242" i="3"/>
  <c r="V1241" i="3"/>
  <c r="U1241" i="3"/>
  <c r="T1241" i="3"/>
  <c r="S1241" i="3"/>
  <c r="R1241" i="3"/>
  <c r="Q1241" i="3"/>
  <c r="P1241" i="3"/>
  <c r="O1241" i="3"/>
  <c r="N1241" i="3"/>
  <c r="M1241" i="3"/>
  <c r="L1241" i="3"/>
  <c r="K1241" i="3"/>
  <c r="V1240" i="3"/>
  <c r="U1240" i="3"/>
  <c r="T1240" i="3"/>
  <c r="S1240" i="3"/>
  <c r="R1240" i="3"/>
  <c r="Q1240" i="3"/>
  <c r="P1240" i="3"/>
  <c r="O1240" i="3"/>
  <c r="N1240" i="3"/>
  <c r="M1240" i="3"/>
  <c r="L1240" i="3"/>
  <c r="K1240" i="3"/>
  <c r="V1236" i="3"/>
  <c r="U1236" i="3"/>
  <c r="T1236" i="3"/>
  <c r="S1236" i="3"/>
  <c r="R1236" i="3"/>
  <c r="Q1236" i="3"/>
  <c r="P1236" i="3"/>
  <c r="O1236" i="3"/>
  <c r="N1236" i="3"/>
  <c r="M1236" i="3"/>
  <c r="L1236" i="3"/>
  <c r="K1236" i="3"/>
  <c r="V1234" i="3"/>
  <c r="U1234" i="3"/>
  <c r="T1234" i="3"/>
  <c r="S1234" i="3"/>
  <c r="R1234" i="3"/>
  <c r="Q1234" i="3"/>
  <c r="P1234" i="3"/>
  <c r="O1234" i="3"/>
  <c r="N1234" i="3"/>
  <c r="M1234" i="3"/>
  <c r="L1234" i="3"/>
  <c r="K1234" i="3"/>
  <c r="V1231" i="3"/>
  <c r="U1231" i="3"/>
  <c r="T1231" i="3"/>
  <c r="S1231" i="3"/>
  <c r="R1231" i="3"/>
  <c r="Q1231" i="3"/>
  <c r="P1231" i="3"/>
  <c r="O1231" i="3"/>
  <c r="N1231" i="3"/>
  <c r="M1231" i="3"/>
  <c r="L1231" i="3"/>
  <c r="K1231" i="3"/>
  <c r="V1229" i="3"/>
  <c r="U1229" i="3"/>
  <c r="T1229" i="3"/>
  <c r="S1229" i="3"/>
  <c r="R1229" i="3"/>
  <c r="Q1229" i="3"/>
  <c r="P1229" i="3"/>
  <c r="O1229" i="3"/>
  <c r="N1229" i="3"/>
  <c r="M1229" i="3"/>
  <c r="L1229" i="3"/>
  <c r="K1229" i="3"/>
  <c r="V1225" i="3"/>
  <c r="U1225" i="3"/>
  <c r="T1225" i="3"/>
  <c r="S1225" i="3"/>
  <c r="R1225" i="3"/>
  <c r="Q1225" i="3"/>
  <c r="P1225" i="3"/>
  <c r="O1225" i="3"/>
  <c r="N1225" i="3"/>
  <c r="M1225" i="3"/>
  <c r="L1225" i="3"/>
  <c r="K1225" i="3"/>
  <c r="V1223" i="3"/>
  <c r="U1223" i="3"/>
  <c r="T1223" i="3"/>
  <c r="S1223" i="3"/>
  <c r="R1223" i="3"/>
  <c r="Q1223" i="3"/>
  <c r="P1223" i="3"/>
  <c r="O1223" i="3"/>
  <c r="N1223" i="3"/>
  <c r="M1223" i="3"/>
  <c r="L1223" i="3"/>
  <c r="K1223" i="3"/>
  <c r="V1220" i="3"/>
  <c r="U1220" i="3"/>
  <c r="T1220" i="3"/>
  <c r="S1220" i="3"/>
  <c r="R1220" i="3"/>
  <c r="Q1220" i="3"/>
  <c r="P1220" i="3"/>
  <c r="O1220" i="3"/>
  <c r="N1220" i="3"/>
  <c r="M1220" i="3"/>
  <c r="L1220" i="3"/>
  <c r="K1220" i="3"/>
  <c r="V1218" i="3"/>
  <c r="U1218" i="3"/>
  <c r="T1218" i="3"/>
  <c r="S1218" i="3"/>
  <c r="R1218" i="3"/>
  <c r="Q1218" i="3"/>
  <c r="P1218" i="3"/>
  <c r="O1218" i="3"/>
  <c r="N1218" i="3"/>
  <c r="M1218" i="3"/>
  <c r="L1218" i="3"/>
  <c r="K1218" i="3"/>
  <c r="V1216" i="3"/>
  <c r="U1216" i="3"/>
  <c r="T1216" i="3"/>
  <c r="S1216" i="3"/>
  <c r="R1216" i="3"/>
  <c r="Q1216" i="3"/>
  <c r="P1216" i="3"/>
  <c r="O1216" i="3"/>
  <c r="N1216" i="3"/>
  <c r="M1216" i="3"/>
  <c r="L1216" i="3"/>
  <c r="K1216" i="3"/>
  <c r="V1212" i="3"/>
  <c r="U1212" i="3"/>
  <c r="T1212" i="3"/>
  <c r="S1212" i="3"/>
  <c r="R1212" i="3"/>
  <c r="Q1212" i="3"/>
  <c r="P1212" i="3"/>
  <c r="O1212" i="3"/>
  <c r="N1212" i="3"/>
  <c r="M1212" i="3"/>
  <c r="L1212" i="3"/>
  <c r="K1212" i="3"/>
  <c r="V1209" i="3"/>
  <c r="U1209" i="3"/>
  <c r="T1209" i="3"/>
  <c r="S1209" i="3"/>
  <c r="R1209" i="3"/>
  <c r="Q1209" i="3"/>
  <c r="P1209" i="3"/>
  <c r="O1209" i="3"/>
  <c r="N1209" i="3"/>
  <c r="M1209" i="3"/>
  <c r="L1209" i="3"/>
  <c r="K1209" i="3"/>
  <c r="V1206" i="3"/>
  <c r="U1206" i="3"/>
  <c r="T1206" i="3"/>
  <c r="S1206" i="3"/>
  <c r="R1206" i="3"/>
  <c r="Q1206" i="3"/>
  <c r="P1206" i="3"/>
  <c r="O1206" i="3"/>
  <c r="N1206" i="3"/>
  <c r="M1206" i="3"/>
  <c r="L1206" i="3"/>
  <c r="K1206" i="3"/>
  <c r="V1205" i="3"/>
  <c r="U1205" i="3"/>
  <c r="T1205" i="3"/>
  <c r="S1205" i="3"/>
  <c r="R1205" i="3"/>
  <c r="Q1205" i="3"/>
  <c r="P1205" i="3"/>
  <c r="O1205" i="3"/>
  <c r="N1205" i="3"/>
  <c r="M1205" i="3"/>
  <c r="L1205" i="3"/>
  <c r="K1205" i="3"/>
  <c r="V1203" i="3"/>
  <c r="U1203" i="3"/>
  <c r="T1203" i="3"/>
  <c r="S1203" i="3"/>
  <c r="R1203" i="3"/>
  <c r="Q1203" i="3"/>
  <c r="P1203" i="3"/>
  <c r="O1203" i="3"/>
  <c r="N1203" i="3"/>
  <c r="M1203" i="3"/>
  <c r="L1203" i="3"/>
  <c r="K1203" i="3"/>
  <c r="V1201" i="3"/>
  <c r="U1201" i="3"/>
  <c r="T1201" i="3"/>
  <c r="S1201" i="3"/>
  <c r="R1201" i="3"/>
  <c r="Q1201" i="3"/>
  <c r="P1201" i="3"/>
  <c r="O1201" i="3"/>
  <c r="N1201" i="3"/>
  <c r="M1201" i="3"/>
  <c r="L1201" i="3"/>
  <c r="K1201" i="3"/>
  <c r="V1200" i="3"/>
  <c r="U1200" i="3"/>
  <c r="T1200" i="3"/>
  <c r="S1200" i="3"/>
  <c r="R1200" i="3"/>
  <c r="Q1200" i="3"/>
  <c r="P1200" i="3"/>
  <c r="O1200" i="3"/>
  <c r="N1200" i="3"/>
  <c r="M1200" i="3"/>
  <c r="L1200" i="3"/>
  <c r="K1200" i="3"/>
  <c r="V1198" i="3"/>
  <c r="U1198" i="3"/>
  <c r="T1198" i="3"/>
  <c r="S1198" i="3"/>
  <c r="R1198" i="3"/>
  <c r="Q1198" i="3"/>
  <c r="P1198" i="3"/>
  <c r="O1198" i="3"/>
  <c r="N1198" i="3"/>
  <c r="M1198" i="3"/>
  <c r="L1198" i="3"/>
  <c r="K1198" i="3"/>
  <c r="V1195" i="3"/>
  <c r="U1195" i="3"/>
  <c r="T1195" i="3"/>
  <c r="S1195" i="3"/>
  <c r="R1195" i="3"/>
  <c r="Q1195" i="3"/>
  <c r="P1195" i="3"/>
  <c r="O1195" i="3"/>
  <c r="N1195" i="3"/>
  <c r="M1195" i="3"/>
  <c r="L1195" i="3"/>
  <c r="K1195" i="3"/>
  <c r="V1193" i="3"/>
  <c r="U1193" i="3"/>
  <c r="T1193" i="3"/>
  <c r="S1193" i="3"/>
  <c r="R1193" i="3"/>
  <c r="Q1193" i="3"/>
  <c r="P1193" i="3"/>
  <c r="O1193" i="3"/>
  <c r="N1193" i="3"/>
  <c r="M1193" i="3"/>
  <c r="L1193" i="3"/>
  <c r="K1193" i="3"/>
  <c r="V1191" i="3"/>
  <c r="U1191" i="3"/>
  <c r="T1191" i="3"/>
  <c r="S1191" i="3"/>
  <c r="R1191" i="3"/>
  <c r="Q1191" i="3"/>
  <c r="P1191" i="3"/>
  <c r="O1191" i="3"/>
  <c r="N1191" i="3"/>
  <c r="M1191" i="3"/>
  <c r="L1191" i="3"/>
  <c r="K1191" i="3"/>
  <c r="V1189" i="3"/>
  <c r="U1189" i="3"/>
  <c r="T1189" i="3"/>
  <c r="S1189" i="3"/>
  <c r="R1189" i="3"/>
  <c r="Q1189" i="3"/>
  <c r="P1189" i="3"/>
  <c r="O1189" i="3"/>
  <c r="N1189" i="3"/>
  <c r="M1189" i="3"/>
  <c r="L1189" i="3"/>
  <c r="K1189" i="3"/>
  <c r="V1188" i="3"/>
  <c r="U1188" i="3"/>
  <c r="T1188" i="3"/>
  <c r="S1188" i="3"/>
  <c r="R1188" i="3"/>
  <c r="Q1188" i="3"/>
  <c r="P1188" i="3"/>
  <c r="O1188" i="3"/>
  <c r="N1188" i="3"/>
  <c r="M1188" i="3"/>
  <c r="L1188" i="3"/>
  <c r="K1188" i="3"/>
  <c r="V1187" i="3"/>
  <c r="U1187" i="3"/>
  <c r="T1187" i="3"/>
  <c r="S1187" i="3"/>
  <c r="R1187" i="3"/>
  <c r="Q1187" i="3"/>
  <c r="P1187" i="3"/>
  <c r="O1187" i="3"/>
  <c r="N1187" i="3"/>
  <c r="M1187" i="3"/>
  <c r="L1187" i="3"/>
  <c r="K1187" i="3"/>
  <c r="V1184" i="3"/>
  <c r="U1184" i="3"/>
  <c r="T1184" i="3"/>
  <c r="S1184" i="3"/>
  <c r="R1184" i="3"/>
  <c r="Q1184" i="3"/>
  <c r="P1184" i="3"/>
  <c r="O1184" i="3"/>
  <c r="N1184" i="3"/>
  <c r="M1184" i="3"/>
  <c r="L1184" i="3"/>
  <c r="K1184" i="3"/>
  <c r="V1182" i="3"/>
  <c r="U1182" i="3"/>
  <c r="T1182" i="3"/>
  <c r="S1182" i="3"/>
  <c r="R1182" i="3"/>
  <c r="Q1182" i="3"/>
  <c r="P1182" i="3"/>
  <c r="O1182" i="3"/>
  <c r="N1182" i="3"/>
  <c r="M1182" i="3"/>
  <c r="L1182" i="3"/>
  <c r="K1182" i="3"/>
  <c r="V1181" i="3"/>
  <c r="U1181" i="3"/>
  <c r="T1181" i="3"/>
  <c r="S1181" i="3"/>
  <c r="R1181" i="3"/>
  <c r="Q1181" i="3"/>
  <c r="P1181" i="3"/>
  <c r="O1181" i="3"/>
  <c r="N1181" i="3"/>
  <c r="M1181" i="3"/>
  <c r="L1181" i="3"/>
  <c r="K1181" i="3"/>
  <c r="V1179" i="3"/>
  <c r="U1179" i="3"/>
  <c r="T1179" i="3"/>
  <c r="S1179" i="3"/>
  <c r="R1179" i="3"/>
  <c r="Q1179" i="3"/>
  <c r="P1179" i="3"/>
  <c r="O1179" i="3"/>
  <c r="N1179" i="3"/>
  <c r="M1179" i="3"/>
  <c r="L1179" i="3"/>
  <c r="K1179" i="3"/>
  <c r="V1178" i="3"/>
  <c r="U1178" i="3"/>
  <c r="T1178" i="3"/>
  <c r="S1178" i="3"/>
  <c r="R1178" i="3"/>
  <c r="Q1178" i="3"/>
  <c r="P1178" i="3"/>
  <c r="O1178" i="3"/>
  <c r="N1178" i="3"/>
  <c r="M1178" i="3"/>
  <c r="L1178" i="3"/>
  <c r="K1178" i="3"/>
  <c r="V1177" i="3"/>
  <c r="U1177" i="3"/>
  <c r="T1177" i="3"/>
  <c r="S1177" i="3"/>
  <c r="R1177" i="3"/>
  <c r="Q1177" i="3"/>
  <c r="P1177" i="3"/>
  <c r="O1177" i="3"/>
  <c r="N1177" i="3"/>
  <c r="M1177" i="3"/>
  <c r="L1177" i="3"/>
  <c r="K1177" i="3"/>
  <c r="V1176" i="3"/>
  <c r="U1176" i="3"/>
  <c r="T1176" i="3"/>
  <c r="S1176" i="3"/>
  <c r="R1176" i="3"/>
  <c r="Q1176" i="3"/>
  <c r="P1176" i="3"/>
  <c r="O1176" i="3"/>
  <c r="N1176" i="3"/>
  <c r="M1176" i="3"/>
  <c r="L1176" i="3"/>
  <c r="K1176" i="3"/>
  <c r="V1171" i="3"/>
  <c r="U1171" i="3"/>
  <c r="T1171" i="3"/>
  <c r="S1171" i="3"/>
  <c r="R1171" i="3"/>
  <c r="Q1171" i="3"/>
  <c r="P1171" i="3"/>
  <c r="O1171" i="3"/>
  <c r="N1171" i="3"/>
  <c r="M1171" i="3"/>
  <c r="L1171" i="3"/>
  <c r="K1171" i="3"/>
  <c r="V1170" i="3"/>
  <c r="U1170" i="3"/>
  <c r="T1170" i="3"/>
  <c r="S1170" i="3"/>
  <c r="R1170" i="3"/>
  <c r="Q1170" i="3"/>
  <c r="P1170" i="3"/>
  <c r="O1170" i="3"/>
  <c r="N1170" i="3"/>
  <c r="M1170" i="3"/>
  <c r="L1170" i="3"/>
  <c r="K1170" i="3"/>
  <c r="V1169" i="3"/>
  <c r="U1169" i="3"/>
  <c r="T1169" i="3"/>
  <c r="S1169" i="3"/>
  <c r="R1169" i="3"/>
  <c r="Q1169" i="3"/>
  <c r="P1169" i="3"/>
  <c r="O1169" i="3"/>
  <c r="N1169" i="3"/>
  <c r="M1169" i="3"/>
  <c r="L1169" i="3"/>
  <c r="K1169" i="3"/>
  <c r="V1165" i="3"/>
  <c r="U1165" i="3"/>
  <c r="T1165" i="3"/>
  <c r="S1165" i="3"/>
  <c r="R1165" i="3"/>
  <c r="Q1165" i="3"/>
  <c r="P1165" i="3"/>
  <c r="O1165" i="3"/>
  <c r="N1165" i="3"/>
  <c r="M1165" i="3"/>
  <c r="L1165" i="3"/>
  <c r="K1165" i="3"/>
  <c r="V1162" i="3"/>
  <c r="U1162" i="3"/>
  <c r="T1162" i="3"/>
  <c r="S1162" i="3"/>
  <c r="R1162" i="3"/>
  <c r="Q1162" i="3"/>
  <c r="P1162" i="3"/>
  <c r="O1162" i="3"/>
  <c r="N1162" i="3"/>
  <c r="M1162" i="3"/>
  <c r="L1162" i="3"/>
  <c r="K1162" i="3"/>
  <c r="V1158" i="3"/>
  <c r="U1158" i="3"/>
  <c r="T1158" i="3"/>
  <c r="S1158" i="3"/>
  <c r="R1158" i="3"/>
  <c r="Q1158" i="3"/>
  <c r="P1158" i="3"/>
  <c r="O1158" i="3"/>
  <c r="N1158" i="3"/>
  <c r="M1158" i="3"/>
  <c r="L1158" i="3"/>
  <c r="K1158" i="3"/>
  <c r="V1156" i="3"/>
  <c r="U1156" i="3"/>
  <c r="T1156" i="3"/>
  <c r="S1156" i="3"/>
  <c r="R1156" i="3"/>
  <c r="Q1156" i="3"/>
  <c r="P1156" i="3"/>
  <c r="O1156" i="3"/>
  <c r="N1156" i="3"/>
  <c r="M1156" i="3"/>
  <c r="L1156" i="3"/>
  <c r="K1156" i="3"/>
  <c r="V1154" i="3"/>
  <c r="U1154" i="3"/>
  <c r="T1154" i="3"/>
  <c r="S1154" i="3"/>
  <c r="R1154" i="3"/>
  <c r="Q1154" i="3"/>
  <c r="P1154" i="3"/>
  <c r="O1154" i="3"/>
  <c r="N1154" i="3"/>
  <c r="M1154" i="3"/>
  <c r="L1154" i="3"/>
  <c r="K1154" i="3"/>
  <c r="V1149" i="3"/>
  <c r="U1149" i="3"/>
  <c r="T1149" i="3"/>
  <c r="S1149" i="3"/>
  <c r="R1149" i="3"/>
  <c r="Q1149" i="3"/>
  <c r="P1149" i="3"/>
  <c r="O1149" i="3"/>
  <c r="N1149" i="3"/>
  <c r="M1149" i="3"/>
  <c r="L1149" i="3"/>
  <c r="K1149" i="3"/>
  <c r="V1148" i="3"/>
  <c r="U1148" i="3"/>
  <c r="T1148" i="3"/>
  <c r="S1148" i="3"/>
  <c r="R1148" i="3"/>
  <c r="Q1148" i="3"/>
  <c r="P1148" i="3"/>
  <c r="O1148" i="3"/>
  <c r="N1148" i="3"/>
  <c r="M1148" i="3"/>
  <c r="L1148" i="3"/>
  <c r="K1148" i="3"/>
  <c r="V1147" i="3"/>
  <c r="U1147" i="3"/>
  <c r="T1147" i="3"/>
  <c r="S1147" i="3"/>
  <c r="R1147" i="3"/>
  <c r="Q1147" i="3"/>
  <c r="P1147" i="3"/>
  <c r="O1147" i="3"/>
  <c r="N1147" i="3"/>
  <c r="M1147" i="3"/>
  <c r="L1147" i="3"/>
  <c r="K1147" i="3"/>
  <c r="V1143" i="3"/>
  <c r="U1143" i="3"/>
  <c r="T1143" i="3"/>
  <c r="S1143" i="3"/>
  <c r="R1143" i="3"/>
  <c r="Q1143" i="3"/>
  <c r="P1143" i="3"/>
  <c r="O1143" i="3"/>
  <c r="N1143" i="3"/>
  <c r="M1143" i="3"/>
  <c r="L1143" i="3"/>
  <c r="K1143" i="3"/>
  <c r="V1142" i="3"/>
  <c r="U1142" i="3"/>
  <c r="T1142" i="3"/>
  <c r="S1142" i="3"/>
  <c r="R1142" i="3"/>
  <c r="Q1142" i="3"/>
  <c r="P1142" i="3"/>
  <c r="O1142" i="3"/>
  <c r="N1142" i="3"/>
  <c r="M1142" i="3"/>
  <c r="L1142" i="3"/>
  <c r="K1142" i="3"/>
  <c r="V1141" i="3"/>
  <c r="U1141" i="3"/>
  <c r="T1141" i="3"/>
  <c r="S1141" i="3"/>
  <c r="R1141" i="3"/>
  <c r="Q1141" i="3"/>
  <c r="P1141" i="3"/>
  <c r="O1141" i="3"/>
  <c r="N1141" i="3"/>
  <c r="M1141" i="3"/>
  <c r="L1141" i="3"/>
  <c r="K1141" i="3"/>
  <c r="V1140" i="3"/>
  <c r="U1140" i="3"/>
  <c r="T1140" i="3"/>
  <c r="S1140" i="3"/>
  <c r="R1140" i="3"/>
  <c r="Q1140" i="3"/>
  <c r="P1140" i="3"/>
  <c r="O1140" i="3"/>
  <c r="N1140" i="3"/>
  <c r="M1140" i="3"/>
  <c r="L1140" i="3"/>
  <c r="K1140" i="3"/>
  <c r="V1139" i="3"/>
  <c r="U1139" i="3"/>
  <c r="T1139" i="3"/>
  <c r="S1139" i="3"/>
  <c r="R1139" i="3"/>
  <c r="Q1139" i="3"/>
  <c r="P1139" i="3"/>
  <c r="O1139" i="3"/>
  <c r="N1139" i="3"/>
  <c r="M1139" i="3"/>
  <c r="L1139" i="3"/>
  <c r="K1139" i="3"/>
  <c r="V1138" i="3"/>
  <c r="U1138" i="3"/>
  <c r="T1138" i="3"/>
  <c r="S1138" i="3"/>
  <c r="R1138" i="3"/>
  <c r="Q1138" i="3"/>
  <c r="P1138" i="3"/>
  <c r="O1138" i="3"/>
  <c r="N1138" i="3"/>
  <c r="M1138" i="3"/>
  <c r="L1138" i="3"/>
  <c r="K1138" i="3"/>
  <c r="V1137" i="3"/>
  <c r="U1137" i="3"/>
  <c r="T1137" i="3"/>
  <c r="S1137" i="3"/>
  <c r="R1137" i="3"/>
  <c r="Q1137" i="3"/>
  <c r="P1137" i="3"/>
  <c r="O1137" i="3"/>
  <c r="N1137" i="3"/>
  <c r="M1137" i="3"/>
  <c r="L1137" i="3"/>
  <c r="K1137" i="3"/>
  <c r="V1136" i="3"/>
  <c r="U1136" i="3"/>
  <c r="T1136" i="3"/>
  <c r="S1136" i="3"/>
  <c r="R1136" i="3"/>
  <c r="Q1136" i="3"/>
  <c r="P1136" i="3"/>
  <c r="O1136" i="3"/>
  <c r="N1136" i="3"/>
  <c r="M1136" i="3"/>
  <c r="L1136" i="3"/>
  <c r="K1136" i="3"/>
  <c r="V1135" i="3"/>
  <c r="U1135" i="3"/>
  <c r="T1135" i="3"/>
  <c r="S1135" i="3"/>
  <c r="R1135" i="3"/>
  <c r="Q1135" i="3"/>
  <c r="P1135" i="3"/>
  <c r="O1135" i="3"/>
  <c r="N1135" i="3"/>
  <c r="M1135" i="3"/>
  <c r="L1135" i="3"/>
  <c r="K1135" i="3"/>
  <c r="V1134" i="3"/>
  <c r="U1134" i="3"/>
  <c r="T1134" i="3"/>
  <c r="S1134" i="3"/>
  <c r="R1134" i="3"/>
  <c r="Q1134" i="3"/>
  <c r="P1134" i="3"/>
  <c r="O1134" i="3"/>
  <c r="N1134" i="3"/>
  <c r="M1134" i="3"/>
  <c r="L1134" i="3"/>
  <c r="K1134" i="3"/>
  <c r="V1133" i="3"/>
  <c r="U1133" i="3"/>
  <c r="T1133" i="3"/>
  <c r="S1133" i="3"/>
  <c r="R1133" i="3"/>
  <c r="Q1133" i="3"/>
  <c r="P1133" i="3"/>
  <c r="O1133" i="3"/>
  <c r="N1133" i="3"/>
  <c r="M1133" i="3"/>
  <c r="L1133" i="3"/>
  <c r="K1133" i="3"/>
  <c r="V1132" i="3"/>
  <c r="U1132" i="3"/>
  <c r="T1132" i="3"/>
  <c r="S1132" i="3"/>
  <c r="R1132" i="3"/>
  <c r="Q1132" i="3"/>
  <c r="P1132" i="3"/>
  <c r="O1132" i="3"/>
  <c r="N1132" i="3"/>
  <c r="M1132" i="3"/>
  <c r="L1132" i="3"/>
  <c r="K1132" i="3"/>
  <c r="V1131" i="3"/>
  <c r="U1131" i="3"/>
  <c r="T1131" i="3"/>
  <c r="S1131" i="3"/>
  <c r="R1131" i="3"/>
  <c r="Q1131" i="3"/>
  <c r="P1131" i="3"/>
  <c r="O1131" i="3"/>
  <c r="N1131" i="3"/>
  <c r="M1131" i="3"/>
  <c r="L1131" i="3"/>
  <c r="K1131" i="3"/>
  <c r="V1130" i="3"/>
  <c r="U1130" i="3"/>
  <c r="T1130" i="3"/>
  <c r="S1130" i="3"/>
  <c r="R1130" i="3"/>
  <c r="Q1130" i="3"/>
  <c r="P1130" i="3"/>
  <c r="O1130" i="3"/>
  <c r="N1130" i="3"/>
  <c r="M1130" i="3"/>
  <c r="L1130" i="3"/>
  <c r="K1130" i="3"/>
  <c r="V1129" i="3"/>
  <c r="U1129" i="3"/>
  <c r="T1129" i="3"/>
  <c r="S1129" i="3"/>
  <c r="R1129" i="3"/>
  <c r="Q1129" i="3"/>
  <c r="P1129" i="3"/>
  <c r="O1129" i="3"/>
  <c r="N1129" i="3"/>
  <c r="M1129" i="3"/>
  <c r="L1129" i="3"/>
  <c r="K1129" i="3"/>
  <c r="V1128" i="3"/>
  <c r="U1128" i="3"/>
  <c r="T1128" i="3"/>
  <c r="S1128" i="3"/>
  <c r="R1128" i="3"/>
  <c r="Q1128" i="3"/>
  <c r="P1128" i="3"/>
  <c r="O1128" i="3"/>
  <c r="N1128" i="3"/>
  <c r="M1128" i="3"/>
  <c r="L1128" i="3"/>
  <c r="K1128" i="3"/>
  <c r="V1127" i="3"/>
  <c r="U1127" i="3"/>
  <c r="T1127" i="3"/>
  <c r="S1127" i="3"/>
  <c r="R1127" i="3"/>
  <c r="Q1127" i="3"/>
  <c r="P1127" i="3"/>
  <c r="O1127" i="3"/>
  <c r="N1127" i="3"/>
  <c r="M1127" i="3"/>
  <c r="L1127" i="3"/>
  <c r="K1127" i="3"/>
  <c r="V1126" i="3"/>
  <c r="U1126" i="3"/>
  <c r="T1126" i="3"/>
  <c r="S1126" i="3"/>
  <c r="R1126" i="3"/>
  <c r="Q1126" i="3"/>
  <c r="P1126" i="3"/>
  <c r="O1126" i="3"/>
  <c r="N1126" i="3"/>
  <c r="M1126" i="3"/>
  <c r="L1126" i="3"/>
  <c r="K1126" i="3"/>
  <c r="V1125" i="3"/>
  <c r="U1125" i="3"/>
  <c r="T1125" i="3"/>
  <c r="S1125" i="3"/>
  <c r="R1125" i="3"/>
  <c r="Q1125" i="3"/>
  <c r="P1125" i="3"/>
  <c r="O1125" i="3"/>
  <c r="N1125" i="3"/>
  <c r="M1125" i="3"/>
  <c r="L1125" i="3"/>
  <c r="K1125" i="3"/>
  <c r="V1124" i="3"/>
  <c r="U1124" i="3"/>
  <c r="T1124" i="3"/>
  <c r="S1124" i="3"/>
  <c r="R1124" i="3"/>
  <c r="Q1124" i="3"/>
  <c r="P1124" i="3"/>
  <c r="O1124" i="3"/>
  <c r="N1124" i="3"/>
  <c r="M1124" i="3"/>
  <c r="L1124" i="3"/>
  <c r="K1124" i="3"/>
  <c r="V1123" i="3"/>
  <c r="U1123" i="3"/>
  <c r="T1123" i="3"/>
  <c r="S1123" i="3"/>
  <c r="R1123" i="3"/>
  <c r="Q1123" i="3"/>
  <c r="P1123" i="3"/>
  <c r="O1123" i="3"/>
  <c r="N1123" i="3"/>
  <c r="M1123" i="3"/>
  <c r="L1123" i="3"/>
  <c r="K1123" i="3"/>
  <c r="V1122" i="3"/>
  <c r="U1122" i="3"/>
  <c r="T1122" i="3"/>
  <c r="S1122" i="3"/>
  <c r="R1122" i="3"/>
  <c r="Q1122" i="3"/>
  <c r="P1122" i="3"/>
  <c r="O1122" i="3"/>
  <c r="N1122" i="3"/>
  <c r="M1122" i="3"/>
  <c r="L1122" i="3"/>
  <c r="K1122" i="3"/>
  <c r="V1121" i="3"/>
  <c r="U1121" i="3"/>
  <c r="T1121" i="3"/>
  <c r="S1121" i="3"/>
  <c r="R1121" i="3"/>
  <c r="Q1121" i="3"/>
  <c r="P1121" i="3"/>
  <c r="O1121" i="3"/>
  <c r="N1121" i="3"/>
  <c r="M1121" i="3"/>
  <c r="L1121" i="3"/>
  <c r="K1121" i="3"/>
  <c r="V1120" i="3"/>
  <c r="U1120" i="3"/>
  <c r="T1120" i="3"/>
  <c r="S1120" i="3"/>
  <c r="R1120" i="3"/>
  <c r="Q1120" i="3"/>
  <c r="P1120" i="3"/>
  <c r="O1120" i="3"/>
  <c r="N1120" i="3"/>
  <c r="M1120" i="3"/>
  <c r="L1120" i="3"/>
  <c r="K1120" i="3"/>
  <c r="V1116" i="3"/>
  <c r="U1116" i="3"/>
  <c r="T1116" i="3"/>
  <c r="S1116" i="3"/>
  <c r="R1116" i="3"/>
  <c r="Q1116" i="3"/>
  <c r="P1116" i="3"/>
  <c r="O1116" i="3"/>
  <c r="N1116" i="3"/>
  <c r="M1116" i="3"/>
  <c r="L1116" i="3"/>
  <c r="K1116" i="3"/>
  <c r="V1115" i="3"/>
  <c r="U1115" i="3"/>
  <c r="T1115" i="3"/>
  <c r="S1115" i="3"/>
  <c r="R1115" i="3"/>
  <c r="Q1115" i="3"/>
  <c r="P1115" i="3"/>
  <c r="O1115" i="3"/>
  <c r="N1115" i="3"/>
  <c r="M1115" i="3"/>
  <c r="L1115" i="3"/>
  <c r="K1115" i="3"/>
  <c r="V1114" i="3"/>
  <c r="U1114" i="3"/>
  <c r="T1114" i="3"/>
  <c r="S1114" i="3"/>
  <c r="R1114" i="3"/>
  <c r="Q1114" i="3"/>
  <c r="P1114" i="3"/>
  <c r="O1114" i="3"/>
  <c r="N1114" i="3"/>
  <c r="M1114" i="3"/>
  <c r="L1114" i="3"/>
  <c r="K1114" i="3"/>
  <c r="V1113" i="3"/>
  <c r="U1113" i="3"/>
  <c r="T1113" i="3"/>
  <c r="S1113" i="3"/>
  <c r="R1113" i="3"/>
  <c r="Q1113" i="3"/>
  <c r="P1113" i="3"/>
  <c r="O1113" i="3"/>
  <c r="N1113" i="3"/>
  <c r="M1113" i="3"/>
  <c r="L1113" i="3"/>
  <c r="K1113" i="3"/>
  <c r="V1112" i="3"/>
  <c r="U1112" i="3"/>
  <c r="T1112" i="3"/>
  <c r="S1112" i="3"/>
  <c r="R1112" i="3"/>
  <c r="Q1112" i="3"/>
  <c r="P1112" i="3"/>
  <c r="O1112" i="3"/>
  <c r="N1112" i="3"/>
  <c r="M1112" i="3"/>
  <c r="L1112" i="3"/>
  <c r="K1112" i="3"/>
  <c r="V1109" i="3"/>
  <c r="U1109" i="3"/>
  <c r="T1109" i="3"/>
  <c r="S1109" i="3"/>
  <c r="R1109" i="3"/>
  <c r="Q1109" i="3"/>
  <c r="P1109" i="3"/>
  <c r="O1109" i="3"/>
  <c r="N1109" i="3"/>
  <c r="M1109" i="3"/>
  <c r="L1109" i="3"/>
  <c r="K1109" i="3"/>
  <c r="V1108" i="3"/>
  <c r="U1108" i="3"/>
  <c r="T1108" i="3"/>
  <c r="S1108" i="3"/>
  <c r="R1108" i="3"/>
  <c r="Q1108" i="3"/>
  <c r="P1108" i="3"/>
  <c r="O1108" i="3"/>
  <c r="N1108" i="3"/>
  <c r="M1108" i="3"/>
  <c r="L1108" i="3"/>
  <c r="K1108" i="3"/>
  <c r="V1106" i="3"/>
  <c r="U1106" i="3"/>
  <c r="T1106" i="3"/>
  <c r="S1106" i="3"/>
  <c r="R1106" i="3"/>
  <c r="Q1106" i="3"/>
  <c r="P1106" i="3"/>
  <c r="O1106" i="3"/>
  <c r="N1106" i="3"/>
  <c r="M1106" i="3"/>
  <c r="L1106" i="3"/>
  <c r="K1106" i="3"/>
  <c r="V1103" i="3"/>
  <c r="U1103" i="3"/>
  <c r="T1103" i="3"/>
  <c r="S1103" i="3"/>
  <c r="R1103" i="3"/>
  <c r="Q1103" i="3"/>
  <c r="P1103" i="3"/>
  <c r="O1103" i="3"/>
  <c r="N1103" i="3"/>
  <c r="M1103" i="3"/>
  <c r="L1103" i="3"/>
  <c r="K1103" i="3"/>
  <c r="V1102" i="3"/>
  <c r="U1102" i="3"/>
  <c r="T1102" i="3"/>
  <c r="S1102" i="3"/>
  <c r="R1102" i="3"/>
  <c r="Q1102" i="3"/>
  <c r="P1102" i="3"/>
  <c r="O1102" i="3"/>
  <c r="N1102" i="3"/>
  <c r="M1102" i="3"/>
  <c r="L1102" i="3"/>
  <c r="K1102" i="3"/>
  <c r="V1100" i="3"/>
  <c r="U1100" i="3"/>
  <c r="T1100" i="3"/>
  <c r="S1100" i="3"/>
  <c r="R1100" i="3"/>
  <c r="Q1100" i="3"/>
  <c r="P1100" i="3"/>
  <c r="O1100" i="3"/>
  <c r="N1100" i="3"/>
  <c r="M1100" i="3"/>
  <c r="L1100" i="3"/>
  <c r="K1100" i="3"/>
  <c r="V1097" i="3"/>
  <c r="U1097" i="3"/>
  <c r="T1097" i="3"/>
  <c r="S1097" i="3"/>
  <c r="R1097" i="3"/>
  <c r="Q1097" i="3"/>
  <c r="P1097" i="3"/>
  <c r="O1097" i="3"/>
  <c r="N1097" i="3"/>
  <c r="M1097" i="3"/>
  <c r="L1097" i="3"/>
  <c r="K1097" i="3"/>
  <c r="V1096" i="3"/>
  <c r="U1096" i="3"/>
  <c r="T1096" i="3"/>
  <c r="S1096" i="3"/>
  <c r="R1096" i="3"/>
  <c r="Q1096" i="3"/>
  <c r="P1096" i="3"/>
  <c r="O1096" i="3"/>
  <c r="N1096" i="3"/>
  <c r="M1096" i="3"/>
  <c r="L1096" i="3"/>
  <c r="K1096" i="3"/>
  <c r="V1095" i="3"/>
  <c r="U1095" i="3"/>
  <c r="T1095" i="3"/>
  <c r="S1095" i="3"/>
  <c r="R1095" i="3"/>
  <c r="Q1095" i="3"/>
  <c r="P1095" i="3"/>
  <c r="O1095" i="3"/>
  <c r="N1095" i="3"/>
  <c r="M1095" i="3"/>
  <c r="L1095" i="3"/>
  <c r="K1095" i="3"/>
  <c r="V1093" i="3"/>
  <c r="U1093" i="3"/>
  <c r="T1093" i="3"/>
  <c r="S1093" i="3"/>
  <c r="R1093" i="3"/>
  <c r="Q1093" i="3"/>
  <c r="P1093" i="3"/>
  <c r="O1093" i="3"/>
  <c r="N1093" i="3"/>
  <c r="M1093" i="3"/>
  <c r="L1093" i="3"/>
  <c r="K1093" i="3"/>
  <c r="V1092" i="3"/>
  <c r="U1092" i="3"/>
  <c r="T1092" i="3"/>
  <c r="S1092" i="3"/>
  <c r="R1092" i="3"/>
  <c r="Q1092" i="3"/>
  <c r="P1092" i="3"/>
  <c r="O1092" i="3"/>
  <c r="N1092" i="3"/>
  <c r="M1092" i="3"/>
  <c r="L1092" i="3"/>
  <c r="K1092" i="3"/>
  <c r="V1091" i="3"/>
  <c r="U1091" i="3"/>
  <c r="T1091" i="3"/>
  <c r="S1091" i="3"/>
  <c r="R1091" i="3"/>
  <c r="Q1091" i="3"/>
  <c r="P1091" i="3"/>
  <c r="O1091" i="3"/>
  <c r="N1091" i="3"/>
  <c r="M1091" i="3"/>
  <c r="L1091" i="3"/>
  <c r="K1091" i="3"/>
  <c r="V1090" i="3"/>
  <c r="U1090" i="3"/>
  <c r="T1090" i="3"/>
  <c r="S1090" i="3"/>
  <c r="R1090" i="3"/>
  <c r="Q1090" i="3"/>
  <c r="P1090" i="3"/>
  <c r="O1090" i="3"/>
  <c r="N1090" i="3"/>
  <c r="M1090" i="3"/>
  <c r="L1090" i="3"/>
  <c r="K1090" i="3"/>
  <c r="V1086" i="3"/>
  <c r="U1086" i="3"/>
  <c r="T1086" i="3"/>
  <c r="S1086" i="3"/>
  <c r="R1086" i="3"/>
  <c r="Q1086" i="3"/>
  <c r="P1086" i="3"/>
  <c r="O1086" i="3"/>
  <c r="N1086" i="3"/>
  <c r="M1086" i="3"/>
  <c r="L1086" i="3"/>
  <c r="K1086" i="3"/>
  <c r="V1085" i="3"/>
  <c r="U1085" i="3"/>
  <c r="T1085" i="3"/>
  <c r="S1085" i="3"/>
  <c r="R1085" i="3"/>
  <c r="Q1085" i="3"/>
  <c r="P1085" i="3"/>
  <c r="O1085" i="3"/>
  <c r="N1085" i="3"/>
  <c r="M1085" i="3"/>
  <c r="L1085" i="3"/>
  <c r="K1085" i="3"/>
  <c r="V1084" i="3"/>
  <c r="U1084" i="3"/>
  <c r="T1084" i="3"/>
  <c r="S1084" i="3"/>
  <c r="R1084" i="3"/>
  <c r="Q1084" i="3"/>
  <c r="P1084" i="3"/>
  <c r="O1084" i="3"/>
  <c r="N1084" i="3"/>
  <c r="M1084" i="3"/>
  <c r="L1084" i="3"/>
  <c r="K1084" i="3"/>
  <c r="V1081" i="3"/>
  <c r="U1081" i="3"/>
  <c r="T1081" i="3"/>
  <c r="S1081" i="3"/>
  <c r="R1081" i="3"/>
  <c r="Q1081" i="3"/>
  <c r="P1081" i="3"/>
  <c r="O1081" i="3"/>
  <c r="N1081" i="3"/>
  <c r="M1081" i="3"/>
  <c r="L1081" i="3"/>
  <c r="K1081" i="3"/>
  <c r="V1080" i="3"/>
  <c r="U1080" i="3"/>
  <c r="T1080" i="3"/>
  <c r="S1080" i="3"/>
  <c r="R1080" i="3"/>
  <c r="Q1080" i="3"/>
  <c r="P1080" i="3"/>
  <c r="O1080" i="3"/>
  <c r="N1080" i="3"/>
  <c r="M1080" i="3"/>
  <c r="L1080" i="3"/>
  <c r="K1080" i="3"/>
  <c r="V1078" i="3"/>
  <c r="U1078" i="3"/>
  <c r="T1078" i="3"/>
  <c r="S1078" i="3"/>
  <c r="R1078" i="3"/>
  <c r="Q1078" i="3"/>
  <c r="P1078" i="3"/>
  <c r="O1078" i="3"/>
  <c r="N1078" i="3"/>
  <c r="M1078" i="3"/>
  <c r="L1078" i="3"/>
  <c r="K1078" i="3"/>
  <c r="V1076" i="3"/>
  <c r="U1076" i="3"/>
  <c r="T1076" i="3"/>
  <c r="S1076" i="3"/>
  <c r="R1076" i="3"/>
  <c r="Q1076" i="3"/>
  <c r="P1076" i="3"/>
  <c r="O1076" i="3"/>
  <c r="N1076" i="3"/>
  <c r="M1076" i="3"/>
  <c r="L1076" i="3"/>
  <c r="K1076" i="3"/>
  <c r="V1073" i="3"/>
  <c r="U1073" i="3"/>
  <c r="T1073" i="3"/>
  <c r="S1073" i="3"/>
  <c r="R1073" i="3"/>
  <c r="Q1073" i="3"/>
  <c r="P1073" i="3"/>
  <c r="O1073" i="3"/>
  <c r="N1073" i="3"/>
  <c r="M1073" i="3"/>
  <c r="L1073" i="3"/>
  <c r="K1073" i="3"/>
  <c r="V1072" i="3"/>
  <c r="U1072" i="3"/>
  <c r="T1072" i="3"/>
  <c r="S1072" i="3"/>
  <c r="R1072" i="3"/>
  <c r="Q1072" i="3"/>
  <c r="P1072" i="3"/>
  <c r="O1072" i="3"/>
  <c r="N1072" i="3"/>
  <c r="M1072" i="3"/>
  <c r="L1072" i="3"/>
  <c r="K1072" i="3"/>
  <c r="V1071" i="3"/>
  <c r="U1071" i="3"/>
  <c r="T1071" i="3"/>
  <c r="S1071" i="3"/>
  <c r="R1071" i="3"/>
  <c r="Q1071" i="3"/>
  <c r="P1071" i="3"/>
  <c r="O1071" i="3"/>
  <c r="N1071" i="3"/>
  <c r="M1071" i="3"/>
  <c r="L1071" i="3"/>
  <c r="K1071" i="3"/>
  <c r="V1069" i="3"/>
  <c r="U1069" i="3"/>
  <c r="T1069" i="3"/>
  <c r="S1069" i="3"/>
  <c r="R1069" i="3"/>
  <c r="Q1069" i="3"/>
  <c r="P1069" i="3"/>
  <c r="O1069" i="3"/>
  <c r="N1069" i="3"/>
  <c r="M1069" i="3"/>
  <c r="L1069" i="3"/>
  <c r="K1069" i="3"/>
  <c r="V1068" i="3"/>
  <c r="U1068" i="3"/>
  <c r="T1068" i="3"/>
  <c r="S1068" i="3"/>
  <c r="R1068" i="3"/>
  <c r="Q1068" i="3"/>
  <c r="P1068" i="3"/>
  <c r="O1068" i="3"/>
  <c r="N1068" i="3"/>
  <c r="M1068" i="3"/>
  <c r="L1068" i="3"/>
  <c r="K1068" i="3"/>
  <c r="V1067" i="3"/>
  <c r="U1067" i="3"/>
  <c r="T1067" i="3"/>
  <c r="S1067" i="3"/>
  <c r="R1067" i="3"/>
  <c r="Q1067" i="3"/>
  <c r="P1067" i="3"/>
  <c r="O1067" i="3"/>
  <c r="N1067" i="3"/>
  <c r="M1067" i="3"/>
  <c r="L1067" i="3"/>
  <c r="K1067" i="3"/>
  <c r="V1066" i="3"/>
  <c r="U1066" i="3"/>
  <c r="T1066" i="3"/>
  <c r="S1066" i="3"/>
  <c r="R1066" i="3"/>
  <c r="Q1066" i="3"/>
  <c r="P1066" i="3"/>
  <c r="O1066" i="3"/>
  <c r="N1066" i="3"/>
  <c r="M1066" i="3"/>
  <c r="L1066" i="3"/>
  <c r="K1066" i="3"/>
  <c r="V1062" i="3"/>
  <c r="U1062" i="3"/>
  <c r="T1062" i="3"/>
  <c r="S1062" i="3"/>
  <c r="R1062" i="3"/>
  <c r="Q1062" i="3"/>
  <c r="P1062" i="3"/>
  <c r="O1062" i="3"/>
  <c r="N1062" i="3"/>
  <c r="M1062" i="3"/>
  <c r="L1062" i="3"/>
  <c r="K1062" i="3"/>
  <c r="V1061" i="3"/>
  <c r="U1061" i="3"/>
  <c r="T1061" i="3"/>
  <c r="S1061" i="3"/>
  <c r="R1061" i="3"/>
  <c r="Q1061" i="3"/>
  <c r="P1061" i="3"/>
  <c r="O1061" i="3"/>
  <c r="N1061" i="3"/>
  <c r="M1061" i="3"/>
  <c r="L1061" i="3"/>
  <c r="K1061" i="3"/>
  <c r="V1060" i="3"/>
  <c r="U1060" i="3"/>
  <c r="T1060" i="3"/>
  <c r="S1060" i="3"/>
  <c r="R1060" i="3"/>
  <c r="Q1060" i="3"/>
  <c r="P1060" i="3"/>
  <c r="O1060" i="3"/>
  <c r="N1060" i="3"/>
  <c r="M1060" i="3"/>
  <c r="L1060" i="3"/>
  <c r="K1060" i="3"/>
  <c r="V1059" i="3"/>
  <c r="U1059" i="3"/>
  <c r="T1059" i="3"/>
  <c r="S1059" i="3"/>
  <c r="R1059" i="3"/>
  <c r="Q1059" i="3"/>
  <c r="P1059" i="3"/>
  <c r="O1059" i="3"/>
  <c r="N1059" i="3"/>
  <c r="M1059" i="3"/>
  <c r="L1059" i="3"/>
  <c r="K1059" i="3"/>
  <c r="V1058" i="3"/>
  <c r="U1058" i="3"/>
  <c r="T1058" i="3"/>
  <c r="S1058" i="3"/>
  <c r="R1058" i="3"/>
  <c r="Q1058" i="3"/>
  <c r="P1058" i="3"/>
  <c r="O1058" i="3"/>
  <c r="N1058" i="3"/>
  <c r="M1058" i="3"/>
  <c r="L1058" i="3"/>
  <c r="K1058" i="3"/>
  <c r="V1055" i="3"/>
  <c r="U1055" i="3"/>
  <c r="T1055" i="3"/>
  <c r="S1055" i="3"/>
  <c r="R1055" i="3"/>
  <c r="Q1055" i="3"/>
  <c r="P1055" i="3"/>
  <c r="O1055" i="3"/>
  <c r="N1055" i="3"/>
  <c r="M1055" i="3"/>
  <c r="L1055" i="3"/>
  <c r="K1055" i="3"/>
  <c r="V1054" i="3"/>
  <c r="U1054" i="3"/>
  <c r="T1054" i="3"/>
  <c r="S1054" i="3"/>
  <c r="R1054" i="3"/>
  <c r="Q1054" i="3"/>
  <c r="P1054" i="3"/>
  <c r="O1054" i="3"/>
  <c r="N1054" i="3"/>
  <c r="M1054" i="3"/>
  <c r="L1054" i="3"/>
  <c r="K1054" i="3"/>
  <c r="V1053" i="3"/>
  <c r="U1053" i="3"/>
  <c r="T1053" i="3"/>
  <c r="S1053" i="3"/>
  <c r="R1053" i="3"/>
  <c r="Q1053" i="3"/>
  <c r="P1053" i="3"/>
  <c r="O1053" i="3"/>
  <c r="N1053" i="3"/>
  <c r="M1053" i="3"/>
  <c r="L1053" i="3"/>
  <c r="K1053" i="3"/>
  <c r="V1052" i="3"/>
  <c r="U1052" i="3"/>
  <c r="T1052" i="3"/>
  <c r="S1052" i="3"/>
  <c r="R1052" i="3"/>
  <c r="Q1052" i="3"/>
  <c r="P1052" i="3"/>
  <c r="O1052" i="3"/>
  <c r="N1052" i="3"/>
  <c r="M1052" i="3"/>
  <c r="L1052" i="3"/>
  <c r="K1052" i="3"/>
  <c r="V1051" i="3"/>
  <c r="U1051" i="3"/>
  <c r="T1051" i="3"/>
  <c r="S1051" i="3"/>
  <c r="R1051" i="3"/>
  <c r="Q1051" i="3"/>
  <c r="P1051" i="3"/>
  <c r="O1051" i="3"/>
  <c r="N1051" i="3"/>
  <c r="M1051" i="3"/>
  <c r="L1051" i="3"/>
  <c r="K1051" i="3"/>
  <c r="V1050" i="3"/>
  <c r="U1050" i="3"/>
  <c r="T1050" i="3"/>
  <c r="S1050" i="3"/>
  <c r="R1050" i="3"/>
  <c r="Q1050" i="3"/>
  <c r="P1050" i="3"/>
  <c r="O1050" i="3"/>
  <c r="N1050" i="3"/>
  <c r="M1050" i="3"/>
  <c r="L1050" i="3"/>
  <c r="K1050" i="3"/>
  <c r="V1049" i="3"/>
  <c r="U1049" i="3"/>
  <c r="T1049" i="3"/>
  <c r="S1049" i="3"/>
  <c r="R1049" i="3"/>
  <c r="Q1049" i="3"/>
  <c r="P1049" i="3"/>
  <c r="O1049" i="3"/>
  <c r="N1049" i="3"/>
  <c r="M1049" i="3"/>
  <c r="L1049" i="3"/>
  <c r="K1049" i="3"/>
  <c r="V1048" i="3"/>
  <c r="U1048" i="3"/>
  <c r="T1048" i="3"/>
  <c r="S1048" i="3"/>
  <c r="R1048" i="3"/>
  <c r="Q1048" i="3"/>
  <c r="P1048" i="3"/>
  <c r="O1048" i="3"/>
  <c r="N1048" i="3"/>
  <c r="M1048" i="3"/>
  <c r="L1048" i="3"/>
  <c r="K1048" i="3"/>
  <c r="V1047" i="3"/>
  <c r="U1047" i="3"/>
  <c r="T1047" i="3"/>
  <c r="S1047" i="3"/>
  <c r="R1047" i="3"/>
  <c r="Q1047" i="3"/>
  <c r="P1047" i="3"/>
  <c r="O1047" i="3"/>
  <c r="N1047" i="3"/>
  <c r="M1047" i="3"/>
  <c r="L1047" i="3"/>
  <c r="K1047" i="3"/>
  <c r="V1046" i="3"/>
  <c r="U1046" i="3"/>
  <c r="T1046" i="3"/>
  <c r="S1046" i="3"/>
  <c r="R1046" i="3"/>
  <c r="Q1046" i="3"/>
  <c r="P1046" i="3"/>
  <c r="O1046" i="3"/>
  <c r="N1046" i="3"/>
  <c r="M1046" i="3"/>
  <c r="L1046" i="3"/>
  <c r="K1046" i="3"/>
  <c r="V1045" i="3"/>
  <c r="U1045" i="3"/>
  <c r="T1045" i="3"/>
  <c r="S1045" i="3"/>
  <c r="R1045" i="3"/>
  <c r="Q1045" i="3"/>
  <c r="P1045" i="3"/>
  <c r="O1045" i="3"/>
  <c r="N1045" i="3"/>
  <c r="M1045" i="3"/>
  <c r="L1045" i="3"/>
  <c r="K1045" i="3"/>
  <c r="V1043" i="3"/>
  <c r="U1043" i="3"/>
  <c r="T1043" i="3"/>
  <c r="S1043" i="3"/>
  <c r="R1043" i="3"/>
  <c r="Q1043" i="3"/>
  <c r="P1043" i="3"/>
  <c r="O1043" i="3"/>
  <c r="N1043" i="3"/>
  <c r="M1043" i="3"/>
  <c r="L1043" i="3"/>
  <c r="K1043" i="3"/>
  <c r="V1042" i="3"/>
  <c r="U1042" i="3"/>
  <c r="T1042" i="3"/>
  <c r="S1042" i="3"/>
  <c r="R1042" i="3"/>
  <c r="Q1042" i="3"/>
  <c r="P1042" i="3"/>
  <c r="O1042" i="3"/>
  <c r="N1042" i="3"/>
  <c r="M1042" i="3"/>
  <c r="L1042" i="3"/>
  <c r="K1042" i="3"/>
  <c r="V1039" i="3"/>
  <c r="U1039" i="3"/>
  <c r="T1039" i="3"/>
  <c r="S1039" i="3"/>
  <c r="R1039" i="3"/>
  <c r="Q1039" i="3"/>
  <c r="P1039" i="3"/>
  <c r="O1039" i="3"/>
  <c r="N1039" i="3"/>
  <c r="M1039" i="3"/>
  <c r="L1039" i="3"/>
  <c r="K1039" i="3"/>
  <c r="V1038" i="3"/>
  <c r="U1038" i="3"/>
  <c r="T1038" i="3"/>
  <c r="S1038" i="3"/>
  <c r="R1038" i="3"/>
  <c r="Q1038" i="3"/>
  <c r="P1038" i="3"/>
  <c r="O1038" i="3"/>
  <c r="N1038" i="3"/>
  <c r="M1038" i="3"/>
  <c r="L1038" i="3"/>
  <c r="K1038" i="3"/>
  <c r="V1035" i="3"/>
  <c r="U1035" i="3"/>
  <c r="T1035" i="3"/>
  <c r="S1035" i="3"/>
  <c r="R1035" i="3"/>
  <c r="Q1035" i="3"/>
  <c r="P1035" i="3"/>
  <c r="O1035" i="3"/>
  <c r="N1035" i="3"/>
  <c r="M1035" i="3"/>
  <c r="L1035" i="3"/>
  <c r="K1035" i="3"/>
  <c r="V1034" i="3"/>
  <c r="U1034" i="3"/>
  <c r="T1034" i="3"/>
  <c r="S1034" i="3"/>
  <c r="R1034" i="3"/>
  <c r="Q1034" i="3"/>
  <c r="P1034" i="3"/>
  <c r="O1034" i="3"/>
  <c r="N1034" i="3"/>
  <c r="M1034" i="3"/>
  <c r="L1034" i="3"/>
  <c r="K1034" i="3"/>
  <c r="V1033" i="3"/>
  <c r="U1033" i="3"/>
  <c r="T1033" i="3"/>
  <c r="S1033" i="3"/>
  <c r="R1033" i="3"/>
  <c r="Q1033" i="3"/>
  <c r="P1033" i="3"/>
  <c r="O1033" i="3"/>
  <c r="N1033" i="3"/>
  <c r="M1033" i="3"/>
  <c r="L1033" i="3"/>
  <c r="K1033" i="3"/>
  <c r="V1031" i="3"/>
  <c r="U1031" i="3"/>
  <c r="T1031" i="3"/>
  <c r="S1031" i="3"/>
  <c r="R1031" i="3"/>
  <c r="Q1031" i="3"/>
  <c r="P1031" i="3"/>
  <c r="O1031" i="3"/>
  <c r="N1031" i="3"/>
  <c r="M1031" i="3"/>
  <c r="L1031" i="3"/>
  <c r="K1031" i="3"/>
  <c r="V1030" i="3"/>
  <c r="U1030" i="3"/>
  <c r="T1030" i="3"/>
  <c r="S1030" i="3"/>
  <c r="R1030" i="3"/>
  <c r="Q1030" i="3"/>
  <c r="P1030" i="3"/>
  <c r="O1030" i="3"/>
  <c r="N1030" i="3"/>
  <c r="M1030" i="3"/>
  <c r="L1030" i="3"/>
  <c r="K1030" i="3"/>
  <c r="V1029" i="3"/>
  <c r="U1029" i="3"/>
  <c r="T1029" i="3"/>
  <c r="S1029" i="3"/>
  <c r="R1029" i="3"/>
  <c r="Q1029" i="3"/>
  <c r="P1029" i="3"/>
  <c r="O1029" i="3"/>
  <c r="N1029" i="3"/>
  <c r="M1029" i="3"/>
  <c r="L1029" i="3"/>
  <c r="K1029" i="3"/>
  <c r="V1028" i="3"/>
  <c r="U1028" i="3"/>
  <c r="T1028" i="3"/>
  <c r="S1028" i="3"/>
  <c r="R1028" i="3"/>
  <c r="Q1028" i="3"/>
  <c r="P1028" i="3"/>
  <c r="O1028" i="3"/>
  <c r="N1028" i="3"/>
  <c r="M1028" i="3"/>
  <c r="L1028" i="3"/>
  <c r="K1028" i="3"/>
  <c r="V1024" i="3"/>
  <c r="U1024" i="3"/>
  <c r="T1024" i="3"/>
  <c r="S1024" i="3"/>
  <c r="R1024" i="3"/>
  <c r="Q1024" i="3"/>
  <c r="P1024" i="3"/>
  <c r="O1024" i="3"/>
  <c r="N1024" i="3"/>
  <c r="M1024" i="3"/>
  <c r="L1024" i="3"/>
  <c r="K1024" i="3"/>
  <c r="V1023" i="3"/>
  <c r="U1023" i="3"/>
  <c r="T1023" i="3"/>
  <c r="S1023" i="3"/>
  <c r="R1023" i="3"/>
  <c r="Q1023" i="3"/>
  <c r="P1023" i="3"/>
  <c r="O1023" i="3"/>
  <c r="N1023" i="3"/>
  <c r="M1023" i="3"/>
  <c r="L1023" i="3"/>
  <c r="K1023" i="3"/>
  <c r="V1022" i="3"/>
  <c r="U1022" i="3"/>
  <c r="T1022" i="3"/>
  <c r="S1022" i="3"/>
  <c r="R1022" i="3"/>
  <c r="Q1022" i="3"/>
  <c r="P1022" i="3"/>
  <c r="O1022" i="3"/>
  <c r="N1022" i="3"/>
  <c r="M1022" i="3"/>
  <c r="L1022" i="3"/>
  <c r="K1022" i="3"/>
  <c r="V1021" i="3"/>
  <c r="U1021" i="3"/>
  <c r="T1021" i="3"/>
  <c r="S1021" i="3"/>
  <c r="R1021" i="3"/>
  <c r="Q1021" i="3"/>
  <c r="P1021" i="3"/>
  <c r="O1021" i="3"/>
  <c r="N1021" i="3"/>
  <c r="M1021" i="3"/>
  <c r="L1021" i="3"/>
  <c r="K1021" i="3"/>
  <c r="V1019" i="3"/>
  <c r="U1019" i="3"/>
  <c r="T1019" i="3"/>
  <c r="S1019" i="3"/>
  <c r="R1019" i="3"/>
  <c r="Q1019" i="3"/>
  <c r="P1019" i="3"/>
  <c r="O1019" i="3"/>
  <c r="N1019" i="3"/>
  <c r="M1019" i="3"/>
  <c r="L1019" i="3"/>
  <c r="K1019" i="3"/>
  <c r="V1018" i="3"/>
  <c r="U1018" i="3"/>
  <c r="T1018" i="3"/>
  <c r="S1018" i="3"/>
  <c r="R1018" i="3"/>
  <c r="Q1018" i="3"/>
  <c r="P1018" i="3"/>
  <c r="O1018" i="3"/>
  <c r="N1018" i="3"/>
  <c r="M1018" i="3"/>
  <c r="L1018" i="3"/>
  <c r="K1018" i="3"/>
  <c r="V1015" i="3"/>
  <c r="U1015" i="3"/>
  <c r="T1015" i="3"/>
  <c r="S1015" i="3"/>
  <c r="R1015" i="3"/>
  <c r="Q1015" i="3"/>
  <c r="P1015" i="3"/>
  <c r="O1015" i="3"/>
  <c r="N1015" i="3"/>
  <c r="M1015" i="3"/>
  <c r="L1015" i="3"/>
  <c r="K1015" i="3"/>
  <c r="V1014" i="3"/>
  <c r="U1014" i="3"/>
  <c r="T1014" i="3"/>
  <c r="S1014" i="3"/>
  <c r="R1014" i="3"/>
  <c r="Q1014" i="3"/>
  <c r="P1014" i="3"/>
  <c r="O1014" i="3"/>
  <c r="N1014" i="3"/>
  <c r="M1014" i="3"/>
  <c r="L1014" i="3"/>
  <c r="K1014" i="3"/>
  <c r="V1013" i="3"/>
  <c r="U1013" i="3"/>
  <c r="T1013" i="3"/>
  <c r="S1013" i="3"/>
  <c r="R1013" i="3"/>
  <c r="Q1013" i="3"/>
  <c r="P1013" i="3"/>
  <c r="O1013" i="3"/>
  <c r="N1013" i="3"/>
  <c r="M1013" i="3"/>
  <c r="L1013" i="3"/>
  <c r="K1013" i="3"/>
  <c r="V1012" i="3"/>
  <c r="U1012" i="3"/>
  <c r="T1012" i="3"/>
  <c r="S1012" i="3"/>
  <c r="R1012" i="3"/>
  <c r="Q1012" i="3"/>
  <c r="P1012" i="3"/>
  <c r="O1012" i="3"/>
  <c r="N1012" i="3"/>
  <c r="M1012" i="3"/>
  <c r="L1012" i="3"/>
  <c r="K1012" i="3"/>
  <c r="V1010" i="3"/>
  <c r="U1010" i="3"/>
  <c r="T1010" i="3"/>
  <c r="S1010" i="3"/>
  <c r="R1010" i="3"/>
  <c r="Q1010" i="3"/>
  <c r="P1010" i="3"/>
  <c r="O1010" i="3"/>
  <c r="N1010" i="3"/>
  <c r="M1010" i="3"/>
  <c r="L1010" i="3"/>
  <c r="K1010" i="3"/>
  <c r="V1008" i="3"/>
  <c r="U1008" i="3"/>
  <c r="T1008" i="3"/>
  <c r="S1008" i="3"/>
  <c r="R1008" i="3"/>
  <c r="Q1008" i="3"/>
  <c r="P1008" i="3"/>
  <c r="O1008" i="3"/>
  <c r="N1008" i="3"/>
  <c r="M1008" i="3"/>
  <c r="L1008" i="3"/>
  <c r="K1008" i="3"/>
  <c r="V1007" i="3"/>
  <c r="U1007" i="3"/>
  <c r="T1007" i="3"/>
  <c r="S1007" i="3"/>
  <c r="R1007" i="3"/>
  <c r="Q1007" i="3"/>
  <c r="P1007" i="3"/>
  <c r="O1007" i="3"/>
  <c r="N1007" i="3"/>
  <c r="M1007" i="3"/>
  <c r="L1007" i="3"/>
  <c r="K1007" i="3"/>
  <c r="V1006" i="3"/>
  <c r="U1006" i="3"/>
  <c r="T1006" i="3"/>
  <c r="S1006" i="3"/>
  <c r="R1006" i="3"/>
  <c r="Q1006" i="3"/>
  <c r="P1006" i="3"/>
  <c r="O1006" i="3"/>
  <c r="N1006" i="3"/>
  <c r="M1006" i="3"/>
  <c r="L1006" i="3"/>
  <c r="K1006" i="3"/>
  <c r="V1003" i="3"/>
  <c r="U1003" i="3"/>
  <c r="T1003" i="3"/>
  <c r="S1003" i="3"/>
  <c r="R1003" i="3"/>
  <c r="Q1003" i="3"/>
  <c r="P1003" i="3"/>
  <c r="O1003" i="3"/>
  <c r="N1003" i="3"/>
  <c r="M1003" i="3"/>
  <c r="L1003" i="3"/>
  <c r="K1003" i="3"/>
  <c r="V1002" i="3"/>
  <c r="U1002" i="3"/>
  <c r="T1002" i="3"/>
  <c r="S1002" i="3"/>
  <c r="R1002" i="3"/>
  <c r="Q1002" i="3"/>
  <c r="P1002" i="3"/>
  <c r="O1002" i="3"/>
  <c r="N1002" i="3"/>
  <c r="M1002" i="3"/>
  <c r="L1002" i="3"/>
  <c r="K1002" i="3"/>
  <c r="V1001" i="3"/>
  <c r="U1001" i="3"/>
  <c r="T1001" i="3"/>
  <c r="S1001" i="3"/>
  <c r="R1001" i="3"/>
  <c r="Q1001" i="3"/>
  <c r="P1001" i="3"/>
  <c r="O1001" i="3"/>
  <c r="N1001" i="3"/>
  <c r="M1001" i="3"/>
  <c r="L1001" i="3"/>
  <c r="K1001" i="3"/>
  <c r="V999" i="3"/>
  <c r="U999" i="3"/>
  <c r="T999" i="3"/>
  <c r="S999" i="3"/>
  <c r="R999" i="3"/>
  <c r="Q999" i="3"/>
  <c r="P999" i="3"/>
  <c r="O999" i="3"/>
  <c r="N999" i="3"/>
  <c r="M999" i="3"/>
  <c r="L999" i="3"/>
  <c r="K999" i="3"/>
  <c r="V998" i="3"/>
  <c r="U998" i="3"/>
  <c r="T998" i="3"/>
  <c r="S998" i="3"/>
  <c r="R998" i="3"/>
  <c r="Q998" i="3"/>
  <c r="P998" i="3"/>
  <c r="O998" i="3"/>
  <c r="N998" i="3"/>
  <c r="M998" i="3"/>
  <c r="L998" i="3"/>
  <c r="K998" i="3"/>
  <c r="V997" i="3"/>
  <c r="U997" i="3"/>
  <c r="T997" i="3"/>
  <c r="S997" i="3"/>
  <c r="R997" i="3"/>
  <c r="Q997" i="3"/>
  <c r="P997" i="3"/>
  <c r="O997" i="3"/>
  <c r="N997" i="3"/>
  <c r="M997" i="3"/>
  <c r="L997" i="3"/>
  <c r="K997" i="3"/>
  <c r="V996" i="3"/>
  <c r="U996" i="3"/>
  <c r="T996" i="3"/>
  <c r="S996" i="3"/>
  <c r="R996" i="3"/>
  <c r="Q996" i="3"/>
  <c r="P996" i="3"/>
  <c r="O996" i="3"/>
  <c r="N996" i="3"/>
  <c r="M996" i="3"/>
  <c r="L996" i="3"/>
  <c r="K996" i="3"/>
  <c r="V992" i="3"/>
  <c r="U992" i="3"/>
  <c r="T992" i="3"/>
  <c r="S992" i="3"/>
  <c r="R992" i="3"/>
  <c r="Q992" i="3"/>
  <c r="P992" i="3"/>
  <c r="O992" i="3"/>
  <c r="N992" i="3"/>
  <c r="M992" i="3"/>
  <c r="L992" i="3"/>
  <c r="K992" i="3"/>
  <c r="V991" i="3"/>
  <c r="U991" i="3"/>
  <c r="T991" i="3"/>
  <c r="S991" i="3"/>
  <c r="R991" i="3"/>
  <c r="Q991" i="3"/>
  <c r="P991" i="3"/>
  <c r="O991" i="3"/>
  <c r="N991" i="3"/>
  <c r="M991" i="3"/>
  <c r="L991" i="3"/>
  <c r="K991" i="3"/>
  <c r="V990" i="3"/>
  <c r="U990" i="3"/>
  <c r="T990" i="3"/>
  <c r="S990" i="3"/>
  <c r="R990" i="3"/>
  <c r="Q990" i="3"/>
  <c r="P990" i="3"/>
  <c r="O990" i="3"/>
  <c r="N990" i="3"/>
  <c r="M990" i="3"/>
  <c r="L990" i="3"/>
  <c r="K990" i="3"/>
  <c r="V987" i="3"/>
  <c r="U987" i="3"/>
  <c r="T987" i="3"/>
  <c r="S987" i="3"/>
  <c r="R987" i="3"/>
  <c r="Q987" i="3"/>
  <c r="P987" i="3"/>
  <c r="O987" i="3"/>
  <c r="N987" i="3"/>
  <c r="M987" i="3"/>
  <c r="L987" i="3"/>
  <c r="K987" i="3"/>
  <c r="V986" i="3"/>
  <c r="U986" i="3"/>
  <c r="T986" i="3"/>
  <c r="S986" i="3"/>
  <c r="R986" i="3"/>
  <c r="Q986" i="3"/>
  <c r="P986" i="3"/>
  <c r="O986" i="3"/>
  <c r="N986" i="3"/>
  <c r="M986" i="3"/>
  <c r="L986" i="3"/>
  <c r="K986" i="3"/>
  <c r="V984" i="3"/>
  <c r="U984" i="3"/>
  <c r="T984" i="3"/>
  <c r="S984" i="3"/>
  <c r="R984" i="3"/>
  <c r="Q984" i="3"/>
  <c r="P984" i="3"/>
  <c r="O984" i="3"/>
  <c r="N984" i="3"/>
  <c r="M984" i="3"/>
  <c r="L984" i="3"/>
  <c r="K984" i="3"/>
  <c r="V981" i="3"/>
  <c r="U981" i="3"/>
  <c r="T981" i="3"/>
  <c r="S981" i="3"/>
  <c r="R981" i="3"/>
  <c r="Q981" i="3"/>
  <c r="P981" i="3"/>
  <c r="O981" i="3"/>
  <c r="N981" i="3"/>
  <c r="M981" i="3"/>
  <c r="L981" i="3"/>
  <c r="K981" i="3"/>
  <c r="V980" i="3"/>
  <c r="U980" i="3"/>
  <c r="T980" i="3"/>
  <c r="S980" i="3"/>
  <c r="R980" i="3"/>
  <c r="Q980" i="3"/>
  <c r="P980" i="3"/>
  <c r="O980" i="3"/>
  <c r="N980" i="3"/>
  <c r="M980" i="3"/>
  <c r="L980" i="3"/>
  <c r="K980" i="3"/>
  <c r="V979" i="3"/>
  <c r="U979" i="3"/>
  <c r="T979" i="3"/>
  <c r="S979" i="3"/>
  <c r="R979" i="3"/>
  <c r="Q979" i="3"/>
  <c r="P979" i="3"/>
  <c r="O979" i="3"/>
  <c r="N979" i="3"/>
  <c r="M979" i="3"/>
  <c r="L979" i="3"/>
  <c r="K979" i="3"/>
  <c r="V977" i="3"/>
  <c r="U977" i="3"/>
  <c r="T977" i="3"/>
  <c r="S977" i="3"/>
  <c r="R977" i="3"/>
  <c r="Q977" i="3"/>
  <c r="P977" i="3"/>
  <c r="O977" i="3"/>
  <c r="N977" i="3"/>
  <c r="M977" i="3"/>
  <c r="L977" i="3"/>
  <c r="K977" i="3"/>
  <c r="V976" i="3"/>
  <c r="U976" i="3"/>
  <c r="T976" i="3"/>
  <c r="S976" i="3"/>
  <c r="R976" i="3"/>
  <c r="Q976" i="3"/>
  <c r="P976" i="3"/>
  <c r="O976" i="3"/>
  <c r="N976" i="3"/>
  <c r="M976" i="3"/>
  <c r="L976" i="3"/>
  <c r="K976" i="3"/>
  <c r="V975" i="3"/>
  <c r="U975" i="3"/>
  <c r="T975" i="3"/>
  <c r="S975" i="3"/>
  <c r="R975" i="3"/>
  <c r="Q975" i="3"/>
  <c r="P975" i="3"/>
  <c r="O975" i="3"/>
  <c r="N975" i="3"/>
  <c r="M975" i="3"/>
  <c r="L975" i="3"/>
  <c r="K975" i="3"/>
  <c r="V974" i="3"/>
  <c r="U974" i="3"/>
  <c r="T974" i="3"/>
  <c r="S974" i="3"/>
  <c r="R974" i="3"/>
  <c r="Q974" i="3"/>
  <c r="P974" i="3"/>
  <c r="O974" i="3"/>
  <c r="N974" i="3"/>
  <c r="M974" i="3"/>
  <c r="L974" i="3"/>
  <c r="K974" i="3"/>
  <c r="V970" i="3"/>
  <c r="U970" i="3"/>
  <c r="T970" i="3"/>
  <c r="S970" i="3"/>
  <c r="R970" i="3"/>
  <c r="Q970" i="3"/>
  <c r="P970" i="3"/>
  <c r="O970" i="3"/>
  <c r="N970" i="3"/>
  <c r="M970" i="3"/>
  <c r="L970" i="3"/>
  <c r="K970" i="3"/>
  <c r="V969" i="3"/>
  <c r="U969" i="3"/>
  <c r="T969" i="3"/>
  <c r="S969" i="3"/>
  <c r="R969" i="3"/>
  <c r="Q969" i="3"/>
  <c r="P969" i="3"/>
  <c r="O969" i="3"/>
  <c r="N969" i="3"/>
  <c r="M969" i="3"/>
  <c r="L969" i="3"/>
  <c r="K969" i="3"/>
  <c r="V968" i="3"/>
  <c r="U968" i="3"/>
  <c r="T968" i="3"/>
  <c r="S968" i="3"/>
  <c r="R968" i="3"/>
  <c r="Q968" i="3"/>
  <c r="P968" i="3"/>
  <c r="O968" i="3"/>
  <c r="N968" i="3"/>
  <c r="M968" i="3"/>
  <c r="L968" i="3"/>
  <c r="K968" i="3"/>
  <c r="V966" i="3"/>
  <c r="U966" i="3"/>
  <c r="T966" i="3"/>
  <c r="S966" i="3"/>
  <c r="R966" i="3"/>
  <c r="Q966" i="3"/>
  <c r="P966" i="3"/>
  <c r="O966" i="3"/>
  <c r="N966" i="3"/>
  <c r="M966" i="3"/>
  <c r="L966" i="3"/>
  <c r="K966" i="3"/>
  <c r="V963" i="3"/>
  <c r="U963" i="3"/>
  <c r="T963" i="3"/>
  <c r="S963" i="3"/>
  <c r="R963" i="3"/>
  <c r="Q963" i="3"/>
  <c r="P963" i="3"/>
  <c r="O963" i="3"/>
  <c r="N963" i="3"/>
  <c r="M963" i="3"/>
  <c r="L963" i="3"/>
  <c r="K963" i="3"/>
  <c r="V962" i="3"/>
  <c r="U962" i="3"/>
  <c r="T962" i="3"/>
  <c r="S962" i="3"/>
  <c r="R962" i="3"/>
  <c r="Q962" i="3"/>
  <c r="P962" i="3"/>
  <c r="O962" i="3"/>
  <c r="N962" i="3"/>
  <c r="M962" i="3"/>
  <c r="L962" i="3"/>
  <c r="K962" i="3"/>
  <c r="V960" i="3"/>
  <c r="U960" i="3"/>
  <c r="T960" i="3"/>
  <c r="S960" i="3"/>
  <c r="R960" i="3"/>
  <c r="Q960" i="3"/>
  <c r="P960" i="3"/>
  <c r="O960" i="3"/>
  <c r="N960" i="3"/>
  <c r="M960" i="3"/>
  <c r="L960" i="3"/>
  <c r="K960" i="3"/>
  <c r="V957" i="3"/>
  <c r="U957" i="3"/>
  <c r="T957" i="3"/>
  <c r="S957" i="3"/>
  <c r="R957" i="3"/>
  <c r="Q957" i="3"/>
  <c r="P957" i="3"/>
  <c r="O957" i="3"/>
  <c r="N957" i="3"/>
  <c r="M957" i="3"/>
  <c r="L957" i="3"/>
  <c r="K957" i="3"/>
  <c r="V956" i="3"/>
  <c r="U956" i="3"/>
  <c r="T956" i="3"/>
  <c r="S956" i="3"/>
  <c r="R956" i="3"/>
  <c r="Q956" i="3"/>
  <c r="P956" i="3"/>
  <c r="O956" i="3"/>
  <c r="N956" i="3"/>
  <c r="M956" i="3"/>
  <c r="L956" i="3"/>
  <c r="K956" i="3"/>
  <c r="V955" i="3"/>
  <c r="U955" i="3"/>
  <c r="T955" i="3"/>
  <c r="S955" i="3"/>
  <c r="R955" i="3"/>
  <c r="Q955" i="3"/>
  <c r="P955" i="3"/>
  <c r="O955" i="3"/>
  <c r="N955" i="3"/>
  <c r="M955" i="3"/>
  <c r="L955" i="3"/>
  <c r="K955" i="3"/>
  <c r="V953" i="3"/>
  <c r="U953" i="3"/>
  <c r="T953" i="3"/>
  <c r="S953" i="3"/>
  <c r="R953" i="3"/>
  <c r="Q953" i="3"/>
  <c r="P953" i="3"/>
  <c r="O953" i="3"/>
  <c r="N953" i="3"/>
  <c r="M953" i="3"/>
  <c r="L953" i="3"/>
  <c r="K953" i="3"/>
  <c r="V952" i="3"/>
  <c r="U952" i="3"/>
  <c r="T952" i="3"/>
  <c r="S952" i="3"/>
  <c r="R952" i="3"/>
  <c r="Q952" i="3"/>
  <c r="P952" i="3"/>
  <c r="O952" i="3"/>
  <c r="N952" i="3"/>
  <c r="M952" i="3"/>
  <c r="L952" i="3"/>
  <c r="K952" i="3"/>
  <c r="V951" i="3"/>
  <c r="U951" i="3"/>
  <c r="T951" i="3"/>
  <c r="S951" i="3"/>
  <c r="R951" i="3"/>
  <c r="Q951" i="3"/>
  <c r="P951" i="3"/>
  <c r="O951" i="3"/>
  <c r="N951" i="3"/>
  <c r="M951" i="3"/>
  <c r="L951" i="3"/>
  <c r="K951" i="3"/>
  <c r="V950" i="3"/>
  <c r="U950" i="3"/>
  <c r="T950" i="3"/>
  <c r="S950" i="3"/>
  <c r="R950" i="3"/>
  <c r="Q950" i="3"/>
  <c r="P950" i="3"/>
  <c r="O950" i="3"/>
  <c r="N950" i="3"/>
  <c r="M950" i="3"/>
  <c r="L950" i="3"/>
  <c r="K950" i="3"/>
  <c r="V946" i="3"/>
  <c r="U946" i="3"/>
  <c r="T946" i="3"/>
  <c r="S946" i="3"/>
  <c r="R946" i="3"/>
  <c r="Q946" i="3"/>
  <c r="P946" i="3"/>
  <c r="O946" i="3"/>
  <c r="N946" i="3"/>
  <c r="M946" i="3"/>
  <c r="L946" i="3"/>
  <c r="K946" i="3"/>
  <c r="V945" i="3"/>
  <c r="U945" i="3"/>
  <c r="T945" i="3"/>
  <c r="S945" i="3"/>
  <c r="R945" i="3"/>
  <c r="Q945" i="3"/>
  <c r="P945" i="3"/>
  <c r="O945" i="3"/>
  <c r="N945" i="3"/>
  <c r="M945" i="3"/>
  <c r="L945" i="3"/>
  <c r="K945" i="3"/>
  <c r="V944" i="3"/>
  <c r="U944" i="3"/>
  <c r="T944" i="3"/>
  <c r="S944" i="3"/>
  <c r="R944" i="3"/>
  <c r="Q944" i="3"/>
  <c r="P944" i="3"/>
  <c r="O944" i="3"/>
  <c r="N944" i="3"/>
  <c r="M944" i="3"/>
  <c r="L944" i="3"/>
  <c r="K944" i="3"/>
  <c r="V941" i="3"/>
  <c r="U941" i="3"/>
  <c r="T941" i="3"/>
  <c r="S941" i="3"/>
  <c r="R941" i="3"/>
  <c r="Q941" i="3"/>
  <c r="P941" i="3"/>
  <c r="O941" i="3"/>
  <c r="N941" i="3"/>
  <c r="M941" i="3"/>
  <c r="L941" i="3"/>
  <c r="K941" i="3"/>
  <c r="V940" i="3"/>
  <c r="U940" i="3"/>
  <c r="T940" i="3"/>
  <c r="S940" i="3"/>
  <c r="R940" i="3"/>
  <c r="Q940" i="3"/>
  <c r="P940" i="3"/>
  <c r="O940" i="3"/>
  <c r="N940" i="3"/>
  <c r="M940" i="3"/>
  <c r="L940" i="3"/>
  <c r="K940" i="3"/>
  <c r="V939" i="3"/>
  <c r="U939" i="3"/>
  <c r="T939" i="3"/>
  <c r="S939" i="3"/>
  <c r="R939" i="3"/>
  <c r="Q939" i="3"/>
  <c r="P939" i="3"/>
  <c r="O939" i="3"/>
  <c r="N939" i="3"/>
  <c r="M939" i="3"/>
  <c r="L939" i="3"/>
  <c r="K939" i="3"/>
  <c r="V937" i="3"/>
  <c r="U937" i="3"/>
  <c r="T937" i="3"/>
  <c r="S937" i="3"/>
  <c r="R937" i="3"/>
  <c r="Q937" i="3"/>
  <c r="P937" i="3"/>
  <c r="O937" i="3"/>
  <c r="N937" i="3"/>
  <c r="M937" i="3"/>
  <c r="L937" i="3"/>
  <c r="K937" i="3"/>
  <c r="V936" i="3"/>
  <c r="U936" i="3"/>
  <c r="T936" i="3"/>
  <c r="S936" i="3"/>
  <c r="R936" i="3"/>
  <c r="Q936" i="3"/>
  <c r="P936" i="3"/>
  <c r="O936" i="3"/>
  <c r="N936" i="3"/>
  <c r="M936" i="3"/>
  <c r="L936" i="3"/>
  <c r="K936" i="3"/>
  <c r="V933" i="3"/>
  <c r="U933" i="3"/>
  <c r="T933" i="3"/>
  <c r="S933" i="3"/>
  <c r="R933" i="3"/>
  <c r="Q933" i="3"/>
  <c r="P933" i="3"/>
  <c r="O933" i="3"/>
  <c r="N933" i="3"/>
  <c r="M933" i="3"/>
  <c r="L933" i="3"/>
  <c r="K933" i="3"/>
  <c r="V932" i="3"/>
  <c r="U932" i="3"/>
  <c r="T932" i="3"/>
  <c r="S932" i="3"/>
  <c r="R932" i="3"/>
  <c r="Q932" i="3"/>
  <c r="P932" i="3"/>
  <c r="O932" i="3"/>
  <c r="N932" i="3"/>
  <c r="M932" i="3"/>
  <c r="L932" i="3"/>
  <c r="K932" i="3"/>
  <c r="V931" i="3"/>
  <c r="U931" i="3"/>
  <c r="T931" i="3"/>
  <c r="S931" i="3"/>
  <c r="R931" i="3"/>
  <c r="Q931" i="3"/>
  <c r="P931" i="3"/>
  <c r="O931" i="3"/>
  <c r="N931" i="3"/>
  <c r="M931" i="3"/>
  <c r="L931" i="3"/>
  <c r="K931" i="3"/>
  <c r="V929" i="3"/>
  <c r="U929" i="3"/>
  <c r="T929" i="3"/>
  <c r="S929" i="3"/>
  <c r="R929" i="3"/>
  <c r="Q929" i="3"/>
  <c r="P929" i="3"/>
  <c r="O929" i="3"/>
  <c r="N929" i="3"/>
  <c r="M929" i="3"/>
  <c r="L929" i="3"/>
  <c r="K929" i="3"/>
  <c r="V927" i="3"/>
  <c r="U927" i="3"/>
  <c r="T927" i="3"/>
  <c r="S927" i="3"/>
  <c r="R927" i="3"/>
  <c r="Q927" i="3"/>
  <c r="P927" i="3"/>
  <c r="O927" i="3"/>
  <c r="N927" i="3"/>
  <c r="M927" i="3"/>
  <c r="L927" i="3"/>
  <c r="K927" i="3"/>
  <c r="V926" i="3"/>
  <c r="U926" i="3"/>
  <c r="T926" i="3"/>
  <c r="S926" i="3"/>
  <c r="R926" i="3"/>
  <c r="Q926" i="3"/>
  <c r="P926" i="3"/>
  <c r="O926" i="3"/>
  <c r="N926" i="3"/>
  <c r="M926" i="3"/>
  <c r="L926" i="3"/>
  <c r="K926" i="3"/>
  <c r="V925" i="3"/>
  <c r="U925" i="3"/>
  <c r="T925" i="3"/>
  <c r="S925" i="3"/>
  <c r="R925" i="3"/>
  <c r="Q925" i="3"/>
  <c r="P925" i="3"/>
  <c r="O925" i="3"/>
  <c r="N925" i="3"/>
  <c r="M925" i="3"/>
  <c r="L925" i="3"/>
  <c r="K925" i="3"/>
  <c r="V923" i="3"/>
  <c r="U923" i="3"/>
  <c r="T923" i="3"/>
  <c r="S923" i="3"/>
  <c r="R923" i="3"/>
  <c r="Q923" i="3"/>
  <c r="P923" i="3"/>
  <c r="O923" i="3"/>
  <c r="N923" i="3"/>
  <c r="M923" i="3"/>
  <c r="L923" i="3"/>
  <c r="K923" i="3"/>
  <c r="V920" i="3"/>
  <c r="U920" i="3"/>
  <c r="T920" i="3"/>
  <c r="S920" i="3"/>
  <c r="R920" i="3"/>
  <c r="Q920" i="3"/>
  <c r="P920" i="3"/>
  <c r="O920" i="3"/>
  <c r="N920" i="3"/>
  <c r="M920" i="3"/>
  <c r="L920" i="3"/>
  <c r="K920" i="3"/>
  <c r="V919" i="3"/>
  <c r="U919" i="3"/>
  <c r="T919" i="3"/>
  <c r="S919" i="3"/>
  <c r="R919" i="3"/>
  <c r="Q919" i="3"/>
  <c r="P919" i="3"/>
  <c r="O919" i="3"/>
  <c r="N919" i="3"/>
  <c r="M919" i="3"/>
  <c r="L919" i="3"/>
  <c r="K919" i="3"/>
  <c r="V918" i="3"/>
  <c r="U918" i="3"/>
  <c r="T918" i="3"/>
  <c r="S918" i="3"/>
  <c r="R918" i="3"/>
  <c r="Q918" i="3"/>
  <c r="P918" i="3"/>
  <c r="O918" i="3"/>
  <c r="N918" i="3"/>
  <c r="M918" i="3"/>
  <c r="L918" i="3"/>
  <c r="K918" i="3"/>
  <c r="V916" i="3"/>
  <c r="U916" i="3"/>
  <c r="T916" i="3"/>
  <c r="S916" i="3"/>
  <c r="R916" i="3"/>
  <c r="Q916" i="3"/>
  <c r="P916" i="3"/>
  <c r="O916" i="3"/>
  <c r="N916" i="3"/>
  <c r="M916" i="3"/>
  <c r="L916" i="3"/>
  <c r="K916" i="3"/>
  <c r="V915" i="3"/>
  <c r="U915" i="3"/>
  <c r="T915" i="3"/>
  <c r="S915" i="3"/>
  <c r="R915" i="3"/>
  <c r="Q915" i="3"/>
  <c r="P915" i="3"/>
  <c r="O915" i="3"/>
  <c r="N915" i="3"/>
  <c r="M915" i="3"/>
  <c r="L915" i="3"/>
  <c r="K915" i="3"/>
  <c r="V914" i="3"/>
  <c r="U914" i="3"/>
  <c r="T914" i="3"/>
  <c r="S914" i="3"/>
  <c r="R914" i="3"/>
  <c r="Q914" i="3"/>
  <c r="P914" i="3"/>
  <c r="O914" i="3"/>
  <c r="N914" i="3"/>
  <c r="M914" i="3"/>
  <c r="L914" i="3"/>
  <c r="K914" i="3"/>
  <c r="V913" i="3"/>
  <c r="U913" i="3"/>
  <c r="T913" i="3"/>
  <c r="S913" i="3"/>
  <c r="R913" i="3"/>
  <c r="Q913" i="3"/>
  <c r="P913" i="3"/>
  <c r="O913" i="3"/>
  <c r="N913" i="3"/>
  <c r="M913" i="3"/>
  <c r="L913" i="3"/>
  <c r="K913" i="3"/>
  <c r="V909" i="3"/>
  <c r="U909" i="3"/>
  <c r="T909" i="3"/>
  <c r="S909" i="3"/>
  <c r="R909" i="3"/>
  <c r="Q909" i="3"/>
  <c r="P909" i="3"/>
  <c r="O909" i="3"/>
  <c r="N909" i="3"/>
  <c r="M909" i="3"/>
  <c r="L909" i="3"/>
  <c r="K909" i="3"/>
  <c r="V908" i="3"/>
  <c r="U908" i="3"/>
  <c r="T908" i="3"/>
  <c r="S908" i="3"/>
  <c r="R908" i="3"/>
  <c r="Q908" i="3"/>
  <c r="P908" i="3"/>
  <c r="O908" i="3"/>
  <c r="N908" i="3"/>
  <c r="M908" i="3"/>
  <c r="L908" i="3"/>
  <c r="K908" i="3"/>
  <c r="V907" i="3"/>
  <c r="U907" i="3"/>
  <c r="T907" i="3"/>
  <c r="S907" i="3"/>
  <c r="R907" i="3"/>
  <c r="Q907" i="3"/>
  <c r="P907" i="3"/>
  <c r="O907" i="3"/>
  <c r="N907" i="3"/>
  <c r="M907" i="3"/>
  <c r="L907" i="3"/>
  <c r="K907" i="3"/>
  <c r="V905" i="3"/>
  <c r="U905" i="3"/>
  <c r="T905" i="3"/>
  <c r="S905" i="3"/>
  <c r="R905" i="3"/>
  <c r="Q905" i="3"/>
  <c r="P905" i="3"/>
  <c r="O905" i="3"/>
  <c r="N905" i="3"/>
  <c r="M905" i="3"/>
  <c r="L905" i="3"/>
  <c r="K905" i="3"/>
  <c r="V902" i="3"/>
  <c r="U902" i="3"/>
  <c r="T902" i="3"/>
  <c r="S902" i="3"/>
  <c r="R902" i="3"/>
  <c r="Q902" i="3"/>
  <c r="P902" i="3"/>
  <c r="O902" i="3"/>
  <c r="N902" i="3"/>
  <c r="M902" i="3"/>
  <c r="L902" i="3"/>
  <c r="K902" i="3"/>
  <c r="V901" i="3"/>
  <c r="U901" i="3"/>
  <c r="T901" i="3"/>
  <c r="S901" i="3"/>
  <c r="R901" i="3"/>
  <c r="Q901" i="3"/>
  <c r="P901" i="3"/>
  <c r="O901" i="3"/>
  <c r="N901" i="3"/>
  <c r="M901" i="3"/>
  <c r="L901" i="3"/>
  <c r="K901" i="3"/>
  <c r="V900" i="3"/>
  <c r="U900" i="3"/>
  <c r="T900" i="3"/>
  <c r="S900" i="3"/>
  <c r="R900" i="3"/>
  <c r="Q900" i="3"/>
  <c r="P900" i="3"/>
  <c r="O900" i="3"/>
  <c r="N900" i="3"/>
  <c r="M900" i="3"/>
  <c r="L900" i="3"/>
  <c r="K900" i="3"/>
  <c r="V899" i="3"/>
  <c r="U899" i="3"/>
  <c r="T899" i="3"/>
  <c r="S899" i="3"/>
  <c r="R899" i="3"/>
  <c r="Q899" i="3"/>
  <c r="P899" i="3"/>
  <c r="O899" i="3"/>
  <c r="N899" i="3"/>
  <c r="M899" i="3"/>
  <c r="L899" i="3"/>
  <c r="K899" i="3"/>
  <c r="V896" i="3"/>
  <c r="U896" i="3"/>
  <c r="T896" i="3"/>
  <c r="S896" i="3"/>
  <c r="R896" i="3"/>
  <c r="Q896" i="3"/>
  <c r="P896" i="3"/>
  <c r="O896" i="3"/>
  <c r="N896" i="3"/>
  <c r="M896" i="3"/>
  <c r="L896" i="3"/>
  <c r="K896" i="3"/>
  <c r="V895" i="3"/>
  <c r="U895" i="3"/>
  <c r="T895" i="3"/>
  <c r="S895" i="3"/>
  <c r="R895" i="3"/>
  <c r="Q895" i="3"/>
  <c r="P895" i="3"/>
  <c r="O895" i="3"/>
  <c r="N895" i="3"/>
  <c r="M895" i="3"/>
  <c r="L895" i="3"/>
  <c r="K895" i="3"/>
  <c r="V894" i="3"/>
  <c r="U894" i="3"/>
  <c r="T894" i="3"/>
  <c r="S894" i="3"/>
  <c r="R894" i="3"/>
  <c r="Q894" i="3"/>
  <c r="P894" i="3"/>
  <c r="O894" i="3"/>
  <c r="N894" i="3"/>
  <c r="M894" i="3"/>
  <c r="L894" i="3"/>
  <c r="K894" i="3"/>
  <c r="V892" i="3"/>
  <c r="U892" i="3"/>
  <c r="T892" i="3"/>
  <c r="S892" i="3"/>
  <c r="R892" i="3"/>
  <c r="Q892" i="3"/>
  <c r="P892" i="3"/>
  <c r="O892" i="3"/>
  <c r="N892" i="3"/>
  <c r="M892" i="3"/>
  <c r="L892" i="3"/>
  <c r="K892" i="3"/>
  <c r="V891" i="3"/>
  <c r="U891" i="3"/>
  <c r="T891" i="3"/>
  <c r="S891" i="3"/>
  <c r="R891" i="3"/>
  <c r="Q891" i="3"/>
  <c r="P891" i="3"/>
  <c r="O891" i="3"/>
  <c r="N891" i="3"/>
  <c r="M891" i="3"/>
  <c r="L891" i="3"/>
  <c r="K891" i="3"/>
  <c r="V889" i="3"/>
  <c r="U889" i="3"/>
  <c r="T889" i="3"/>
  <c r="S889" i="3"/>
  <c r="R889" i="3"/>
  <c r="Q889" i="3"/>
  <c r="P889" i="3"/>
  <c r="O889" i="3"/>
  <c r="N889" i="3"/>
  <c r="M889" i="3"/>
  <c r="L889" i="3"/>
  <c r="K889" i="3"/>
  <c r="V886" i="3"/>
  <c r="U886" i="3"/>
  <c r="T886" i="3"/>
  <c r="S886" i="3"/>
  <c r="R886" i="3"/>
  <c r="Q886" i="3"/>
  <c r="P886" i="3"/>
  <c r="O886" i="3"/>
  <c r="N886" i="3"/>
  <c r="M886" i="3"/>
  <c r="L886" i="3"/>
  <c r="K886" i="3"/>
  <c r="V885" i="3"/>
  <c r="U885" i="3"/>
  <c r="T885" i="3"/>
  <c r="S885" i="3"/>
  <c r="R885" i="3"/>
  <c r="Q885" i="3"/>
  <c r="P885" i="3"/>
  <c r="O885" i="3"/>
  <c r="N885" i="3"/>
  <c r="M885" i="3"/>
  <c r="L885" i="3"/>
  <c r="K885" i="3"/>
  <c r="V884" i="3"/>
  <c r="U884" i="3"/>
  <c r="T884" i="3"/>
  <c r="S884" i="3"/>
  <c r="R884" i="3"/>
  <c r="Q884" i="3"/>
  <c r="P884" i="3"/>
  <c r="O884" i="3"/>
  <c r="N884" i="3"/>
  <c r="M884" i="3"/>
  <c r="L884" i="3"/>
  <c r="K884" i="3"/>
  <c r="V882" i="3"/>
  <c r="U882" i="3"/>
  <c r="T882" i="3"/>
  <c r="S882" i="3"/>
  <c r="R882" i="3"/>
  <c r="Q882" i="3"/>
  <c r="P882" i="3"/>
  <c r="O882" i="3"/>
  <c r="N882" i="3"/>
  <c r="M882" i="3"/>
  <c r="L882" i="3"/>
  <c r="K882" i="3"/>
  <c r="V881" i="3"/>
  <c r="U881" i="3"/>
  <c r="T881" i="3"/>
  <c r="S881" i="3"/>
  <c r="R881" i="3"/>
  <c r="Q881" i="3"/>
  <c r="P881" i="3"/>
  <c r="O881" i="3"/>
  <c r="N881" i="3"/>
  <c r="M881" i="3"/>
  <c r="L881" i="3"/>
  <c r="K881" i="3"/>
  <c r="V880" i="3"/>
  <c r="U880" i="3"/>
  <c r="T880" i="3"/>
  <c r="S880" i="3"/>
  <c r="R880" i="3"/>
  <c r="Q880" i="3"/>
  <c r="P880" i="3"/>
  <c r="O880" i="3"/>
  <c r="N880" i="3"/>
  <c r="M880" i="3"/>
  <c r="L880" i="3"/>
  <c r="K880" i="3"/>
  <c r="V879" i="3"/>
  <c r="U879" i="3"/>
  <c r="T879" i="3"/>
  <c r="S879" i="3"/>
  <c r="R879" i="3"/>
  <c r="Q879" i="3"/>
  <c r="P879" i="3"/>
  <c r="O879" i="3"/>
  <c r="N879" i="3"/>
  <c r="M879" i="3"/>
  <c r="L879" i="3"/>
  <c r="K879" i="3"/>
  <c r="V875" i="3"/>
  <c r="U875" i="3"/>
  <c r="T875" i="3"/>
  <c r="S875" i="3"/>
  <c r="R875" i="3"/>
  <c r="Q875" i="3"/>
  <c r="P875" i="3"/>
  <c r="O875" i="3"/>
  <c r="N875" i="3"/>
  <c r="M875" i="3"/>
  <c r="L875" i="3"/>
  <c r="K875" i="3"/>
  <c r="V874" i="3"/>
  <c r="U874" i="3"/>
  <c r="T874" i="3"/>
  <c r="S874" i="3"/>
  <c r="R874" i="3"/>
  <c r="Q874" i="3"/>
  <c r="P874" i="3"/>
  <c r="O874" i="3"/>
  <c r="N874" i="3"/>
  <c r="M874" i="3"/>
  <c r="L874" i="3"/>
  <c r="K874" i="3"/>
  <c r="V873" i="3"/>
  <c r="U873" i="3"/>
  <c r="T873" i="3"/>
  <c r="S873" i="3"/>
  <c r="R873" i="3"/>
  <c r="Q873" i="3"/>
  <c r="P873" i="3"/>
  <c r="O873" i="3"/>
  <c r="N873" i="3"/>
  <c r="M873" i="3"/>
  <c r="L873" i="3"/>
  <c r="K873" i="3"/>
  <c r="V870" i="3"/>
  <c r="U870" i="3"/>
  <c r="T870" i="3"/>
  <c r="S870" i="3"/>
  <c r="R870" i="3"/>
  <c r="Q870" i="3"/>
  <c r="P870" i="3"/>
  <c r="O870" i="3"/>
  <c r="N870" i="3"/>
  <c r="M870" i="3"/>
  <c r="L870" i="3"/>
  <c r="K870" i="3"/>
  <c r="V869" i="3"/>
  <c r="U869" i="3"/>
  <c r="T869" i="3"/>
  <c r="S869" i="3"/>
  <c r="R869" i="3"/>
  <c r="Q869" i="3"/>
  <c r="P869" i="3"/>
  <c r="O869" i="3"/>
  <c r="N869" i="3"/>
  <c r="M869" i="3"/>
  <c r="L869" i="3"/>
  <c r="K869" i="3"/>
  <c r="V866" i="3"/>
  <c r="U866" i="3"/>
  <c r="T866" i="3"/>
  <c r="S866" i="3"/>
  <c r="R866" i="3"/>
  <c r="Q866" i="3"/>
  <c r="P866" i="3"/>
  <c r="O866" i="3"/>
  <c r="N866" i="3"/>
  <c r="M866" i="3"/>
  <c r="L866" i="3"/>
  <c r="K866" i="3"/>
  <c r="V865" i="3"/>
  <c r="U865" i="3"/>
  <c r="T865" i="3"/>
  <c r="S865" i="3"/>
  <c r="R865" i="3"/>
  <c r="Q865" i="3"/>
  <c r="P865" i="3"/>
  <c r="O865" i="3"/>
  <c r="N865" i="3"/>
  <c r="M865" i="3"/>
  <c r="L865" i="3"/>
  <c r="K865" i="3"/>
  <c r="V864" i="3"/>
  <c r="U864" i="3"/>
  <c r="T864" i="3"/>
  <c r="S864" i="3"/>
  <c r="R864" i="3"/>
  <c r="Q864" i="3"/>
  <c r="P864" i="3"/>
  <c r="O864" i="3"/>
  <c r="N864" i="3"/>
  <c r="M864" i="3"/>
  <c r="L864" i="3"/>
  <c r="K864" i="3"/>
  <c r="V862" i="3"/>
  <c r="U862" i="3"/>
  <c r="T862" i="3"/>
  <c r="S862" i="3"/>
  <c r="R862" i="3"/>
  <c r="Q862" i="3"/>
  <c r="P862" i="3"/>
  <c r="O862" i="3"/>
  <c r="N862" i="3"/>
  <c r="M862" i="3"/>
  <c r="L862" i="3"/>
  <c r="K862" i="3"/>
  <c r="V859" i="3"/>
  <c r="U859" i="3"/>
  <c r="T859" i="3"/>
  <c r="S859" i="3"/>
  <c r="R859" i="3"/>
  <c r="Q859" i="3"/>
  <c r="P859" i="3"/>
  <c r="O859" i="3"/>
  <c r="N859" i="3"/>
  <c r="M859" i="3"/>
  <c r="L859" i="3"/>
  <c r="K859" i="3"/>
  <c r="V858" i="3"/>
  <c r="U858" i="3"/>
  <c r="T858" i="3"/>
  <c r="S858" i="3"/>
  <c r="R858" i="3"/>
  <c r="Q858" i="3"/>
  <c r="P858" i="3"/>
  <c r="O858" i="3"/>
  <c r="N858" i="3"/>
  <c r="M858" i="3"/>
  <c r="L858" i="3"/>
  <c r="K858" i="3"/>
  <c r="V857" i="3"/>
  <c r="U857" i="3"/>
  <c r="T857" i="3"/>
  <c r="S857" i="3"/>
  <c r="R857" i="3"/>
  <c r="Q857" i="3"/>
  <c r="P857" i="3"/>
  <c r="O857" i="3"/>
  <c r="N857" i="3"/>
  <c r="M857" i="3"/>
  <c r="L857" i="3"/>
  <c r="K857" i="3"/>
  <c r="V855" i="3"/>
  <c r="U855" i="3"/>
  <c r="T855" i="3"/>
  <c r="S855" i="3"/>
  <c r="R855" i="3"/>
  <c r="Q855" i="3"/>
  <c r="P855" i="3"/>
  <c r="O855" i="3"/>
  <c r="N855" i="3"/>
  <c r="M855" i="3"/>
  <c r="L855" i="3"/>
  <c r="K855" i="3"/>
  <c r="V854" i="3"/>
  <c r="U854" i="3"/>
  <c r="T854" i="3"/>
  <c r="S854" i="3"/>
  <c r="R854" i="3"/>
  <c r="Q854" i="3"/>
  <c r="P854" i="3"/>
  <c r="O854" i="3"/>
  <c r="N854" i="3"/>
  <c r="M854" i="3"/>
  <c r="L854" i="3"/>
  <c r="K854" i="3"/>
  <c r="V853" i="3"/>
  <c r="U853" i="3"/>
  <c r="T853" i="3"/>
  <c r="S853" i="3"/>
  <c r="R853" i="3"/>
  <c r="Q853" i="3"/>
  <c r="P853" i="3"/>
  <c r="O853" i="3"/>
  <c r="N853" i="3"/>
  <c r="M853" i="3"/>
  <c r="L853" i="3"/>
  <c r="K853" i="3"/>
  <c r="V852" i="3"/>
  <c r="U852" i="3"/>
  <c r="T852" i="3"/>
  <c r="S852" i="3"/>
  <c r="R852" i="3"/>
  <c r="Q852" i="3"/>
  <c r="P852" i="3"/>
  <c r="O852" i="3"/>
  <c r="N852" i="3"/>
  <c r="M852" i="3"/>
  <c r="L852" i="3"/>
  <c r="K852" i="3"/>
  <c r="V848" i="3"/>
  <c r="U848" i="3"/>
  <c r="T848" i="3"/>
  <c r="S848" i="3"/>
  <c r="R848" i="3"/>
  <c r="Q848" i="3"/>
  <c r="P848" i="3"/>
  <c r="O848" i="3"/>
  <c r="N848" i="3"/>
  <c r="M848" i="3"/>
  <c r="L848" i="3"/>
  <c r="K848" i="3"/>
  <c r="V847" i="3"/>
  <c r="U847" i="3"/>
  <c r="T847" i="3"/>
  <c r="S847" i="3"/>
  <c r="R847" i="3"/>
  <c r="Q847" i="3"/>
  <c r="P847" i="3"/>
  <c r="O847" i="3"/>
  <c r="N847" i="3"/>
  <c r="M847" i="3"/>
  <c r="L847" i="3"/>
  <c r="K847" i="3"/>
  <c r="V846" i="3"/>
  <c r="U846" i="3"/>
  <c r="T846" i="3"/>
  <c r="S846" i="3"/>
  <c r="R846" i="3"/>
  <c r="Q846" i="3"/>
  <c r="P846" i="3"/>
  <c r="O846" i="3"/>
  <c r="N846" i="3"/>
  <c r="M846" i="3"/>
  <c r="L846" i="3"/>
  <c r="K846" i="3"/>
  <c r="V845" i="3"/>
  <c r="U845" i="3"/>
  <c r="T845" i="3"/>
  <c r="S845" i="3"/>
  <c r="R845" i="3"/>
  <c r="Q845" i="3"/>
  <c r="P845" i="3"/>
  <c r="O845" i="3"/>
  <c r="N845" i="3"/>
  <c r="M845" i="3"/>
  <c r="L845" i="3"/>
  <c r="K845" i="3"/>
  <c r="V844" i="3"/>
  <c r="U844" i="3"/>
  <c r="T844" i="3"/>
  <c r="S844" i="3"/>
  <c r="R844" i="3"/>
  <c r="Q844" i="3"/>
  <c r="P844" i="3"/>
  <c r="O844" i="3"/>
  <c r="N844" i="3"/>
  <c r="M844" i="3"/>
  <c r="L844" i="3"/>
  <c r="K844" i="3"/>
  <c r="V843" i="3"/>
  <c r="U843" i="3"/>
  <c r="T843" i="3"/>
  <c r="S843" i="3"/>
  <c r="R843" i="3"/>
  <c r="Q843" i="3"/>
  <c r="P843" i="3"/>
  <c r="O843" i="3"/>
  <c r="N843" i="3"/>
  <c r="M843" i="3"/>
  <c r="L843" i="3"/>
  <c r="K843" i="3"/>
  <c r="V842" i="3"/>
  <c r="U842" i="3"/>
  <c r="T842" i="3"/>
  <c r="S842" i="3"/>
  <c r="R842" i="3"/>
  <c r="Q842" i="3"/>
  <c r="P842" i="3"/>
  <c r="O842" i="3"/>
  <c r="N842" i="3"/>
  <c r="M842" i="3"/>
  <c r="L842" i="3"/>
  <c r="K842" i="3"/>
  <c r="V841" i="3"/>
  <c r="U841" i="3"/>
  <c r="T841" i="3"/>
  <c r="S841" i="3"/>
  <c r="R841" i="3"/>
  <c r="Q841" i="3"/>
  <c r="P841" i="3"/>
  <c r="O841" i="3"/>
  <c r="N841" i="3"/>
  <c r="M841" i="3"/>
  <c r="L841" i="3"/>
  <c r="K841" i="3"/>
  <c r="V840" i="3"/>
  <c r="U840" i="3"/>
  <c r="T840" i="3"/>
  <c r="S840" i="3"/>
  <c r="R840" i="3"/>
  <c r="Q840" i="3"/>
  <c r="P840" i="3"/>
  <c r="O840" i="3"/>
  <c r="N840" i="3"/>
  <c r="M840" i="3"/>
  <c r="L840" i="3"/>
  <c r="K840" i="3"/>
  <c r="V839" i="3"/>
  <c r="U839" i="3"/>
  <c r="T839" i="3"/>
  <c r="S839" i="3"/>
  <c r="R839" i="3"/>
  <c r="Q839" i="3"/>
  <c r="P839" i="3"/>
  <c r="O839" i="3"/>
  <c r="N839" i="3"/>
  <c r="M839" i="3"/>
  <c r="L839" i="3"/>
  <c r="K839" i="3"/>
  <c r="V838" i="3"/>
  <c r="U838" i="3"/>
  <c r="T838" i="3"/>
  <c r="S838" i="3"/>
  <c r="R838" i="3"/>
  <c r="Q838" i="3"/>
  <c r="P838" i="3"/>
  <c r="O838" i="3"/>
  <c r="N838" i="3"/>
  <c r="M838" i="3"/>
  <c r="L838" i="3"/>
  <c r="K838" i="3"/>
  <c r="V835" i="3"/>
  <c r="U835" i="3"/>
  <c r="T835" i="3"/>
  <c r="S835" i="3"/>
  <c r="R835" i="3"/>
  <c r="Q835" i="3"/>
  <c r="P835" i="3"/>
  <c r="O835" i="3"/>
  <c r="N835" i="3"/>
  <c r="M835" i="3"/>
  <c r="L835" i="3"/>
  <c r="K835" i="3"/>
  <c r="V834" i="3"/>
  <c r="U834" i="3"/>
  <c r="T834" i="3"/>
  <c r="S834" i="3"/>
  <c r="R834" i="3"/>
  <c r="Q834" i="3"/>
  <c r="P834" i="3"/>
  <c r="O834" i="3"/>
  <c r="N834" i="3"/>
  <c r="M834" i="3"/>
  <c r="L834" i="3"/>
  <c r="K834" i="3"/>
  <c r="V833" i="3"/>
  <c r="U833" i="3"/>
  <c r="T833" i="3"/>
  <c r="S833" i="3"/>
  <c r="R833" i="3"/>
  <c r="Q833" i="3"/>
  <c r="P833" i="3"/>
  <c r="O833" i="3"/>
  <c r="N833" i="3"/>
  <c r="M833" i="3"/>
  <c r="L833" i="3"/>
  <c r="K833" i="3"/>
  <c r="V832" i="3"/>
  <c r="U832" i="3"/>
  <c r="T832" i="3"/>
  <c r="S832" i="3"/>
  <c r="R832" i="3"/>
  <c r="Q832" i="3"/>
  <c r="P832" i="3"/>
  <c r="O832" i="3"/>
  <c r="N832" i="3"/>
  <c r="M832" i="3"/>
  <c r="L832" i="3"/>
  <c r="K832" i="3"/>
  <c r="V830" i="3"/>
  <c r="U830" i="3"/>
  <c r="T830" i="3"/>
  <c r="S830" i="3"/>
  <c r="R830" i="3"/>
  <c r="Q830" i="3"/>
  <c r="P830" i="3"/>
  <c r="O830" i="3"/>
  <c r="N830" i="3"/>
  <c r="M830" i="3"/>
  <c r="L830" i="3"/>
  <c r="K830" i="3"/>
  <c r="V829" i="3"/>
  <c r="U829" i="3"/>
  <c r="T829" i="3"/>
  <c r="S829" i="3"/>
  <c r="R829" i="3"/>
  <c r="Q829" i="3"/>
  <c r="P829" i="3"/>
  <c r="O829" i="3"/>
  <c r="N829" i="3"/>
  <c r="M829" i="3"/>
  <c r="L829" i="3"/>
  <c r="K829" i="3"/>
  <c r="V827" i="3"/>
  <c r="U827" i="3"/>
  <c r="T827" i="3"/>
  <c r="S827" i="3"/>
  <c r="R827" i="3"/>
  <c r="Q827" i="3"/>
  <c r="P827" i="3"/>
  <c r="O827" i="3"/>
  <c r="N827" i="3"/>
  <c r="M827" i="3"/>
  <c r="L827" i="3"/>
  <c r="K827" i="3"/>
  <c r="V824" i="3"/>
  <c r="U824" i="3"/>
  <c r="T824" i="3"/>
  <c r="S824" i="3"/>
  <c r="R824" i="3"/>
  <c r="Q824" i="3"/>
  <c r="P824" i="3"/>
  <c r="O824" i="3"/>
  <c r="N824" i="3"/>
  <c r="M824" i="3"/>
  <c r="L824" i="3"/>
  <c r="K824" i="3"/>
  <c r="V823" i="3"/>
  <c r="U823" i="3"/>
  <c r="T823" i="3"/>
  <c r="S823" i="3"/>
  <c r="R823" i="3"/>
  <c r="Q823" i="3"/>
  <c r="P823" i="3"/>
  <c r="O823" i="3"/>
  <c r="N823" i="3"/>
  <c r="M823" i="3"/>
  <c r="L823" i="3"/>
  <c r="K823" i="3"/>
  <c r="V821" i="3"/>
  <c r="U821" i="3"/>
  <c r="T821" i="3"/>
  <c r="S821" i="3"/>
  <c r="R821" i="3"/>
  <c r="Q821" i="3"/>
  <c r="P821" i="3"/>
  <c r="O821" i="3"/>
  <c r="N821" i="3"/>
  <c r="M821" i="3"/>
  <c r="L821" i="3"/>
  <c r="K821" i="3"/>
  <c r="V818" i="3"/>
  <c r="U818" i="3"/>
  <c r="T818" i="3"/>
  <c r="S818" i="3"/>
  <c r="R818" i="3"/>
  <c r="Q818" i="3"/>
  <c r="P818" i="3"/>
  <c r="O818" i="3"/>
  <c r="N818" i="3"/>
  <c r="M818" i="3"/>
  <c r="L818" i="3"/>
  <c r="K818" i="3"/>
  <c r="V817" i="3"/>
  <c r="U817" i="3"/>
  <c r="T817" i="3"/>
  <c r="S817" i="3"/>
  <c r="R817" i="3"/>
  <c r="Q817" i="3"/>
  <c r="P817" i="3"/>
  <c r="O817" i="3"/>
  <c r="N817" i="3"/>
  <c r="M817" i="3"/>
  <c r="L817" i="3"/>
  <c r="K817" i="3"/>
  <c r="V816" i="3"/>
  <c r="U816" i="3"/>
  <c r="T816" i="3"/>
  <c r="S816" i="3"/>
  <c r="R816" i="3"/>
  <c r="Q816" i="3"/>
  <c r="P816" i="3"/>
  <c r="O816" i="3"/>
  <c r="N816" i="3"/>
  <c r="M816" i="3"/>
  <c r="L816" i="3"/>
  <c r="K816" i="3"/>
  <c r="V814" i="3"/>
  <c r="U814" i="3"/>
  <c r="T814" i="3"/>
  <c r="S814" i="3"/>
  <c r="R814" i="3"/>
  <c r="Q814" i="3"/>
  <c r="P814" i="3"/>
  <c r="O814" i="3"/>
  <c r="N814" i="3"/>
  <c r="M814" i="3"/>
  <c r="L814" i="3"/>
  <c r="K814" i="3"/>
  <c r="V813" i="3"/>
  <c r="U813" i="3"/>
  <c r="T813" i="3"/>
  <c r="S813" i="3"/>
  <c r="R813" i="3"/>
  <c r="Q813" i="3"/>
  <c r="P813" i="3"/>
  <c r="O813" i="3"/>
  <c r="N813" i="3"/>
  <c r="M813" i="3"/>
  <c r="L813" i="3"/>
  <c r="K813" i="3"/>
  <c r="V812" i="3"/>
  <c r="U812" i="3"/>
  <c r="T812" i="3"/>
  <c r="S812" i="3"/>
  <c r="R812" i="3"/>
  <c r="Q812" i="3"/>
  <c r="P812" i="3"/>
  <c r="O812" i="3"/>
  <c r="N812" i="3"/>
  <c r="M812" i="3"/>
  <c r="L812" i="3"/>
  <c r="K812" i="3"/>
  <c r="V811" i="3"/>
  <c r="U811" i="3"/>
  <c r="T811" i="3"/>
  <c r="S811" i="3"/>
  <c r="R811" i="3"/>
  <c r="Q811" i="3"/>
  <c r="P811" i="3"/>
  <c r="O811" i="3"/>
  <c r="N811" i="3"/>
  <c r="M811" i="3"/>
  <c r="L811" i="3"/>
  <c r="K811" i="3"/>
  <c r="V807" i="3"/>
  <c r="U807" i="3"/>
  <c r="T807" i="3"/>
  <c r="S807" i="3"/>
  <c r="R807" i="3"/>
  <c r="Q807" i="3"/>
  <c r="P807" i="3"/>
  <c r="O807" i="3"/>
  <c r="N807" i="3"/>
  <c r="M807" i="3"/>
  <c r="L807" i="3"/>
  <c r="K807" i="3"/>
  <c r="V806" i="3"/>
  <c r="U806" i="3"/>
  <c r="T806" i="3"/>
  <c r="S806" i="3"/>
  <c r="R806" i="3"/>
  <c r="Q806" i="3"/>
  <c r="P806" i="3"/>
  <c r="O806" i="3"/>
  <c r="N806" i="3"/>
  <c r="M806" i="3"/>
  <c r="L806" i="3"/>
  <c r="K806" i="3"/>
  <c r="V805" i="3"/>
  <c r="U805" i="3"/>
  <c r="T805" i="3"/>
  <c r="S805" i="3"/>
  <c r="R805" i="3"/>
  <c r="Q805" i="3"/>
  <c r="P805" i="3"/>
  <c r="O805" i="3"/>
  <c r="N805" i="3"/>
  <c r="M805" i="3"/>
  <c r="L805" i="3"/>
  <c r="K805" i="3"/>
  <c r="V804" i="3"/>
  <c r="U804" i="3"/>
  <c r="T804" i="3"/>
  <c r="S804" i="3"/>
  <c r="R804" i="3"/>
  <c r="Q804" i="3"/>
  <c r="P804" i="3"/>
  <c r="O804" i="3"/>
  <c r="N804" i="3"/>
  <c r="M804" i="3"/>
  <c r="L804" i="3"/>
  <c r="K804" i="3"/>
  <c r="V801" i="3"/>
  <c r="U801" i="3"/>
  <c r="T801" i="3"/>
  <c r="S801" i="3"/>
  <c r="R801" i="3"/>
  <c r="Q801" i="3"/>
  <c r="P801" i="3"/>
  <c r="O801" i="3"/>
  <c r="N801" i="3"/>
  <c r="M801" i="3"/>
  <c r="L801" i="3"/>
  <c r="K801" i="3"/>
  <c r="V800" i="3"/>
  <c r="U800" i="3"/>
  <c r="T800" i="3"/>
  <c r="S800" i="3"/>
  <c r="R800" i="3"/>
  <c r="Q800" i="3"/>
  <c r="P800" i="3"/>
  <c r="O800" i="3"/>
  <c r="N800" i="3"/>
  <c r="M800" i="3"/>
  <c r="L800" i="3"/>
  <c r="K800" i="3"/>
  <c r="V799" i="3"/>
  <c r="U799" i="3"/>
  <c r="T799" i="3"/>
  <c r="S799" i="3"/>
  <c r="R799" i="3"/>
  <c r="Q799" i="3"/>
  <c r="P799" i="3"/>
  <c r="O799" i="3"/>
  <c r="N799" i="3"/>
  <c r="M799" i="3"/>
  <c r="L799" i="3"/>
  <c r="K799" i="3"/>
  <c r="V798" i="3"/>
  <c r="U798" i="3"/>
  <c r="T798" i="3"/>
  <c r="S798" i="3"/>
  <c r="R798" i="3"/>
  <c r="Q798" i="3"/>
  <c r="P798" i="3"/>
  <c r="O798" i="3"/>
  <c r="N798" i="3"/>
  <c r="M798" i="3"/>
  <c r="L798" i="3"/>
  <c r="K798" i="3"/>
  <c r="V797" i="3"/>
  <c r="U797" i="3"/>
  <c r="T797" i="3"/>
  <c r="S797" i="3"/>
  <c r="R797" i="3"/>
  <c r="Q797" i="3"/>
  <c r="P797" i="3"/>
  <c r="O797" i="3"/>
  <c r="N797" i="3"/>
  <c r="M797" i="3"/>
  <c r="L797" i="3"/>
  <c r="K797" i="3"/>
  <c r="V796" i="3"/>
  <c r="U796" i="3"/>
  <c r="T796" i="3"/>
  <c r="S796" i="3"/>
  <c r="R796" i="3"/>
  <c r="Q796" i="3"/>
  <c r="P796" i="3"/>
  <c r="O796" i="3"/>
  <c r="N796" i="3"/>
  <c r="M796" i="3"/>
  <c r="L796" i="3"/>
  <c r="K796" i="3"/>
  <c r="V795" i="3"/>
  <c r="U795" i="3"/>
  <c r="T795" i="3"/>
  <c r="S795" i="3"/>
  <c r="R795" i="3"/>
  <c r="Q795" i="3"/>
  <c r="P795" i="3"/>
  <c r="O795" i="3"/>
  <c r="N795" i="3"/>
  <c r="M795" i="3"/>
  <c r="L795" i="3"/>
  <c r="K795" i="3"/>
  <c r="V794" i="3"/>
  <c r="U794" i="3"/>
  <c r="T794" i="3"/>
  <c r="S794" i="3"/>
  <c r="R794" i="3"/>
  <c r="Q794" i="3"/>
  <c r="P794" i="3"/>
  <c r="O794" i="3"/>
  <c r="N794" i="3"/>
  <c r="M794" i="3"/>
  <c r="L794" i="3"/>
  <c r="K794" i="3"/>
  <c r="V792" i="3"/>
  <c r="U792" i="3"/>
  <c r="T792" i="3"/>
  <c r="S792" i="3"/>
  <c r="R792" i="3"/>
  <c r="Q792" i="3"/>
  <c r="P792" i="3"/>
  <c r="O792" i="3"/>
  <c r="N792" i="3"/>
  <c r="M792" i="3"/>
  <c r="L792" i="3"/>
  <c r="K792" i="3"/>
  <c r="V789" i="3"/>
  <c r="U789" i="3"/>
  <c r="T789" i="3"/>
  <c r="S789" i="3"/>
  <c r="R789" i="3"/>
  <c r="Q789" i="3"/>
  <c r="P789" i="3"/>
  <c r="O789" i="3"/>
  <c r="N789" i="3"/>
  <c r="M789" i="3"/>
  <c r="L789" i="3"/>
  <c r="K789" i="3"/>
  <c r="V788" i="3"/>
  <c r="U788" i="3"/>
  <c r="T788" i="3"/>
  <c r="S788" i="3"/>
  <c r="R788" i="3"/>
  <c r="Q788" i="3"/>
  <c r="P788" i="3"/>
  <c r="O788" i="3"/>
  <c r="N788" i="3"/>
  <c r="M788" i="3"/>
  <c r="L788" i="3"/>
  <c r="K788" i="3"/>
  <c r="V785" i="3"/>
  <c r="U785" i="3"/>
  <c r="T785" i="3"/>
  <c r="S785" i="3"/>
  <c r="R785" i="3"/>
  <c r="Q785" i="3"/>
  <c r="P785" i="3"/>
  <c r="O785" i="3"/>
  <c r="N785" i="3"/>
  <c r="M785" i="3"/>
  <c r="L785" i="3"/>
  <c r="K785" i="3"/>
  <c r="V784" i="3"/>
  <c r="U784" i="3"/>
  <c r="T784" i="3"/>
  <c r="S784" i="3"/>
  <c r="R784" i="3"/>
  <c r="Q784" i="3"/>
  <c r="P784" i="3"/>
  <c r="O784" i="3"/>
  <c r="N784" i="3"/>
  <c r="M784" i="3"/>
  <c r="L784" i="3"/>
  <c r="K784" i="3"/>
  <c r="V783" i="3"/>
  <c r="U783" i="3"/>
  <c r="T783" i="3"/>
  <c r="S783" i="3"/>
  <c r="R783" i="3"/>
  <c r="Q783" i="3"/>
  <c r="P783" i="3"/>
  <c r="O783" i="3"/>
  <c r="N783" i="3"/>
  <c r="M783" i="3"/>
  <c r="L783" i="3"/>
  <c r="K783" i="3"/>
  <c r="V781" i="3"/>
  <c r="U781" i="3"/>
  <c r="T781" i="3"/>
  <c r="S781" i="3"/>
  <c r="R781" i="3"/>
  <c r="Q781" i="3"/>
  <c r="P781" i="3"/>
  <c r="O781" i="3"/>
  <c r="N781" i="3"/>
  <c r="M781" i="3"/>
  <c r="L781" i="3"/>
  <c r="K781" i="3"/>
  <c r="V780" i="3"/>
  <c r="U780" i="3"/>
  <c r="T780" i="3"/>
  <c r="S780" i="3"/>
  <c r="R780" i="3"/>
  <c r="Q780" i="3"/>
  <c r="P780" i="3"/>
  <c r="O780" i="3"/>
  <c r="N780" i="3"/>
  <c r="M780" i="3"/>
  <c r="L780" i="3"/>
  <c r="K780" i="3"/>
  <c r="V779" i="3"/>
  <c r="U779" i="3"/>
  <c r="T779" i="3"/>
  <c r="S779" i="3"/>
  <c r="R779" i="3"/>
  <c r="Q779" i="3"/>
  <c r="P779" i="3"/>
  <c r="O779" i="3"/>
  <c r="N779" i="3"/>
  <c r="M779" i="3"/>
  <c r="L779" i="3"/>
  <c r="K779" i="3"/>
  <c r="V778" i="3"/>
  <c r="U778" i="3"/>
  <c r="T778" i="3"/>
  <c r="S778" i="3"/>
  <c r="R778" i="3"/>
  <c r="Q778" i="3"/>
  <c r="P778" i="3"/>
  <c r="O778" i="3"/>
  <c r="N778" i="3"/>
  <c r="M778" i="3"/>
  <c r="L778" i="3"/>
  <c r="K778" i="3"/>
  <c r="V774" i="3"/>
  <c r="U774" i="3"/>
  <c r="T774" i="3"/>
  <c r="S774" i="3"/>
  <c r="R774" i="3"/>
  <c r="Q774" i="3"/>
  <c r="P774" i="3"/>
  <c r="O774" i="3"/>
  <c r="N774" i="3"/>
  <c r="M774" i="3"/>
  <c r="L774" i="3"/>
  <c r="K774" i="3"/>
  <c r="V773" i="3"/>
  <c r="U773" i="3"/>
  <c r="T773" i="3"/>
  <c r="S773" i="3"/>
  <c r="R773" i="3"/>
  <c r="Q773" i="3"/>
  <c r="P773" i="3"/>
  <c r="O773" i="3"/>
  <c r="N773" i="3"/>
  <c r="M773" i="3"/>
  <c r="L773" i="3"/>
  <c r="K773" i="3"/>
  <c r="V772" i="3"/>
  <c r="U772" i="3"/>
  <c r="T772" i="3"/>
  <c r="S772" i="3"/>
  <c r="R772" i="3"/>
  <c r="Q772" i="3"/>
  <c r="P772" i="3"/>
  <c r="O772" i="3"/>
  <c r="N772" i="3"/>
  <c r="M772" i="3"/>
  <c r="L772" i="3"/>
  <c r="K772" i="3"/>
  <c r="V771" i="3"/>
  <c r="U771" i="3"/>
  <c r="T771" i="3"/>
  <c r="S771" i="3"/>
  <c r="R771" i="3"/>
  <c r="Q771" i="3"/>
  <c r="P771" i="3"/>
  <c r="O771" i="3"/>
  <c r="N771" i="3"/>
  <c r="M771" i="3"/>
  <c r="L771" i="3"/>
  <c r="K771" i="3"/>
  <c r="V770" i="3"/>
  <c r="U770" i="3"/>
  <c r="T770" i="3"/>
  <c r="S770" i="3"/>
  <c r="R770" i="3"/>
  <c r="Q770" i="3"/>
  <c r="P770" i="3"/>
  <c r="O770" i="3"/>
  <c r="N770" i="3"/>
  <c r="M770" i="3"/>
  <c r="L770" i="3"/>
  <c r="K770" i="3"/>
  <c r="V769" i="3"/>
  <c r="U769" i="3"/>
  <c r="T769" i="3"/>
  <c r="S769" i="3"/>
  <c r="R769" i="3"/>
  <c r="Q769" i="3"/>
  <c r="P769" i="3"/>
  <c r="O769" i="3"/>
  <c r="N769" i="3"/>
  <c r="M769" i="3"/>
  <c r="L769" i="3"/>
  <c r="K769" i="3"/>
  <c r="V768" i="3"/>
  <c r="U768" i="3"/>
  <c r="T768" i="3"/>
  <c r="S768" i="3"/>
  <c r="R768" i="3"/>
  <c r="Q768" i="3"/>
  <c r="P768" i="3"/>
  <c r="O768" i="3"/>
  <c r="N768" i="3"/>
  <c r="M768" i="3"/>
  <c r="L768" i="3"/>
  <c r="K768" i="3"/>
  <c r="V767" i="3"/>
  <c r="U767" i="3"/>
  <c r="T767" i="3"/>
  <c r="S767" i="3"/>
  <c r="R767" i="3"/>
  <c r="Q767" i="3"/>
  <c r="P767" i="3"/>
  <c r="O767" i="3"/>
  <c r="N767" i="3"/>
  <c r="M767" i="3"/>
  <c r="L767" i="3"/>
  <c r="K767" i="3"/>
  <c r="V766" i="3"/>
  <c r="U766" i="3"/>
  <c r="T766" i="3"/>
  <c r="S766" i="3"/>
  <c r="R766" i="3"/>
  <c r="Q766" i="3"/>
  <c r="P766" i="3"/>
  <c r="O766" i="3"/>
  <c r="N766" i="3"/>
  <c r="M766" i="3"/>
  <c r="L766" i="3"/>
  <c r="K766" i="3"/>
  <c r="V764" i="3"/>
  <c r="U764" i="3"/>
  <c r="T764" i="3"/>
  <c r="S764" i="3"/>
  <c r="R764" i="3"/>
  <c r="Q764" i="3"/>
  <c r="P764" i="3"/>
  <c r="O764" i="3"/>
  <c r="N764" i="3"/>
  <c r="M764" i="3"/>
  <c r="L764" i="3"/>
  <c r="K764" i="3"/>
  <c r="V763" i="3"/>
  <c r="U763" i="3"/>
  <c r="T763" i="3"/>
  <c r="S763" i="3"/>
  <c r="R763" i="3"/>
  <c r="Q763" i="3"/>
  <c r="P763" i="3"/>
  <c r="O763" i="3"/>
  <c r="N763" i="3"/>
  <c r="M763" i="3"/>
  <c r="L763" i="3"/>
  <c r="K763" i="3"/>
  <c r="V760" i="3"/>
  <c r="U760" i="3"/>
  <c r="T760" i="3"/>
  <c r="S760" i="3"/>
  <c r="R760" i="3"/>
  <c r="Q760" i="3"/>
  <c r="P760" i="3"/>
  <c r="O760" i="3"/>
  <c r="N760" i="3"/>
  <c r="M760" i="3"/>
  <c r="L760" i="3"/>
  <c r="K760" i="3"/>
  <c r="V759" i="3"/>
  <c r="U759" i="3"/>
  <c r="T759" i="3"/>
  <c r="S759" i="3"/>
  <c r="R759" i="3"/>
  <c r="Q759" i="3"/>
  <c r="P759" i="3"/>
  <c r="O759" i="3"/>
  <c r="N759" i="3"/>
  <c r="M759" i="3"/>
  <c r="L759" i="3"/>
  <c r="K759" i="3"/>
  <c r="V757" i="3"/>
  <c r="U757" i="3"/>
  <c r="T757" i="3"/>
  <c r="S757" i="3"/>
  <c r="R757" i="3"/>
  <c r="Q757" i="3"/>
  <c r="P757" i="3"/>
  <c r="O757" i="3"/>
  <c r="N757" i="3"/>
  <c r="M757" i="3"/>
  <c r="L757" i="3"/>
  <c r="K757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V752" i="3"/>
  <c r="U752" i="3"/>
  <c r="T752" i="3"/>
  <c r="S752" i="3"/>
  <c r="R752" i="3"/>
  <c r="Q752" i="3"/>
  <c r="P752" i="3"/>
  <c r="O752" i="3"/>
  <c r="N752" i="3"/>
  <c r="M752" i="3"/>
  <c r="L752" i="3"/>
  <c r="K752" i="3"/>
  <c r="V750" i="3"/>
  <c r="U750" i="3"/>
  <c r="T750" i="3"/>
  <c r="S750" i="3"/>
  <c r="R750" i="3"/>
  <c r="Q750" i="3"/>
  <c r="P750" i="3"/>
  <c r="O750" i="3"/>
  <c r="N750" i="3"/>
  <c r="M750" i="3"/>
  <c r="L750" i="3"/>
  <c r="K750" i="3"/>
  <c r="V749" i="3"/>
  <c r="U749" i="3"/>
  <c r="T749" i="3"/>
  <c r="S749" i="3"/>
  <c r="R749" i="3"/>
  <c r="Q749" i="3"/>
  <c r="P749" i="3"/>
  <c r="O749" i="3"/>
  <c r="N749" i="3"/>
  <c r="M749" i="3"/>
  <c r="L749" i="3"/>
  <c r="K749" i="3"/>
  <c r="V748" i="3"/>
  <c r="U748" i="3"/>
  <c r="T748" i="3"/>
  <c r="S748" i="3"/>
  <c r="R748" i="3"/>
  <c r="Q748" i="3"/>
  <c r="P748" i="3"/>
  <c r="O748" i="3"/>
  <c r="N748" i="3"/>
  <c r="M748" i="3"/>
  <c r="L748" i="3"/>
  <c r="K748" i="3"/>
  <c r="V747" i="3"/>
  <c r="U747" i="3"/>
  <c r="T747" i="3"/>
  <c r="S747" i="3"/>
  <c r="R747" i="3"/>
  <c r="Q747" i="3"/>
  <c r="P747" i="3"/>
  <c r="O747" i="3"/>
  <c r="N747" i="3"/>
  <c r="M747" i="3"/>
  <c r="L747" i="3"/>
  <c r="K747" i="3"/>
  <c r="V743" i="3"/>
  <c r="U743" i="3"/>
  <c r="T743" i="3"/>
  <c r="S743" i="3"/>
  <c r="R743" i="3"/>
  <c r="Q743" i="3"/>
  <c r="P743" i="3"/>
  <c r="O743" i="3"/>
  <c r="N743" i="3"/>
  <c r="M743" i="3"/>
  <c r="L743" i="3"/>
  <c r="K743" i="3"/>
  <c r="V742" i="3"/>
  <c r="U742" i="3"/>
  <c r="T742" i="3"/>
  <c r="S742" i="3"/>
  <c r="R742" i="3"/>
  <c r="Q742" i="3"/>
  <c r="P742" i="3"/>
  <c r="O742" i="3"/>
  <c r="N742" i="3"/>
  <c r="M742" i="3"/>
  <c r="L742" i="3"/>
  <c r="K742" i="3"/>
  <c r="V741" i="3"/>
  <c r="U741" i="3"/>
  <c r="T741" i="3"/>
  <c r="S741" i="3"/>
  <c r="R741" i="3"/>
  <c r="Q741" i="3"/>
  <c r="P741" i="3"/>
  <c r="O741" i="3"/>
  <c r="N741" i="3"/>
  <c r="M741" i="3"/>
  <c r="L741" i="3"/>
  <c r="K741" i="3"/>
  <c r="V738" i="3"/>
  <c r="U738" i="3"/>
  <c r="T738" i="3"/>
  <c r="S738" i="3"/>
  <c r="R738" i="3"/>
  <c r="Q738" i="3"/>
  <c r="P738" i="3"/>
  <c r="O738" i="3"/>
  <c r="N738" i="3"/>
  <c r="M738" i="3"/>
  <c r="L738" i="3"/>
  <c r="K738" i="3"/>
  <c r="V737" i="3"/>
  <c r="U737" i="3"/>
  <c r="T737" i="3"/>
  <c r="S737" i="3"/>
  <c r="R737" i="3"/>
  <c r="Q737" i="3"/>
  <c r="P737" i="3"/>
  <c r="O737" i="3"/>
  <c r="N737" i="3"/>
  <c r="M737" i="3"/>
  <c r="L737" i="3"/>
  <c r="K737" i="3"/>
  <c r="V736" i="3"/>
  <c r="U736" i="3"/>
  <c r="T736" i="3"/>
  <c r="S736" i="3"/>
  <c r="R736" i="3"/>
  <c r="Q736" i="3"/>
  <c r="P736" i="3"/>
  <c r="O736" i="3"/>
  <c r="N736" i="3"/>
  <c r="M736" i="3"/>
  <c r="L736" i="3"/>
  <c r="K736" i="3"/>
  <c r="V734" i="3"/>
  <c r="U734" i="3"/>
  <c r="T734" i="3"/>
  <c r="S734" i="3"/>
  <c r="R734" i="3"/>
  <c r="Q734" i="3"/>
  <c r="P734" i="3"/>
  <c r="O734" i="3"/>
  <c r="N734" i="3"/>
  <c r="M734" i="3"/>
  <c r="L734" i="3"/>
  <c r="K734" i="3"/>
  <c r="V732" i="3"/>
  <c r="U732" i="3"/>
  <c r="T732" i="3"/>
  <c r="S732" i="3"/>
  <c r="R732" i="3"/>
  <c r="Q732" i="3"/>
  <c r="P732" i="3"/>
  <c r="O732" i="3"/>
  <c r="N732" i="3"/>
  <c r="M732" i="3"/>
  <c r="L732" i="3"/>
  <c r="K732" i="3"/>
  <c r="V730" i="3"/>
  <c r="U730" i="3"/>
  <c r="T730" i="3"/>
  <c r="S730" i="3"/>
  <c r="R730" i="3"/>
  <c r="Q730" i="3"/>
  <c r="P730" i="3"/>
  <c r="O730" i="3"/>
  <c r="N730" i="3"/>
  <c r="M730" i="3"/>
  <c r="L730" i="3"/>
  <c r="K730" i="3"/>
  <c r="V727" i="3"/>
  <c r="U727" i="3"/>
  <c r="T727" i="3"/>
  <c r="S727" i="3"/>
  <c r="R727" i="3"/>
  <c r="Q727" i="3"/>
  <c r="P727" i="3"/>
  <c r="O727" i="3"/>
  <c r="N727" i="3"/>
  <c r="M727" i="3"/>
  <c r="L727" i="3"/>
  <c r="K727" i="3"/>
  <c r="V726" i="3"/>
  <c r="U726" i="3"/>
  <c r="T726" i="3"/>
  <c r="S726" i="3"/>
  <c r="R726" i="3"/>
  <c r="Q726" i="3"/>
  <c r="P726" i="3"/>
  <c r="O726" i="3"/>
  <c r="N726" i="3"/>
  <c r="M726" i="3"/>
  <c r="L726" i="3"/>
  <c r="K726" i="3"/>
  <c r="V725" i="3"/>
  <c r="U725" i="3"/>
  <c r="T725" i="3"/>
  <c r="S725" i="3"/>
  <c r="R725" i="3"/>
  <c r="Q725" i="3"/>
  <c r="P725" i="3"/>
  <c r="O725" i="3"/>
  <c r="N725" i="3"/>
  <c r="M725" i="3"/>
  <c r="L725" i="3"/>
  <c r="K725" i="3"/>
  <c r="V723" i="3"/>
  <c r="U723" i="3"/>
  <c r="T723" i="3"/>
  <c r="S723" i="3"/>
  <c r="R723" i="3"/>
  <c r="Q723" i="3"/>
  <c r="P723" i="3"/>
  <c r="O723" i="3"/>
  <c r="N723" i="3"/>
  <c r="M723" i="3"/>
  <c r="L723" i="3"/>
  <c r="K723" i="3"/>
  <c r="V722" i="3"/>
  <c r="U722" i="3"/>
  <c r="T722" i="3"/>
  <c r="S722" i="3"/>
  <c r="R722" i="3"/>
  <c r="Q722" i="3"/>
  <c r="P722" i="3"/>
  <c r="O722" i="3"/>
  <c r="N722" i="3"/>
  <c r="M722" i="3"/>
  <c r="L722" i="3"/>
  <c r="K722" i="3"/>
  <c r="V721" i="3"/>
  <c r="U721" i="3"/>
  <c r="T721" i="3"/>
  <c r="S721" i="3"/>
  <c r="R721" i="3"/>
  <c r="Q721" i="3"/>
  <c r="P721" i="3"/>
  <c r="O721" i="3"/>
  <c r="N721" i="3"/>
  <c r="M721" i="3"/>
  <c r="L721" i="3"/>
  <c r="K721" i="3"/>
  <c r="V720" i="3"/>
  <c r="U720" i="3"/>
  <c r="T720" i="3"/>
  <c r="S720" i="3"/>
  <c r="R720" i="3"/>
  <c r="Q720" i="3"/>
  <c r="P720" i="3"/>
  <c r="O720" i="3"/>
  <c r="N720" i="3"/>
  <c r="M720" i="3"/>
  <c r="L720" i="3"/>
  <c r="K720" i="3"/>
  <c r="V716" i="3"/>
  <c r="U716" i="3"/>
  <c r="T716" i="3"/>
  <c r="S716" i="3"/>
  <c r="R716" i="3"/>
  <c r="Q716" i="3"/>
  <c r="P716" i="3"/>
  <c r="O716" i="3"/>
  <c r="N716" i="3"/>
  <c r="M716" i="3"/>
  <c r="L716" i="3"/>
  <c r="K716" i="3"/>
  <c r="V715" i="3"/>
  <c r="U715" i="3"/>
  <c r="T715" i="3"/>
  <c r="S715" i="3"/>
  <c r="R715" i="3"/>
  <c r="Q715" i="3"/>
  <c r="P715" i="3"/>
  <c r="O715" i="3"/>
  <c r="N715" i="3"/>
  <c r="M715" i="3"/>
  <c r="L715" i="3"/>
  <c r="K715" i="3"/>
  <c r="V714" i="3"/>
  <c r="U714" i="3"/>
  <c r="T714" i="3"/>
  <c r="S714" i="3"/>
  <c r="R714" i="3"/>
  <c r="Q714" i="3"/>
  <c r="P714" i="3"/>
  <c r="O714" i="3"/>
  <c r="N714" i="3"/>
  <c r="M714" i="3"/>
  <c r="L714" i="3"/>
  <c r="K714" i="3"/>
  <c r="V711" i="3"/>
  <c r="U711" i="3"/>
  <c r="T711" i="3"/>
  <c r="S711" i="3"/>
  <c r="R711" i="3"/>
  <c r="Q711" i="3"/>
  <c r="P711" i="3"/>
  <c r="O711" i="3"/>
  <c r="N711" i="3"/>
  <c r="M711" i="3"/>
  <c r="L711" i="3"/>
  <c r="K711" i="3"/>
  <c r="V710" i="3"/>
  <c r="U710" i="3"/>
  <c r="T710" i="3"/>
  <c r="S710" i="3"/>
  <c r="R710" i="3"/>
  <c r="Q710" i="3"/>
  <c r="P710" i="3"/>
  <c r="O710" i="3"/>
  <c r="N710" i="3"/>
  <c r="M710" i="3"/>
  <c r="L710" i="3"/>
  <c r="K710" i="3"/>
  <c r="V707" i="3"/>
  <c r="U707" i="3"/>
  <c r="T707" i="3"/>
  <c r="S707" i="3"/>
  <c r="R707" i="3"/>
  <c r="Q707" i="3"/>
  <c r="P707" i="3"/>
  <c r="O707" i="3"/>
  <c r="N707" i="3"/>
  <c r="M707" i="3"/>
  <c r="L707" i="3"/>
  <c r="K707" i="3"/>
  <c r="V706" i="3"/>
  <c r="U706" i="3"/>
  <c r="T706" i="3"/>
  <c r="S706" i="3"/>
  <c r="R706" i="3"/>
  <c r="Q706" i="3"/>
  <c r="P706" i="3"/>
  <c r="O706" i="3"/>
  <c r="N706" i="3"/>
  <c r="M706" i="3"/>
  <c r="L706" i="3"/>
  <c r="K706" i="3"/>
  <c r="V704" i="3"/>
  <c r="U704" i="3"/>
  <c r="T704" i="3"/>
  <c r="S704" i="3"/>
  <c r="R704" i="3"/>
  <c r="Q704" i="3"/>
  <c r="P704" i="3"/>
  <c r="O704" i="3"/>
  <c r="N704" i="3"/>
  <c r="M704" i="3"/>
  <c r="L704" i="3"/>
  <c r="K704" i="3"/>
  <c r="V702" i="3"/>
  <c r="U702" i="3"/>
  <c r="T702" i="3"/>
  <c r="S702" i="3"/>
  <c r="R702" i="3"/>
  <c r="Q702" i="3"/>
  <c r="P702" i="3"/>
  <c r="O702" i="3"/>
  <c r="N702" i="3"/>
  <c r="M702" i="3"/>
  <c r="L702" i="3"/>
  <c r="K702" i="3"/>
  <c r="V701" i="3"/>
  <c r="U701" i="3"/>
  <c r="T701" i="3"/>
  <c r="S701" i="3"/>
  <c r="R701" i="3"/>
  <c r="Q701" i="3"/>
  <c r="P701" i="3"/>
  <c r="O701" i="3"/>
  <c r="N701" i="3"/>
  <c r="M701" i="3"/>
  <c r="L701" i="3"/>
  <c r="K701" i="3"/>
  <c r="V700" i="3"/>
  <c r="U700" i="3"/>
  <c r="T700" i="3"/>
  <c r="S700" i="3"/>
  <c r="R700" i="3"/>
  <c r="Q700" i="3"/>
  <c r="P700" i="3"/>
  <c r="O700" i="3"/>
  <c r="N700" i="3"/>
  <c r="M700" i="3"/>
  <c r="L700" i="3"/>
  <c r="K700" i="3"/>
  <c r="V699" i="3"/>
  <c r="U699" i="3"/>
  <c r="T699" i="3"/>
  <c r="S699" i="3"/>
  <c r="R699" i="3"/>
  <c r="Q699" i="3"/>
  <c r="P699" i="3"/>
  <c r="O699" i="3"/>
  <c r="N699" i="3"/>
  <c r="M699" i="3"/>
  <c r="L699" i="3"/>
  <c r="K699" i="3"/>
  <c r="V698" i="3"/>
  <c r="U698" i="3"/>
  <c r="T698" i="3"/>
  <c r="S698" i="3"/>
  <c r="R698" i="3"/>
  <c r="Q698" i="3"/>
  <c r="P698" i="3"/>
  <c r="O698" i="3"/>
  <c r="N698" i="3"/>
  <c r="M698" i="3"/>
  <c r="L698" i="3"/>
  <c r="K698" i="3"/>
  <c r="V696" i="3"/>
  <c r="U696" i="3"/>
  <c r="T696" i="3"/>
  <c r="S696" i="3"/>
  <c r="R696" i="3"/>
  <c r="Q696" i="3"/>
  <c r="P696" i="3"/>
  <c r="O696" i="3"/>
  <c r="N696" i="3"/>
  <c r="M696" i="3"/>
  <c r="L696" i="3"/>
  <c r="K696" i="3"/>
  <c r="V693" i="3"/>
  <c r="U693" i="3"/>
  <c r="T693" i="3"/>
  <c r="S693" i="3"/>
  <c r="R693" i="3"/>
  <c r="Q693" i="3"/>
  <c r="P693" i="3"/>
  <c r="O693" i="3"/>
  <c r="N693" i="3"/>
  <c r="M693" i="3"/>
  <c r="L693" i="3"/>
  <c r="K693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V689" i="3"/>
  <c r="U689" i="3"/>
  <c r="T689" i="3"/>
  <c r="S689" i="3"/>
  <c r="R689" i="3"/>
  <c r="Q689" i="3"/>
  <c r="P689" i="3"/>
  <c r="O689" i="3"/>
  <c r="N689" i="3"/>
  <c r="M689" i="3"/>
  <c r="L689" i="3"/>
  <c r="K689" i="3"/>
  <c r="V688" i="3"/>
  <c r="U688" i="3"/>
  <c r="T688" i="3"/>
  <c r="S688" i="3"/>
  <c r="R688" i="3"/>
  <c r="Q688" i="3"/>
  <c r="P688" i="3"/>
  <c r="O688" i="3"/>
  <c r="N688" i="3"/>
  <c r="M688" i="3"/>
  <c r="L688" i="3"/>
  <c r="K688" i="3"/>
  <c r="V687" i="3"/>
  <c r="U687" i="3"/>
  <c r="T687" i="3"/>
  <c r="S687" i="3"/>
  <c r="R687" i="3"/>
  <c r="Q687" i="3"/>
  <c r="P687" i="3"/>
  <c r="O687" i="3"/>
  <c r="N687" i="3"/>
  <c r="M687" i="3"/>
  <c r="L687" i="3"/>
  <c r="K687" i="3"/>
  <c r="V686" i="3"/>
  <c r="U686" i="3"/>
  <c r="T686" i="3"/>
  <c r="S686" i="3"/>
  <c r="R686" i="3"/>
  <c r="Q686" i="3"/>
  <c r="P686" i="3"/>
  <c r="O686" i="3"/>
  <c r="N686" i="3"/>
  <c r="M686" i="3"/>
  <c r="L686" i="3"/>
  <c r="K686" i="3"/>
  <c r="V682" i="3"/>
  <c r="U682" i="3"/>
  <c r="T682" i="3"/>
  <c r="S682" i="3"/>
  <c r="R682" i="3"/>
  <c r="Q682" i="3"/>
  <c r="P682" i="3"/>
  <c r="O682" i="3"/>
  <c r="N682" i="3"/>
  <c r="M682" i="3"/>
  <c r="L682" i="3"/>
  <c r="K682" i="3"/>
  <c r="V681" i="3"/>
  <c r="U681" i="3"/>
  <c r="T681" i="3"/>
  <c r="S681" i="3"/>
  <c r="R681" i="3"/>
  <c r="Q681" i="3"/>
  <c r="P681" i="3"/>
  <c r="O681" i="3"/>
  <c r="N681" i="3"/>
  <c r="M681" i="3"/>
  <c r="L681" i="3"/>
  <c r="K681" i="3"/>
  <c r="V680" i="3"/>
  <c r="U680" i="3"/>
  <c r="T680" i="3"/>
  <c r="S680" i="3"/>
  <c r="R680" i="3"/>
  <c r="Q680" i="3"/>
  <c r="P680" i="3"/>
  <c r="O680" i="3"/>
  <c r="N680" i="3"/>
  <c r="M680" i="3"/>
  <c r="L680" i="3"/>
  <c r="K680" i="3"/>
  <c r="V678" i="3"/>
  <c r="U678" i="3"/>
  <c r="T678" i="3"/>
  <c r="S678" i="3"/>
  <c r="R678" i="3"/>
  <c r="Q678" i="3"/>
  <c r="P678" i="3"/>
  <c r="O678" i="3"/>
  <c r="N678" i="3"/>
  <c r="M678" i="3"/>
  <c r="L678" i="3"/>
  <c r="K678" i="3"/>
  <c r="V677" i="3"/>
  <c r="U677" i="3"/>
  <c r="T677" i="3"/>
  <c r="S677" i="3"/>
  <c r="R677" i="3"/>
  <c r="Q677" i="3"/>
  <c r="P677" i="3"/>
  <c r="O677" i="3"/>
  <c r="N677" i="3"/>
  <c r="M677" i="3"/>
  <c r="L677" i="3"/>
  <c r="K677" i="3"/>
  <c r="V675" i="3"/>
  <c r="U675" i="3"/>
  <c r="T675" i="3"/>
  <c r="S675" i="3"/>
  <c r="R675" i="3"/>
  <c r="Q675" i="3"/>
  <c r="P675" i="3"/>
  <c r="O675" i="3"/>
  <c r="N675" i="3"/>
  <c r="M675" i="3"/>
  <c r="L675" i="3"/>
  <c r="K675" i="3"/>
  <c r="V672" i="3"/>
  <c r="U672" i="3"/>
  <c r="T672" i="3"/>
  <c r="S672" i="3"/>
  <c r="R672" i="3"/>
  <c r="Q672" i="3"/>
  <c r="P672" i="3"/>
  <c r="O672" i="3"/>
  <c r="N672" i="3"/>
  <c r="M672" i="3"/>
  <c r="L672" i="3"/>
  <c r="K672" i="3"/>
  <c r="V671" i="3"/>
  <c r="U671" i="3"/>
  <c r="T671" i="3"/>
  <c r="S671" i="3"/>
  <c r="R671" i="3"/>
  <c r="Q671" i="3"/>
  <c r="P671" i="3"/>
  <c r="O671" i="3"/>
  <c r="N671" i="3"/>
  <c r="M671" i="3"/>
  <c r="L671" i="3"/>
  <c r="K671" i="3"/>
  <c r="V668" i="3"/>
  <c r="U668" i="3"/>
  <c r="T668" i="3"/>
  <c r="S668" i="3"/>
  <c r="R668" i="3"/>
  <c r="Q668" i="3"/>
  <c r="P668" i="3"/>
  <c r="O668" i="3"/>
  <c r="N668" i="3"/>
  <c r="M668" i="3"/>
  <c r="L668" i="3"/>
  <c r="K668" i="3"/>
  <c r="V667" i="3"/>
  <c r="U667" i="3"/>
  <c r="T667" i="3"/>
  <c r="S667" i="3"/>
  <c r="R667" i="3"/>
  <c r="Q667" i="3"/>
  <c r="P667" i="3"/>
  <c r="O667" i="3"/>
  <c r="N667" i="3"/>
  <c r="M667" i="3"/>
  <c r="L667" i="3"/>
  <c r="K667" i="3"/>
  <c r="V666" i="3"/>
  <c r="U666" i="3"/>
  <c r="T666" i="3"/>
  <c r="S666" i="3"/>
  <c r="R666" i="3"/>
  <c r="Q666" i="3"/>
  <c r="P666" i="3"/>
  <c r="O666" i="3"/>
  <c r="N666" i="3"/>
  <c r="M666" i="3"/>
  <c r="L666" i="3"/>
  <c r="K666" i="3"/>
  <c r="V664" i="3"/>
  <c r="U664" i="3"/>
  <c r="T664" i="3"/>
  <c r="S664" i="3"/>
  <c r="R664" i="3"/>
  <c r="Q664" i="3"/>
  <c r="P664" i="3"/>
  <c r="O664" i="3"/>
  <c r="N664" i="3"/>
  <c r="M664" i="3"/>
  <c r="L664" i="3"/>
  <c r="K664" i="3"/>
  <c r="V663" i="3"/>
  <c r="U663" i="3"/>
  <c r="T663" i="3"/>
  <c r="S663" i="3"/>
  <c r="R663" i="3"/>
  <c r="Q663" i="3"/>
  <c r="P663" i="3"/>
  <c r="O663" i="3"/>
  <c r="N663" i="3"/>
  <c r="M663" i="3"/>
  <c r="L663" i="3"/>
  <c r="K663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V657" i="3"/>
  <c r="U657" i="3"/>
  <c r="T657" i="3"/>
  <c r="S657" i="3"/>
  <c r="R657" i="3"/>
  <c r="Q657" i="3"/>
  <c r="P657" i="3"/>
  <c r="O657" i="3"/>
  <c r="N657" i="3"/>
  <c r="M657" i="3"/>
  <c r="L657" i="3"/>
  <c r="K657" i="3"/>
  <c r="V656" i="3"/>
  <c r="U656" i="3"/>
  <c r="T656" i="3"/>
  <c r="S656" i="3"/>
  <c r="R656" i="3"/>
  <c r="Q656" i="3"/>
  <c r="P656" i="3"/>
  <c r="O656" i="3"/>
  <c r="N656" i="3"/>
  <c r="M656" i="3"/>
  <c r="L656" i="3"/>
  <c r="K656" i="3"/>
  <c r="V655" i="3"/>
  <c r="U655" i="3"/>
  <c r="T655" i="3"/>
  <c r="S655" i="3"/>
  <c r="R655" i="3"/>
  <c r="Q655" i="3"/>
  <c r="P655" i="3"/>
  <c r="O655" i="3"/>
  <c r="N655" i="3"/>
  <c r="M655" i="3"/>
  <c r="L655" i="3"/>
  <c r="K655" i="3"/>
  <c r="V652" i="3"/>
  <c r="U652" i="3"/>
  <c r="T652" i="3"/>
  <c r="S652" i="3"/>
  <c r="R652" i="3"/>
  <c r="Q652" i="3"/>
  <c r="P652" i="3"/>
  <c r="O652" i="3"/>
  <c r="N652" i="3"/>
  <c r="M652" i="3"/>
  <c r="L652" i="3"/>
  <c r="K652" i="3"/>
  <c r="V651" i="3"/>
  <c r="U651" i="3"/>
  <c r="T651" i="3"/>
  <c r="S651" i="3"/>
  <c r="R651" i="3"/>
  <c r="Q651" i="3"/>
  <c r="P651" i="3"/>
  <c r="O651" i="3"/>
  <c r="N651" i="3"/>
  <c r="M651" i="3"/>
  <c r="L651" i="3"/>
  <c r="K651" i="3"/>
  <c r="V648" i="3"/>
  <c r="U648" i="3"/>
  <c r="T648" i="3"/>
  <c r="S648" i="3"/>
  <c r="R648" i="3"/>
  <c r="Q648" i="3"/>
  <c r="P648" i="3"/>
  <c r="O648" i="3"/>
  <c r="N648" i="3"/>
  <c r="M648" i="3"/>
  <c r="L648" i="3"/>
  <c r="K648" i="3"/>
  <c r="V647" i="3"/>
  <c r="U647" i="3"/>
  <c r="T647" i="3"/>
  <c r="S647" i="3"/>
  <c r="R647" i="3"/>
  <c r="Q647" i="3"/>
  <c r="P647" i="3"/>
  <c r="O647" i="3"/>
  <c r="N647" i="3"/>
  <c r="M647" i="3"/>
  <c r="L647" i="3"/>
  <c r="K647" i="3"/>
  <c r="V646" i="3"/>
  <c r="U646" i="3"/>
  <c r="T646" i="3"/>
  <c r="S646" i="3"/>
  <c r="R646" i="3"/>
  <c r="Q646" i="3"/>
  <c r="P646" i="3"/>
  <c r="O646" i="3"/>
  <c r="N646" i="3"/>
  <c r="M646" i="3"/>
  <c r="L646" i="3"/>
  <c r="K646" i="3"/>
  <c r="V645" i="3"/>
  <c r="U645" i="3"/>
  <c r="T645" i="3"/>
  <c r="S645" i="3"/>
  <c r="R645" i="3"/>
  <c r="Q645" i="3"/>
  <c r="P645" i="3"/>
  <c r="O645" i="3"/>
  <c r="N645" i="3"/>
  <c r="M645" i="3"/>
  <c r="L645" i="3"/>
  <c r="K645" i="3"/>
  <c r="V644" i="3"/>
  <c r="U644" i="3"/>
  <c r="T644" i="3"/>
  <c r="S644" i="3"/>
  <c r="R644" i="3"/>
  <c r="Q644" i="3"/>
  <c r="P644" i="3"/>
  <c r="O644" i="3"/>
  <c r="N644" i="3"/>
  <c r="M644" i="3"/>
  <c r="L644" i="3"/>
  <c r="K644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V640" i="3"/>
  <c r="U640" i="3"/>
  <c r="T640" i="3"/>
  <c r="S640" i="3"/>
  <c r="R640" i="3"/>
  <c r="Q640" i="3"/>
  <c r="P640" i="3"/>
  <c r="O640" i="3"/>
  <c r="N640" i="3"/>
  <c r="M640" i="3"/>
  <c r="L640" i="3"/>
  <c r="K640" i="3"/>
  <c r="V638" i="3"/>
  <c r="U638" i="3"/>
  <c r="T638" i="3"/>
  <c r="S638" i="3"/>
  <c r="R638" i="3"/>
  <c r="Q638" i="3"/>
  <c r="P638" i="3"/>
  <c r="O638" i="3"/>
  <c r="N638" i="3"/>
  <c r="M638" i="3"/>
  <c r="L638" i="3"/>
  <c r="K638" i="3"/>
  <c r="V635" i="3"/>
  <c r="U635" i="3"/>
  <c r="T635" i="3"/>
  <c r="S635" i="3"/>
  <c r="R635" i="3"/>
  <c r="Q635" i="3"/>
  <c r="P635" i="3"/>
  <c r="O635" i="3"/>
  <c r="N635" i="3"/>
  <c r="M635" i="3"/>
  <c r="L635" i="3"/>
  <c r="K635" i="3"/>
  <c r="V634" i="3"/>
  <c r="U634" i="3"/>
  <c r="T634" i="3"/>
  <c r="S634" i="3"/>
  <c r="R634" i="3"/>
  <c r="Q634" i="3"/>
  <c r="P634" i="3"/>
  <c r="O634" i="3"/>
  <c r="N634" i="3"/>
  <c r="M634" i="3"/>
  <c r="L634" i="3"/>
  <c r="K634" i="3"/>
  <c r="V633" i="3"/>
  <c r="U633" i="3"/>
  <c r="T633" i="3"/>
  <c r="S633" i="3"/>
  <c r="R633" i="3"/>
  <c r="Q633" i="3"/>
  <c r="P633" i="3"/>
  <c r="O633" i="3"/>
  <c r="N633" i="3"/>
  <c r="M633" i="3"/>
  <c r="L633" i="3"/>
  <c r="K633" i="3"/>
  <c r="V631" i="3"/>
  <c r="U631" i="3"/>
  <c r="T631" i="3"/>
  <c r="S631" i="3"/>
  <c r="R631" i="3"/>
  <c r="Q631" i="3"/>
  <c r="P631" i="3"/>
  <c r="O631" i="3"/>
  <c r="N631" i="3"/>
  <c r="M631" i="3"/>
  <c r="L631" i="3"/>
  <c r="K631" i="3"/>
  <c r="V630" i="3"/>
  <c r="U630" i="3"/>
  <c r="T630" i="3"/>
  <c r="S630" i="3"/>
  <c r="R630" i="3"/>
  <c r="Q630" i="3"/>
  <c r="P630" i="3"/>
  <c r="O630" i="3"/>
  <c r="N630" i="3"/>
  <c r="M630" i="3"/>
  <c r="L630" i="3"/>
  <c r="K630" i="3"/>
  <c r="V629" i="3"/>
  <c r="U629" i="3"/>
  <c r="T629" i="3"/>
  <c r="S629" i="3"/>
  <c r="R629" i="3"/>
  <c r="Q629" i="3"/>
  <c r="P629" i="3"/>
  <c r="O629" i="3"/>
  <c r="N629" i="3"/>
  <c r="M629" i="3"/>
  <c r="L629" i="3"/>
  <c r="K629" i="3"/>
  <c r="V628" i="3"/>
  <c r="U628" i="3"/>
  <c r="T628" i="3"/>
  <c r="S628" i="3"/>
  <c r="R628" i="3"/>
  <c r="Q628" i="3"/>
  <c r="P628" i="3"/>
  <c r="O628" i="3"/>
  <c r="N628" i="3"/>
  <c r="M628" i="3"/>
  <c r="L628" i="3"/>
  <c r="K628" i="3"/>
  <c r="V624" i="3"/>
  <c r="U624" i="3"/>
  <c r="T624" i="3"/>
  <c r="S624" i="3"/>
  <c r="R624" i="3"/>
  <c r="Q624" i="3"/>
  <c r="P624" i="3"/>
  <c r="O624" i="3"/>
  <c r="N624" i="3"/>
  <c r="M624" i="3"/>
  <c r="L624" i="3"/>
  <c r="K624" i="3"/>
  <c r="V623" i="3"/>
  <c r="U623" i="3"/>
  <c r="T623" i="3"/>
  <c r="S623" i="3"/>
  <c r="R623" i="3"/>
  <c r="Q623" i="3"/>
  <c r="P623" i="3"/>
  <c r="O623" i="3"/>
  <c r="N623" i="3"/>
  <c r="M623" i="3"/>
  <c r="L623" i="3"/>
  <c r="K623" i="3"/>
  <c r="V622" i="3"/>
  <c r="U622" i="3"/>
  <c r="T622" i="3"/>
  <c r="S622" i="3"/>
  <c r="R622" i="3"/>
  <c r="Q622" i="3"/>
  <c r="P622" i="3"/>
  <c r="O622" i="3"/>
  <c r="N622" i="3"/>
  <c r="M622" i="3"/>
  <c r="L622" i="3"/>
  <c r="K622" i="3"/>
  <c r="V621" i="3"/>
  <c r="U621" i="3"/>
  <c r="T621" i="3"/>
  <c r="S621" i="3"/>
  <c r="R621" i="3"/>
  <c r="Q621" i="3"/>
  <c r="P621" i="3"/>
  <c r="O621" i="3"/>
  <c r="N621" i="3"/>
  <c r="M621" i="3"/>
  <c r="L621" i="3"/>
  <c r="K621" i="3"/>
  <c r="V619" i="3"/>
  <c r="U619" i="3"/>
  <c r="T619" i="3"/>
  <c r="S619" i="3"/>
  <c r="R619" i="3"/>
  <c r="Q619" i="3"/>
  <c r="P619" i="3"/>
  <c r="O619" i="3"/>
  <c r="N619" i="3"/>
  <c r="M619" i="3"/>
  <c r="L619" i="3"/>
  <c r="K619" i="3"/>
  <c r="V618" i="3"/>
  <c r="U618" i="3"/>
  <c r="T618" i="3"/>
  <c r="S618" i="3"/>
  <c r="R618" i="3"/>
  <c r="Q618" i="3"/>
  <c r="P618" i="3"/>
  <c r="O618" i="3"/>
  <c r="N618" i="3"/>
  <c r="M618" i="3"/>
  <c r="L618" i="3"/>
  <c r="K618" i="3"/>
  <c r="V617" i="3"/>
  <c r="U617" i="3"/>
  <c r="T617" i="3"/>
  <c r="S617" i="3"/>
  <c r="R617" i="3"/>
  <c r="Q617" i="3"/>
  <c r="P617" i="3"/>
  <c r="O617" i="3"/>
  <c r="N617" i="3"/>
  <c r="M617" i="3"/>
  <c r="L617" i="3"/>
  <c r="K617" i="3"/>
  <c r="V616" i="3"/>
  <c r="U616" i="3"/>
  <c r="T616" i="3"/>
  <c r="S616" i="3"/>
  <c r="R616" i="3"/>
  <c r="Q616" i="3"/>
  <c r="P616" i="3"/>
  <c r="O616" i="3"/>
  <c r="N616" i="3"/>
  <c r="M616" i="3"/>
  <c r="L616" i="3"/>
  <c r="K616" i="3"/>
  <c r="V612" i="3"/>
  <c r="U612" i="3"/>
  <c r="T612" i="3"/>
  <c r="S612" i="3"/>
  <c r="R612" i="3"/>
  <c r="Q612" i="3"/>
  <c r="P612" i="3"/>
  <c r="O612" i="3"/>
  <c r="N612" i="3"/>
  <c r="M612" i="3"/>
  <c r="L612" i="3"/>
  <c r="K612" i="3"/>
  <c r="V611" i="3"/>
  <c r="U611" i="3"/>
  <c r="T611" i="3"/>
  <c r="S611" i="3"/>
  <c r="R611" i="3"/>
  <c r="Q611" i="3"/>
  <c r="P611" i="3"/>
  <c r="O611" i="3"/>
  <c r="N611" i="3"/>
  <c r="M611" i="3"/>
  <c r="L611" i="3"/>
  <c r="K611" i="3"/>
  <c r="V610" i="3"/>
  <c r="U610" i="3"/>
  <c r="T610" i="3"/>
  <c r="S610" i="3"/>
  <c r="R610" i="3"/>
  <c r="Q610" i="3"/>
  <c r="P610" i="3"/>
  <c r="O610" i="3"/>
  <c r="N610" i="3"/>
  <c r="M610" i="3"/>
  <c r="L610" i="3"/>
  <c r="K610" i="3"/>
  <c r="V607" i="3"/>
  <c r="U607" i="3"/>
  <c r="T607" i="3"/>
  <c r="S607" i="3"/>
  <c r="R607" i="3"/>
  <c r="Q607" i="3"/>
  <c r="P607" i="3"/>
  <c r="O607" i="3"/>
  <c r="N607" i="3"/>
  <c r="M607" i="3"/>
  <c r="L607" i="3"/>
  <c r="K607" i="3"/>
  <c r="V606" i="3"/>
  <c r="U606" i="3"/>
  <c r="T606" i="3"/>
  <c r="S606" i="3"/>
  <c r="R606" i="3"/>
  <c r="Q606" i="3"/>
  <c r="P606" i="3"/>
  <c r="O606" i="3"/>
  <c r="N606" i="3"/>
  <c r="M606" i="3"/>
  <c r="L606" i="3"/>
  <c r="K606" i="3"/>
  <c r="V605" i="3"/>
  <c r="U605" i="3"/>
  <c r="T605" i="3"/>
  <c r="S605" i="3"/>
  <c r="R605" i="3"/>
  <c r="Q605" i="3"/>
  <c r="P605" i="3"/>
  <c r="O605" i="3"/>
  <c r="N605" i="3"/>
  <c r="M605" i="3"/>
  <c r="L605" i="3"/>
  <c r="K605" i="3"/>
  <c r="V602" i="3"/>
  <c r="U602" i="3"/>
  <c r="T602" i="3"/>
  <c r="S602" i="3"/>
  <c r="R602" i="3"/>
  <c r="Q602" i="3"/>
  <c r="P602" i="3"/>
  <c r="O602" i="3"/>
  <c r="N602" i="3"/>
  <c r="M602" i="3"/>
  <c r="L602" i="3"/>
  <c r="K602" i="3"/>
  <c r="V601" i="3"/>
  <c r="U601" i="3"/>
  <c r="T601" i="3"/>
  <c r="S601" i="3"/>
  <c r="R601" i="3"/>
  <c r="Q601" i="3"/>
  <c r="P601" i="3"/>
  <c r="O601" i="3"/>
  <c r="N601" i="3"/>
  <c r="M601" i="3"/>
  <c r="L601" i="3"/>
  <c r="K601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V597" i="3"/>
  <c r="U597" i="3"/>
  <c r="T597" i="3"/>
  <c r="S597" i="3"/>
  <c r="R597" i="3"/>
  <c r="Q597" i="3"/>
  <c r="P597" i="3"/>
  <c r="O597" i="3"/>
  <c r="N597" i="3"/>
  <c r="M597" i="3"/>
  <c r="L597" i="3"/>
  <c r="K597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V527" i="3"/>
  <c r="U527" i="3"/>
  <c r="T527" i="3"/>
  <c r="S527" i="3"/>
  <c r="R527" i="3"/>
  <c r="Q527" i="3"/>
  <c r="P527" i="3"/>
  <c r="O527" i="3"/>
  <c r="N527" i="3"/>
  <c r="M527" i="3"/>
  <c r="L527" i="3"/>
  <c r="K527" i="3"/>
  <c r="V526" i="3"/>
  <c r="U526" i="3"/>
  <c r="T526" i="3"/>
  <c r="S526" i="3"/>
  <c r="R526" i="3"/>
  <c r="Q526" i="3"/>
  <c r="P526" i="3"/>
  <c r="O526" i="3"/>
  <c r="N526" i="3"/>
  <c r="M526" i="3"/>
  <c r="L526" i="3"/>
  <c r="K526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V477" i="3"/>
  <c r="U477" i="3"/>
  <c r="T477" i="3"/>
  <c r="S477" i="3"/>
  <c r="R477" i="3"/>
  <c r="Q477" i="3"/>
  <c r="P477" i="3"/>
  <c r="O477" i="3"/>
  <c r="N477" i="3"/>
  <c r="M477" i="3"/>
  <c r="L477" i="3"/>
  <c r="K477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V99" i="3"/>
  <c r="U99" i="3"/>
  <c r="T99" i="3"/>
  <c r="S99" i="3"/>
  <c r="R99" i="3"/>
  <c r="Q99" i="3"/>
  <c r="P99" i="3"/>
  <c r="O99" i="3"/>
  <c r="N99" i="3"/>
  <c r="M99" i="3"/>
  <c r="L99" i="3"/>
  <c r="K99" i="3"/>
  <c r="V98" i="3"/>
  <c r="U98" i="3"/>
  <c r="T98" i="3"/>
  <c r="S98" i="3"/>
  <c r="R98" i="3"/>
  <c r="Q98" i="3"/>
  <c r="P98" i="3"/>
  <c r="O98" i="3"/>
  <c r="N98" i="3"/>
  <c r="M98" i="3"/>
  <c r="L98" i="3"/>
  <c r="K98" i="3"/>
  <c r="V97" i="3"/>
  <c r="U97" i="3"/>
  <c r="T97" i="3"/>
  <c r="S97" i="3"/>
  <c r="R97" i="3"/>
  <c r="Q97" i="3"/>
  <c r="P97" i="3"/>
  <c r="O97" i="3"/>
  <c r="N97" i="3"/>
  <c r="M97" i="3"/>
  <c r="L97" i="3"/>
  <c r="K97" i="3"/>
  <c r="V96" i="3"/>
  <c r="U96" i="3"/>
  <c r="T96" i="3"/>
  <c r="S96" i="3"/>
  <c r="R96" i="3"/>
  <c r="Q96" i="3"/>
  <c r="P96" i="3"/>
  <c r="O96" i="3"/>
  <c r="N96" i="3"/>
  <c r="M96" i="3"/>
  <c r="L96" i="3"/>
  <c r="K96" i="3"/>
  <c r="V95" i="3"/>
  <c r="U95" i="3"/>
  <c r="T95" i="3"/>
  <c r="S95" i="3"/>
  <c r="R95" i="3"/>
  <c r="Q95" i="3"/>
  <c r="P95" i="3"/>
  <c r="O95" i="3"/>
  <c r="N95" i="3"/>
  <c r="M95" i="3"/>
  <c r="L95" i="3"/>
  <c r="K95" i="3"/>
  <c r="V93" i="3"/>
  <c r="U93" i="3"/>
  <c r="T93" i="3"/>
  <c r="S93" i="3"/>
  <c r="R93" i="3"/>
  <c r="Q93" i="3"/>
  <c r="P93" i="3"/>
  <c r="O93" i="3"/>
  <c r="N93" i="3"/>
  <c r="M93" i="3"/>
  <c r="L93" i="3"/>
  <c r="K93" i="3"/>
  <c r="V92" i="3"/>
  <c r="U92" i="3"/>
  <c r="T92" i="3"/>
  <c r="S92" i="3"/>
  <c r="R92" i="3"/>
  <c r="Q92" i="3"/>
  <c r="P92" i="3"/>
  <c r="O92" i="3"/>
  <c r="N92" i="3"/>
  <c r="M92" i="3"/>
  <c r="L92" i="3"/>
  <c r="K92" i="3"/>
  <c r="V90" i="3"/>
  <c r="U90" i="3"/>
  <c r="T90" i="3"/>
  <c r="S90" i="3"/>
  <c r="R90" i="3"/>
  <c r="Q90" i="3"/>
  <c r="P90" i="3"/>
  <c r="O90" i="3"/>
  <c r="N90" i="3"/>
  <c r="M90" i="3"/>
  <c r="L90" i="3"/>
  <c r="K90" i="3"/>
  <c r="V89" i="3"/>
  <c r="U89" i="3"/>
  <c r="T89" i="3"/>
  <c r="S89" i="3"/>
  <c r="R89" i="3"/>
  <c r="Q89" i="3"/>
  <c r="P89" i="3"/>
  <c r="O89" i="3"/>
  <c r="N89" i="3"/>
  <c r="M89" i="3"/>
  <c r="L89" i="3"/>
  <c r="K89" i="3"/>
  <c r="V88" i="3"/>
  <c r="U88" i="3"/>
  <c r="T88" i="3"/>
  <c r="S88" i="3"/>
  <c r="R88" i="3"/>
  <c r="Q88" i="3"/>
  <c r="P88" i="3"/>
  <c r="O88" i="3"/>
  <c r="N88" i="3"/>
  <c r="M88" i="3"/>
  <c r="L88" i="3"/>
  <c r="K88" i="3"/>
  <c r="V87" i="3"/>
  <c r="U87" i="3"/>
  <c r="T87" i="3"/>
  <c r="S87" i="3"/>
  <c r="R87" i="3"/>
  <c r="Q87" i="3"/>
  <c r="P87" i="3"/>
  <c r="O87" i="3"/>
  <c r="N87" i="3"/>
  <c r="M87" i="3"/>
  <c r="L87" i="3"/>
  <c r="K87" i="3"/>
  <c r="V86" i="3"/>
  <c r="U86" i="3"/>
  <c r="T86" i="3"/>
  <c r="S86" i="3"/>
  <c r="R86" i="3"/>
  <c r="Q86" i="3"/>
  <c r="P86" i="3"/>
  <c r="O86" i="3"/>
  <c r="N86" i="3"/>
  <c r="M86" i="3"/>
  <c r="L86" i="3"/>
  <c r="K86" i="3"/>
  <c r="V82" i="3"/>
  <c r="U82" i="3"/>
  <c r="T82" i="3"/>
  <c r="S82" i="3"/>
  <c r="R82" i="3"/>
  <c r="Q82" i="3"/>
  <c r="P82" i="3"/>
  <c r="O82" i="3"/>
  <c r="N82" i="3"/>
  <c r="M82" i="3"/>
  <c r="L82" i="3"/>
  <c r="K82" i="3"/>
  <c r="V81" i="3"/>
  <c r="U81" i="3"/>
  <c r="T81" i="3"/>
  <c r="S81" i="3"/>
  <c r="R81" i="3"/>
  <c r="Q81" i="3"/>
  <c r="P81" i="3"/>
  <c r="O81" i="3"/>
  <c r="N81" i="3"/>
  <c r="M81" i="3"/>
  <c r="L81" i="3"/>
  <c r="K81" i="3"/>
  <c r="V80" i="3"/>
  <c r="U80" i="3"/>
  <c r="T80" i="3"/>
  <c r="S80" i="3"/>
  <c r="R80" i="3"/>
  <c r="Q80" i="3"/>
  <c r="P80" i="3"/>
  <c r="O80" i="3"/>
  <c r="N80" i="3"/>
  <c r="M80" i="3"/>
  <c r="L80" i="3"/>
  <c r="K80" i="3"/>
  <c r="V77" i="3"/>
  <c r="U77" i="3"/>
  <c r="T77" i="3"/>
  <c r="S77" i="3"/>
  <c r="R77" i="3"/>
  <c r="Q77" i="3"/>
  <c r="P77" i="3"/>
  <c r="O77" i="3"/>
  <c r="N77" i="3"/>
  <c r="M77" i="3"/>
  <c r="L77" i="3"/>
  <c r="K77" i="3"/>
  <c r="V76" i="3"/>
  <c r="U76" i="3"/>
  <c r="T76" i="3"/>
  <c r="S76" i="3"/>
  <c r="R76" i="3"/>
  <c r="Q76" i="3"/>
  <c r="P76" i="3"/>
  <c r="O76" i="3"/>
  <c r="N76" i="3"/>
  <c r="M76" i="3"/>
  <c r="L76" i="3"/>
  <c r="K76" i="3"/>
  <c r="V75" i="3"/>
  <c r="U75" i="3"/>
  <c r="T75" i="3"/>
  <c r="S75" i="3"/>
  <c r="R75" i="3"/>
  <c r="Q75" i="3"/>
  <c r="P75" i="3"/>
  <c r="O75" i="3"/>
  <c r="N75" i="3"/>
  <c r="M75" i="3"/>
  <c r="L75" i="3"/>
  <c r="K75" i="3"/>
  <c r="V73" i="3"/>
  <c r="U73" i="3"/>
  <c r="T73" i="3"/>
  <c r="S73" i="3"/>
  <c r="R73" i="3"/>
  <c r="Q73" i="3"/>
  <c r="P73" i="3"/>
  <c r="O73" i="3"/>
  <c r="N73" i="3"/>
  <c r="M73" i="3"/>
  <c r="L73" i="3"/>
  <c r="K73" i="3"/>
  <c r="V72" i="3"/>
  <c r="U72" i="3"/>
  <c r="T72" i="3"/>
  <c r="S72" i="3"/>
  <c r="R72" i="3"/>
  <c r="Q72" i="3"/>
  <c r="P72" i="3"/>
  <c r="O72" i="3"/>
  <c r="N72" i="3"/>
  <c r="M72" i="3"/>
  <c r="L72" i="3"/>
  <c r="K72" i="3"/>
  <c r="V71" i="3"/>
  <c r="U71" i="3"/>
  <c r="T71" i="3"/>
  <c r="S71" i="3"/>
  <c r="R71" i="3"/>
  <c r="Q71" i="3"/>
  <c r="P71" i="3"/>
  <c r="O71" i="3"/>
  <c r="N71" i="3"/>
  <c r="M71" i="3"/>
  <c r="L71" i="3"/>
  <c r="K71" i="3"/>
  <c r="V70" i="3"/>
  <c r="U70" i="3"/>
  <c r="T70" i="3"/>
  <c r="S70" i="3"/>
  <c r="R70" i="3"/>
  <c r="Q70" i="3"/>
  <c r="P70" i="3"/>
  <c r="O70" i="3"/>
  <c r="N70" i="3"/>
  <c r="M70" i="3"/>
  <c r="L70" i="3"/>
  <c r="K70" i="3"/>
  <c r="V66" i="3"/>
  <c r="U66" i="3"/>
  <c r="T66" i="3"/>
  <c r="S66" i="3"/>
  <c r="R66" i="3"/>
  <c r="Q66" i="3"/>
  <c r="P66" i="3"/>
  <c r="O66" i="3"/>
  <c r="N66" i="3"/>
  <c r="M66" i="3"/>
  <c r="L66" i="3"/>
  <c r="K66" i="3"/>
  <c r="V65" i="3"/>
  <c r="U65" i="3"/>
  <c r="T65" i="3"/>
  <c r="S65" i="3"/>
  <c r="R65" i="3"/>
  <c r="Q65" i="3"/>
  <c r="P65" i="3"/>
  <c r="O65" i="3"/>
  <c r="N65" i="3"/>
  <c r="M65" i="3"/>
  <c r="L65" i="3"/>
  <c r="K65" i="3"/>
  <c r="V64" i="3"/>
  <c r="U64" i="3"/>
  <c r="T64" i="3"/>
  <c r="S64" i="3"/>
  <c r="R64" i="3"/>
  <c r="Q64" i="3"/>
  <c r="P64" i="3"/>
  <c r="O64" i="3"/>
  <c r="N64" i="3"/>
  <c r="M64" i="3"/>
  <c r="L64" i="3"/>
  <c r="K64" i="3"/>
  <c r="V63" i="3"/>
  <c r="U63" i="3"/>
  <c r="T63" i="3"/>
  <c r="S63" i="3"/>
  <c r="R63" i="3"/>
  <c r="Q63" i="3"/>
  <c r="P63" i="3"/>
  <c r="O63" i="3"/>
  <c r="N63" i="3"/>
  <c r="M63" i="3"/>
  <c r="L63" i="3"/>
  <c r="K63" i="3"/>
  <c r="V61" i="3"/>
  <c r="U61" i="3"/>
  <c r="T61" i="3"/>
  <c r="S61" i="3"/>
  <c r="R61" i="3"/>
  <c r="Q61" i="3"/>
  <c r="P61" i="3"/>
  <c r="O61" i="3"/>
  <c r="N61" i="3"/>
  <c r="M61" i="3"/>
  <c r="L61" i="3"/>
  <c r="K61" i="3"/>
  <c r="V59" i="3"/>
  <c r="U59" i="3"/>
  <c r="T59" i="3"/>
  <c r="S59" i="3"/>
  <c r="R59" i="3"/>
  <c r="Q59" i="3"/>
  <c r="P59" i="3"/>
  <c r="O59" i="3"/>
  <c r="N59" i="3"/>
  <c r="M59" i="3"/>
  <c r="L59" i="3"/>
  <c r="K59" i="3"/>
  <c r="V57" i="3"/>
  <c r="U57" i="3"/>
  <c r="T57" i="3"/>
  <c r="S57" i="3"/>
  <c r="R57" i="3"/>
  <c r="Q57" i="3"/>
  <c r="P57" i="3"/>
  <c r="O57" i="3"/>
  <c r="N57" i="3"/>
  <c r="M57" i="3"/>
  <c r="L57" i="3"/>
  <c r="K57" i="3"/>
  <c r="V55" i="3"/>
  <c r="U55" i="3"/>
  <c r="T55" i="3"/>
  <c r="S55" i="3"/>
  <c r="R55" i="3"/>
  <c r="Q55" i="3"/>
  <c r="P55" i="3"/>
  <c r="O55" i="3"/>
  <c r="N55" i="3"/>
  <c r="M55" i="3"/>
  <c r="L55" i="3"/>
  <c r="K55" i="3"/>
  <c r="V52" i="3"/>
  <c r="U52" i="3"/>
  <c r="T52" i="3"/>
  <c r="S52" i="3"/>
  <c r="R52" i="3"/>
  <c r="Q52" i="3"/>
  <c r="P52" i="3"/>
  <c r="O52" i="3"/>
  <c r="N52" i="3"/>
  <c r="M52" i="3"/>
  <c r="L52" i="3"/>
  <c r="K52" i="3"/>
  <c r="V51" i="3"/>
  <c r="U51" i="3"/>
  <c r="T51" i="3"/>
  <c r="S51" i="3"/>
  <c r="R51" i="3"/>
  <c r="Q51" i="3"/>
  <c r="P51" i="3"/>
  <c r="O51" i="3"/>
  <c r="N51" i="3"/>
  <c r="M51" i="3"/>
  <c r="L51" i="3"/>
  <c r="K51" i="3"/>
  <c r="V49" i="3"/>
  <c r="U49" i="3"/>
  <c r="T49" i="3"/>
  <c r="S49" i="3"/>
  <c r="R49" i="3"/>
  <c r="Q49" i="3"/>
  <c r="P49" i="3"/>
  <c r="O49" i="3"/>
  <c r="N49" i="3"/>
  <c r="M49" i="3"/>
  <c r="L49" i="3"/>
  <c r="K49" i="3"/>
  <c r="V46" i="3"/>
  <c r="U46" i="3"/>
  <c r="T46" i="3"/>
  <c r="S46" i="3"/>
  <c r="R46" i="3"/>
  <c r="Q46" i="3"/>
  <c r="P46" i="3"/>
  <c r="O46" i="3"/>
  <c r="N46" i="3"/>
  <c r="M46" i="3"/>
  <c r="L46" i="3"/>
  <c r="K46" i="3"/>
  <c r="V45" i="3"/>
  <c r="U45" i="3"/>
  <c r="T45" i="3"/>
  <c r="S45" i="3"/>
  <c r="R45" i="3"/>
  <c r="Q45" i="3"/>
  <c r="P45" i="3"/>
  <c r="O45" i="3"/>
  <c r="N45" i="3"/>
  <c r="M45" i="3"/>
  <c r="L45" i="3"/>
  <c r="K45" i="3"/>
  <c r="V44" i="3"/>
  <c r="U44" i="3"/>
  <c r="T44" i="3"/>
  <c r="S44" i="3"/>
  <c r="R44" i="3"/>
  <c r="Q44" i="3"/>
  <c r="P44" i="3"/>
  <c r="O44" i="3"/>
  <c r="N44" i="3"/>
  <c r="M44" i="3"/>
  <c r="L44" i="3"/>
  <c r="K44" i="3"/>
  <c r="V42" i="3"/>
  <c r="U42" i="3"/>
  <c r="T42" i="3"/>
  <c r="S42" i="3"/>
  <c r="R42" i="3"/>
  <c r="Q42" i="3"/>
  <c r="P42" i="3"/>
  <c r="O42" i="3"/>
  <c r="N42" i="3"/>
  <c r="M42" i="3"/>
  <c r="L42" i="3"/>
  <c r="K42" i="3"/>
  <c r="V41" i="3"/>
  <c r="U41" i="3"/>
  <c r="T41" i="3"/>
  <c r="S41" i="3"/>
  <c r="R41" i="3"/>
  <c r="Q41" i="3"/>
  <c r="P41" i="3"/>
  <c r="O41" i="3"/>
  <c r="N41" i="3"/>
  <c r="M41" i="3"/>
  <c r="L41" i="3"/>
  <c r="K41" i="3"/>
  <c r="V40" i="3"/>
  <c r="U40" i="3"/>
  <c r="T40" i="3"/>
  <c r="S40" i="3"/>
  <c r="R40" i="3"/>
  <c r="Q40" i="3"/>
  <c r="P40" i="3"/>
  <c r="O40" i="3"/>
  <c r="N40" i="3"/>
  <c r="M40" i="3"/>
  <c r="L40" i="3"/>
  <c r="K40" i="3"/>
  <c r="V39" i="3"/>
  <c r="U39" i="3"/>
  <c r="T39" i="3"/>
  <c r="S39" i="3"/>
  <c r="R39" i="3"/>
  <c r="Q39" i="3"/>
  <c r="P39" i="3"/>
  <c r="O39" i="3"/>
  <c r="N39" i="3"/>
  <c r="M39" i="3"/>
  <c r="L39" i="3"/>
  <c r="K39" i="3"/>
  <c r="V35" i="3"/>
  <c r="U35" i="3"/>
  <c r="T35" i="3"/>
  <c r="S35" i="3"/>
  <c r="R35" i="3"/>
  <c r="Q35" i="3"/>
  <c r="P35" i="3"/>
  <c r="O35" i="3"/>
  <c r="N35" i="3"/>
  <c r="M35" i="3"/>
  <c r="L35" i="3"/>
  <c r="K35" i="3"/>
  <c r="V34" i="3"/>
  <c r="U34" i="3"/>
  <c r="T34" i="3"/>
  <c r="S34" i="3"/>
  <c r="R34" i="3"/>
  <c r="Q34" i="3"/>
  <c r="P34" i="3"/>
  <c r="O34" i="3"/>
  <c r="N34" i="3"/>
  <c r="M34" i="3"/>
  <c r="L34" i="3"/>
  <c r="K34" i="3"/>
  <c r="V33" i="3"/>
  <c r="U33" i="3"/>
  <c r="T33" i="3"/>
  <c r="S33" i="3"/>
  <c r="R33" i="3"/>
  <c r="Q33" i="3"/>
  <c r="P33" i="3"/>
  <c r="O33" i="3"/>
  <c r="N33" i="3"/>
  <c r="M33" i="3"/>
  <c r="L33" i="3"/>
  <c r="K33" i="3"/>
  <c r="V31" i="3"/>
  <c r="U31" i="3"/>
  <c r="T31" i="3"/>
  <c r="S31" i="3"/>
  <c r="R31" i="3"/>
  <c r="Q31" i="3"/>
  <c r="P31" i="3"/>
  <c r="O31" i="3"/>
  <c r="N31" i="3"/>
  <c r="M31" i="3"/>
  <c r="L31" i="3"/>
  <c r="K31" i="3"/>
  <c r="V30" i="3"/>
  <c r="U30" i="3"/>
  <c r="T30" i="3"/>
  <c r="S30" i="3"/>
  <c r="R30" i="3"/>
  <c r="Q30" i="3"/>
  <c r="P30" i="3"/>
  <c r="O30" i="3"/>
  <c r="N30" i="3"/>
  <c r="M30" i="3"/>
  <c r="L30" i="3"/>
  <c r="K30" i="3"/>
  <c r="V28" i="3"/>
  <c r="U28" i="3"/>
  <c r="T28" i="3"/>
  <c r="S28" i="3"/>
  <c r="R28" i="3"/>
  <c r="Q28" i="3"/>
  <c r="P28" i="3"/>
  <c r="O28" i="3"/>
  <c r="N28" i="3"/>
  <c r="M28" i="3"/>
  <c r="L28" i="3"/>
  <c r="K28" i="3"/>
  <c r="V25" i="3"/>
  <c r="U25" i="3"/>
  <c r="T25" i="3"/>
  <c r="S25" i="3"/>
  <c r="R25" i="3"/>
  <c r="Q25" i="3"/>
  <c r="P25" i="3"/>
  <c r="O25" i="3"/>
  <c r="N25" i="3"/>
  <c r="M25" i="3"/>
  <c r="L25" i="3"/>
  <c r="K25" i="3"/>
  <c r="V24" i="3"/>
  <c r="U24" i="3"/>
  <c r="T24" i="3"/>
  <c r="S24" i="3"/>
  <c r="R24" i="3"/>
  <c r="Q24" i="3"/>
  <c r="P24" i="3"/>
  <c r="O24" i="3"/>
  <c r="N24" i="3"/>
  <c r="M24" i="3"/>
  <c r="L24" i="3"/>
  <c r="K24" i="3"/>
  <c r="V22" i="3"/>
  <c r="U22" i="3"/>
  <c r="T22" i="3"/>
  <c r="S22" i="3"/>
  <c r="R22" i="3"/>
  <c r="Q22" i="3"/>
  <c r="P22" i="3"/>
  <c r="O22" i="3"/>
  <c r="N22" i="3"/>
  <c r="M22" i="3"/>
  <c r="L22" i="3"/>
  <c r="K22" i="3" l="1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V18" i="3"/>
  <c r="U18" i="3"/>
  <c r="T18" i="3"/>
  <c r="S18" i="3"/>
  <c r="R18" i="3"/>
  <c r="Q18" i="3"/>
  <c r="P18" i="3"/>
  <c r="O18" i="3"/>
  <c r="N18" i="3"/>
  <c r="M18" i="3"/>
  <c r="L18" i="3"/>
  <c r="K18" i="3"/>
  <c r="V17" i="3"/>
  <c r="U17" i="3"/>
  <c r="T17" i="3"/>
  <c r="S17" i="3"/>
  <c r="R17" i="3"/>
  <c r="Q17" i="3"/>
  <c r="P17" i="3"/>
  <c r="O17" i="3"/>
  <c r="N17" i="3"/>
  <c r="M17" i="3"/>
  <c r="L17" i="3"/>
  <c r="K17" i="3"/>
  <c r="V15" i="3"/>
  <c r="U15" i="3"/>
  <c r="T15" i="3"/>
  <c r="S15" i="3"/>
  <c r="R15" i="3"/>
  <c r="Q15" i="3"/>
  <c r="P15" i="3"/>
  <c r="O15" i="3"/>
  <c r="N15" i="3"/>
  <c r="M15" i="3"/>
  <c r="L15" i="3"/>
  <c r="K15" i="3"/>
  <c r="V14" i="3"/>
  <c r="U14" i="3"/>
  <c r="T14" i="3"/>
  <c r="S14" i="3"/>
  <c r="R14" i="3"/>
  <c r="Q14" i="3"/>
  <c r="P14" i="3"/>
  <c r="O14" i="3"/>
  <c r="N14" i="3"/>
  <c r="M14" i="3"/>
  <c r="L14" i="3"/>
  <c r="K14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K11" i="3"/>
  <c r="K10" i="3"/>
  <c r="K9" i="3"/>
  <c r="K8" i="3"/>
  <c r="J267" i="3" l="1"/>
  <c r="X220" i="1"/>
  <c r="J1170" i="3"/>
  <c r="D28" i="10" l="1"/>
  <c r="D27" i="10"/>
  <c r="D25" i="10"/>
  <c r="D22" i="10"/>
  <c r="D18" i="10"/>
  <c r="D9" i="10"/>
  <c r="D31" i="10"/>
  <c r="F29" i="9"/>
  <c r="F16" i="9"/>
  <c r="A2" i="9"/>
  <c r="A2" i="10" s="1"/>
  <c r="F58" i="8" l="1"/>
  <c r="F57" i="8"/>
  <c r="F56" i="8"/>
  <c r="J182" i="3"/>
  <c r="D21" i="10" s="1"/>
  <c r="J34" i="3"/>
  <c r="J81" i="3"/>
  <c r="F11" i="8"/>
  <c r="F48" i="8"/>
  <c r="F55" i="8"/>
  <c r="F54" i="8"/>
  <c r="D28" i="8"/>
  <c r="J306" i="3" l="1"/>
  <c r="J345" i="3" s="1"/>
  <c r="C144" i="7"/>
  <c r="C161" i="7"/>
  <c r="C160" i="7" s="1"/>
  <c r="C159" i="7" s="1"/>
  <c r="C158" i="7"/>
  <c r="C152" i="7"/>
  <c r="C150" i="7"/>
  <c r="C147" i="7"/>
  <c r="C148" i="7"/>
  <c r="C146" i="7"/>
  <c r="C143" i="7"/>
  <c r="C141" i="7"/>
  <c r="C140" i="7" s="1"/>
  <c r="C138" i="7"/>
  <c r="C137" i="7"/>
  <c r="C130" i="7"/>
  <c r="C118" i="7"/>
  <c r="C119" i="7"/>
  <c r="C120" i="7"/>
  <c r="C121" i="7"/>
  <c r="C117" i="7"/>
  <c r="C115" i="7"/>
  <c r="C113" i="7"/>
  <c r="C111" i="7"/>
  <c r="C110" i="7"/>
  <c r="C108" i="7"/>
  <c r="C106" i="7"/>
  <c r="C100" i="7"/>
  <c r="C101" i="7"/>
  <c r="C102" i="7"/>
  <c r="C103" i="7"/>
  <c r="C104" i="7"/>
  <c r="C99" i="7"/>
  <c r="C95" i="7"/>
  <c r="C96" i="7"/>
  <c r="C97" i="7"/>
  <c r="C94" i="7"/>
  <c r="C90" i="7"/>
  <c r="C91" i="7"/>
  <c r="C92" i="7"/>
  <c r="C89" i="7"/>
  <c r="C82" i="7"/>
  <c r="C83" i="7"/>
  <c r="C84" i="7"/>
  <c r="C85" i="7"/>
  <c r="C86" i="7"/>
  <c r="C87" i="7"/>
  <c r="C81" i="7"/>
  <c r="C75" i="7"/>
  <c r="C76" i="7"/>
  <c r="C77" i="7"/>
  <c r="C78" i="7"/>
  <c r="C79" i="7"/>
  <c r="C74" i="7"/>
  <c r="C73" i="7"/>
  <c r="C66" i="7"/>
  <c r="C67" i="7"/>
  <c r="C68" i="7"/>
  <c r="C69" i="7"/>
  <c r="C70" i="7"/>
  <c r="C65" i="7"/>
  <c r="C64" i="7"/>
  <c r="C62" i="7"/>
  <c r="C59" i="7"/>
  <c r="C60" i="7"/>
  <c r="C58" i="7"/>
  <c r="C56" i="7"/>
  <c r="C53" i="7"/>
  <c r="C54" i="7"/>
  <c r="C52" i="7"/>
  <c r="C44" i="7"/>
  <c r="C45" i="7"/>
  <c r="C46" i="7"/>
  <c r="C47" i="7"/>
  <c r="C48" i="7"/>
  <c r="C49" i="7"/>
  <c r="C50" i="7"/>
  <c r="C43" i="7"/>
  <c r="C41" i="7"/>
  <c r="C40" i="7"/>
  <c r="C33" i="7"/>
  <c r="C34" i="7"/>
  <c r="C35" i="7"/>
  <c r="C36" i="7"/>
  <c r="C32" i="7"/>
  <c r="C26" i="7"/>
  <c r="C27" i="7"/>
  <c r="C28" i="7"/>
  <c r="C23" i="7"/>
  <c r="C22" i="7"/>
  <c r="C19" i="7"/>
  <c r="C20" i="7"/>
  <c r="C18" i="7"/>
  <c r="C41" i="5"/>
  <c r="J1278" i="3"/>
  <c r="J1269" i="3"/>
  <c r="J1287" i="3" s="1"/>
  <c r="J1262" i="3"/>
  <c r="J1255" i="3"/>
  <c r="J1250" i="3"/>
  <c r="C139" i="7" s="1"/>
  <c r="J1246" i="3"/>
  <c r="J1171" i="3"/>
  <c r="J1264" i="3" l="1"/>
  <c r="F52" i="8"/>
  <c r="F51" i="8"/>
  <c r="D19" i="10"/>
  <c r="F9" i="9"/>
  <c r="F10" i="8"/>
  <c r="F38" i="9"/>
  <c r="F50" i="8"/>
  <c r="F41" i="5"/>
  <c r="G41" i="5" s="1"/>
  <c r="C42" i="5"/>
  <c r="C38" i="5"/>
  <c r="C142" i="7"/>
  <c r="J1258" i="3"/>
  <c r="C43" i="5"/>
  <c r="C105" i="7"/>
  <c r="F43" i="5"/>
  <c r="J1147" i="3"/>
  <c r="F47" i="8" s="1"/>
  <c r="J1120" i="3"/>
  <c r="D16" i="10" l="1"/>
  <c r="F46" i="8"/>
  <c r="F42" i="5"/>
  <c r="J1143" i="3"/>
  <c r="C40" i="5"/>
  <c r="C155" i="7"/>
  <c r="C154" i="7" s="1"/>
  <c r="C153" i="7" s="1"/>
  <c r="J1149" i="3"/>
  <c r="C36" i="5"/>
  <c r="C157" i="7"/>
  <c r="C156" i="7" s="1"/>
  <c r="C151" i="7"/>
  <c r="C149" i="7"/>
  <c r="B147" i="7"/>
  <c r="C145" i="7"/>
  <c r="C136" i="7"/>
  <c r="B132" i="7"/>
  <c r="C109" i="7"/>
  <c r="C107" i="7"/>
  <c r="C80" i="7"/>
  <c r="C72" i="7"/>
  <c r="C63" i="7"/>
  <c r="C61" i="7"/>
  <c r="B62" i="7"/>
  <c r="C57" i="7"/>
  <c r="C55" i="7"/>
  <c r="C51" i="7"/>
  <c r="C42" i="7"/>
  <c r="C39" i="7"/>
  <c r="C19" i="5" l="1"/>
  <c r="C135" i="7"/>
  <c r="F40" i="5"/>
  <c r="G40" i="5" s="1"/>
  <c r="C31" i="7"/>
  <c r="C30" i="7" s="1"/>
  <c r="C93" i="7"/>
  <c r="C21" i="7"/>
  <c r="C98" i="7"/>
  <c r="C116" i="7"/>
  <c r="C88" i="7"/>
  <c r="J348" i="3" l="1"/>
  <c r="X35" i="1"/>
  <c r="P244" i="1"/>
  <c r="X244" i="1"/>
  <c r="X31" i="2"/>
  <c r="W31" i="2"/>
  <c r="X30" i="2"/>
  <c r="W30" i="2"/>
  <c r="X22" i="2"/>
  <c r="X24" i="2" s="1"/>
  <c r="X26" i="2" s="1"/>
  <c r="X32" i="2" s="1"/>
  <c r="W22" i="2"/>
  <c r="W24" i="2" s="1"/>
  <c r="W26" i="2" s="1"/>
  <c r="W32" i="2" s="1"/>
  <c r="W33" i="2" s="1"/>
  <c r="Y20" i="2"/>
  <c r="X78" i="1"/>
  <c r="T31" i="2"/>
  <c r="S31" i="2"/>
  <c r="T30" i="2"/>
  <c r="S30" i="2"/>
  <c r="T22" i="2"/>
  <c r="T24" i="2" s="1"/>
  <c r="T26" i="2" s="1"/>
  <c r="T32" i="2" s="1"/>
  <c r="S22" i="2"/>
  <c r="S24" i="2" s="1"/>
  <c r="S26" i="2" s="1"/>
  <c r="U20" i="2"/>
  <c r="X225" i="1"/>
  <c r="P30" i="2"/>
  <c r="N20" i="2"/>
  <c r="O30" i="2"/>
  <c r="O28" i="2"/>
  <c r="P31" i="2"/>
  <c r="O31" i="2"/>
  <c r="P22" i="2"/>
  <c r="P24" i="2" s="1"/>
  <c r="P26" i="2" s="1"/>
  <c r="P32" i="2" s="1"/>
  <c r="O22" i="2"/>
  <c r="O24" i="2" s="1"/>
  <c r="O26" i="2" s="1"/>
  <c r="O32" i="2" s="1"/>
  <c r="Q20" i="2"/>
  <c r="L20" i="2"/>
  <c r="K31" i="2"/>
  <c r="K30" i="2"/>
  <c r="K22" i="2"/>
  <c r="K24" i="2" s="1"/>
  <c r="K26" i="2" s="1"/>
  <c r="K32" i="2" s="1"/>
  <c r="X77" i="1"/>
  <c r="X211" i="1"/>
  <c r="X66" i="1"/>
  <c r="X45" i="1"/>
  <c r="C124" i="7" l="1"/>
  <c r="C123" i="7" s="1"/>
  <c r="X33" i="2"/>
  <c r="X35" i="2" s="1"/>
  <c r="S32" i="2"/>
  <c r="S33" i="2" s="1"/>
  <c r="T33" i="2"/>
  <c r="O33" i="2"/>
  <c r="P33" i="2"/>
  <c r="K33" i="2"/>
  <c r="X189" i="1"/>
  <c r="X188" i="1"/>
  <c r="X187" i="1"/>
  <c r="J1112" i="3"/>
  <c r="J1109" i="3"/>
  <c r="J1103" i="3"/>
  <c r="J1085" i="3"/>
  <c r="J1081" i="3"/>
  <c r="J1058" i="3"/>
  <c r="J1045" i="3"/>
  <c r="J1039" i="3"/>
  <c r="J1021" i="3"/>
  <c r="J1015" i="3"/>
  <c r="J991" i="3"/>
  <c r="J987" i="3"/>
  <c r="J969" i="3"/>
  <c r="J963" i="3"/>
  <c r="J945" i="3"/>
  <c r="J939" i="3"/>
  <c r="J933" i="3"/>
  <c r="J902" i="3"/>
  <c r="J908" i="3"/>
  <c r="J896" i="3"/>
  <c r="J874" i="3"/>
  <c r="J870" i="3"/>
  <c r="J866" i="3"/>
  <c r="J845" i="3"/>
  <c r="C132" i="7" s="1"/>
  <c r="J842" i="3"/>
  <c r="C129" i="7" s="1"/>
  <c r="J838" i="3"/>
  <c r="J832" i="3"/>
  <c r="J824" i="3"/>
  <c r="J804" i="3"/>
  <c r="J806" i="3" s="1"/>
  <c r="J794" i="3"/>
  <c r="J789" i="3"/>
  <c r="J766" i="3"/>
  <c r="J760" i="3"/>
  <c r="J742" i="3"/>
  <c r="J738" i="3"/>
  <c r="J715" i="3"/>
  <c r="J711" i="3"/>
  <c r="J707" i="3"/>
  <c r="J681" i="3"/>
  <c r="J672" i="3"/>
  <c r="J656" i="3"/>
  <c r="J652" i="3"/>
  <c r="J648" i="3"/>
  <c r="J607" i="3"/>
  <c r="J611" i="3"/>
  <c r="J581" i="3"/>
  <c r="J590" i="3"/>
  <c r="J561" i="3"/>
  <c r="J541" i="3"/>
  <c r="J502" i="3"/>
  <c r="J527" i="3"/>
  <c r="J492" i="3"/>
  <c r="J446" i="3"/>
  <c r="J405" i="3"/>
  <c r="J398" i="3"/>
  <c r="J380" i="3"/>
  <c r="J376" i="3"/>
  <c r="J356" i="3"/>
  <c r="C131" i="7" s="1"/>
  <c r="J359" i="3"/>
  <c r="C133" i="7" s="1"/>
  <c r="J352" i="3"/>
  <c r="D24" i="10" s="1"/>
  <c r="J303" i="3"/>
  <c r="J253" i="3"/>
  <c r="J249" i="3"/>
  <c r="J231" i="3"/>
  <c r="J221" i="3"/>
  <c r="J197" i="3"/>
  <c r="J189" i="3"/>
  <c r="C134" i="7" s="1"/>
  <c r="J169" i="3"/>
  <c r="J186" i="3"/>
  <c r="J158" i="3"/>
  <c r="J135" i="3"/>
  <c r="J130" i="3"/>
  <c r="J52" i="3"/>
  <c r="J65" i="3"/>
  <c r="F27" i="5"/>
  <c r="F26" i="5"/>
  <c r="C26" i="5"/>
  <c r="C50" i="5" s="1"/>
  <c r="C27" i="5"/>
  <c r="C51" i="5" s="1"/>
  <c r="C25" i="5"/>
  <c r="C49" i="5" s="1"/>
  <c r="F25" i="5"/>
  <c r="F17" i="5"/>
  <c r="C17" i="5"/>
  <c r="F38" i="5" s="1"/>
  <c r="F16" i="5"/>
  <c r="F15" i="5"/>
  <c r="C15" i="5"/>
  <c r="F36" i="5" s="1"/>
  <c r="C16" i="5"/>
  <c r="C13" i="5"/>
  <c r="C12" i="5"/>
  <c r="C11" i="5"/>
  <c r="C10" i="5"/>
  <c r="C9" i="5"/>
  <c r="J25" i="3"/>
  <c r="P35" i="2" l="1"/>
  <c r="J773" i="3"/>
  <c r="J801" i="3"/>
  <c r="J1055" i="3"/>
  <c r="J364" i="3"/>
  <c r="J545" i="3"/>
  <c r="J1114" i="3"/>
  <c r="J941" i="3"/>
  <c r="J835" i="3"/>
  <c r="J1023" i="3"/>
  <c r="J448" i="3"/>
  <c r="J505" i="3"/>
  <c r="D10" i="10"/>
  <c r="J1061" i="3"/>
  <c r="C126" i="7"/>
  <c r="C125" i="7" s="1"/>
  <c r="C128" i="7"/>
  <c r="C127" i="7" s="1"/>
  <c r="C114" i="7"/>
  <c r="C112" i="7" s="1"/>
  <c r="C71" i="7" s="1"/>
  <c r="C34" i="5"/>
  <c r="G26" i="5"/>
  <c r="G16" i="5"/>
  <c r="G25" i="5"/>
  <c r="G27" i="5"/>
  <c r="T35" i="2"/>
  <c r="X190" i="1"/>
  <c r="J847" i="3"/>
  <c r="J193" i="3"/>
  <c r="J233" i="3"/>
  <c r="J183" i="3"/>
  <c r="G17" i="5"/>
  <c r="G15" i="5"/>
  <c r="C122" i="7" l="1"/>
  <c r="F34" i="5"/>
  <c r="K176" i="4"/>
  <c r="K164" i="4"/>
  <c r="K167" i="4" s="1"/>
  <c r="K163" i="4"/>
  <c r="K155" i="4"/>
  <c r="K150" i="4"/>
  <c r="K144" i="4"/>
  <c r="K143" i="4"/>
  <c r="K142" i="4"/>
  <c r="K137" i="4"/>
  <c r="K132" i="4"/>
  <c r="K120" i="4"/>
  <c r="K98" i="4"/>
  <c r="K89" i="4"/>
  <c r="K86" i="4" s="1"/>
  <c r="K81" i="4"/>
  <c r="K76" i="4"/>
  <c r="K61" i="4"/>
  <c r="K36" i="4"/>
  <c r="K34" i="4"/>
  <c r="K30" i="4"/>
  <c r="K24" i="4"/>
  <c r="K28" i="4" s="1"/>
  <c r="F10" i="5" s="1"/>
  <c r="G10" i="5" s="1"/>
  <c r="K18" i="4"/>
  <c r="K14" i="4"/>
  <c r="K9" i="4"/>
  <c r="K8" i="4"/>
  <c r="K5" i="4"/>
  <c r="K78" i="4" l="1"/>
  <c r="F11" i="5" s="1"/>
  <c r="G11" i="5" s="1"/>
  <c r="K22" i="4"/>
  <c r="F9" i="5" s="1"/>
  <c r="G9" i="5" s="1"/>
  <c r="K140" i="4"/>
  <c r="F13" i="5" s="1"/>
  <c r="G13" i="5" s="1"/>
  <c r="K161" i="4"/>
  <c r="F14" i="5"/>
  <c r="C14" i="5"/>
  <c r="K115" i="4"/>
  <c r="F12" i="5" s="1"/>
  <c r="G12" i="5" s="1"/>
  <c r="G14" i="5" l="1"/>
  <c r="C21" i="5"/>
  <c r="K169" i="4"/>
  <c r="X109" i="1"/>
  <c r="J207" i="3"/>
  <c r="J111" i="3"/>
  <c r="C29" i="7" s="1"/>
  <c r="C14" i="7" l="1"/>
  <c r="C13" i="7" s="1"/>
  <c r="K178" i="4"/>
  <c r="F29" i="5" s="1"/>
  <c r="F21" i="5"/>
  <c r="G21" i="5" s="1"/>
  <c r="C29" i="5"/>
  <c r="T26" i="1"/>
  <c r="T27" i="1"/>
  <c r="T25" i="1"/>
  <c r="J46" i="3"/>
  <c r="J35" i="3" l="1"/>
  <c r="J66" i="3"/>
  <c r="G29" i="5"/>
  <c r="J86" i="3"/>
  <c r="C8" i="7" s="1"/>
  <c r="AE334" i="1"/>
  <c r="Q7" i="1"/>
  <c r="Q8" i="1" s="1"/>
  <c r="Q9" i="1" s="1"/>
  <c r="Q10" i="1" s="1"/>
  <c r="Q11" i="1" s="1"/>
  <c r="Q12" i="1" s="1"/>
  <c r="Q13" i="1" s="1"/>
  <c r="Q14" i="1" s="1"/>
  <c r="Q16" i="1" s="1"/>
  <c r="Q17" i="1" s="1"/>
  <c r="Q18" i="1" s="1"/>
  <c r="Q19" i="1" s="1"/>
  <c r="Q21" i="1" s="1"/>
  <c r="Q22" i="1" s="1"/>
  <c r="Q23" i="1" s="1"/>
  <c r="Q30" i="1" s="1"/>
  <c r="Q31" i="1" s="1"/>
  <c r="Q32" i="1" s="1"/>
  <c r="Q33" i="1" s="1"/>
  <c r="Q34" i="1" s="1"/>
  <c r="E330" i="1"/>
  <c r="E333" i="1" s="1"/>
  <c r="Q36" i="1" l="1"/>
  <c r="Q37" i="1" s="1"/>
  <c r="Q39" i="1" s="1"/>
  <c r="Q40" i="1" s="1"/>
  <c r="Q41" i="1" s="1"/>
  <c r="Q42" i="1" s="1"/>
  <c r="Q43" i="1" s="1"/>
  <c r="Q44" i="1" s="1"/>
  <c r="Q35" i="1"/>
  <c r="R35" i="1" s="1"/>
  <c r="G35" i="1" s="1"/>
  <c r="X329" i="1"/>
  <c r="X328" i="1"/>
  <c r="X323" i="1"/>
  <c r="X324" i="1"/>
  <c r="X325" i="1"/>
  <c r="X326" i="1"/>
  <c r="X327" i="1"/>
  <c r="X322" i="1"/>
  <c r="X320" i="1"/>
  <c r="X319" i="1"/>
  <c r="X318" i="1"/>
  <c r="X317" i="1"/>
  <c r="X316" i="1"/>
  <c r="T35" i="1" l="1"/>
  <c r="H35" i="1"/>
  <c r="U35" i="1" s="1"/>
  <c r="I35" i="1"/>
  <c r="V35" i="1" s="1"/>
  <c r="J35" i="1"/>
  <c r="W35" i="1" s="1"/>
  <c r="Q46" i="1"/>
  <c r="Q47" i="1" s="1"/>
  <c r="Q48" i="1" s="1"/>
  <c r="Q50" i="1" s="1"/>
  <c r="Q51" i="1" s="1"/>
  <c r="Q52" i="1" s="1"/>
  <c r="Q53" i="1" s="1"/>
  <c r="Q54" i="1" s="1"/>
  <c r="Q55" i="1" s="1"/>
  <c r="Q56" i="1" s="1"/>
  <c r="Q57" i="1" s="1"/>
  <c r="Q58" i="1" s="1"/>
  <c r="Q60" i="1" s="1"/>
  <c r="Q61" i="1" s="1"/>
  <c r="Q62" i="1" s="1"/>
  <c r="Q63" i="1" s="1"/>
  <c r="Q64" i="1" s="1"/>
  <c r="Q65" i="1" s="1"/>
  <c r="R65" i="1" s="1"/>
  <c r="G65" i="1" s="1"/>
  <c r="T65" i="1" s="1"/>
  <c r="Q45" i="1"/>
  <c r="R45" i="1" s="1"/>
  <c r="G45" i="1" s="1"/>
  <c r="X330" i="1"/>
  <c r="X321" i="1"/>
  <c r="X314" i="1"/>
  <c r="X313" i="1"/>
  <c r="X312" i="1"/>
  <c r="X311" i="1"/>
  <c r="X310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289" i="1"/>
  <c r="X283" i="1"/>
  <c r="X284" i="1"/>
  <c r="X75" i="1"/>
  <c r="X285" i="1"/>
  <c r="X286" i="1"/>
  <c r="X287" i="1"/>
  <c r="X288" i="1"/>
  <c r="X282" i="1"/>
  <c r="X277" i="1"/>
  <c r="X278" i="1"/>
  <c r="X279" i="1"/>
  <c r="X280" i="1"/>
  <c r="X276" i="1"/>
  <c r="X275" i="1"/>
  <c r="X273" i="1"/>
  <c r="X272" i="1"/>
  <c r="X270" i="1"/>
  <c r="X269" i="1"/>
  <c r="X268" i="1"/>
  <c r="X267" i="1"/>
  <c r="X266" i="1"/>
  <c r="X265" i="1"/>
  <c r="X256" i="1"/>
  <c r="X257" i="1"/>
  <c r="X258" i="1"/>
  <c r="X259" i="1"/>
  <c r="X260" i="1"/>
  <c r="X261" i="1"/>
  <c r="X262" i="1"/>
  <c r="X263" i="1"/>
  <c r="X255" i="1"/>
  <c r="X254" i="1"/>
  <c r="X250" i="1"/>
  <c r="X251" i="1"/>
  <c r="X252" i="1"/>
  <c r="X249" i="1"/>
  <c r="X248" i="1"/>
  <c r="X245" i="1"/>
  <c r="X246" i="1"/>
  <c r="X243" i="1"/>
  <c r="X242" i="1"/>
  <c r="X241" i="1"/>
  <c r="X240" i="1"/>
  <c r="X235" i="1"/>
  <c r="X236" i="1"/>
  <c r="X238" i="1"/>
  <c r="X237" i="1"/>
  <c r="X234" i="1"/>
  <c r="X232" i="1"/>
  <c r="X231" i="1"/>
  <c r="X230" i="1"/>
  <c r="X229" i="1"/>
  <c r="X228" i="1"/>
  <c r="X226" i="1"/>
  <c r="X224" i="1"/>
  <c r="X223" i="1"/>
  <c r="X213" i="1"/>
  <c r="X214" i="1"/>
  <c r="X215" i="1"/>
  <c r="X216" i="1"/>
  <c r="X217" i="1"/>
  <c r="X218" i="1"/>
  <c r="X219" i="1"/>
  <c r="X221" i="1"/>
  <c r="X212" i="1"/>
  <c r="X210" i="1"/>
  <c r="X205" i="1"/>
  <c r="X206" i="1"/>
  <c r="X207" i="1"/>
  <c r="X208" i="1"/>
  <c r="X209" i="1"/>
  <c r="X204" i="1"/>
  <c r="X203" i="1"/>
  <c r="X197" i="1"/>
  <c r="X198" i="1"/>
  <c r="X201" i="1"/>
  <c r="X200" i="1"/>
  <c r="X199" i="1"/>
  <c r="X196" i="1"/>
  <c r="X194" i="1"/>
  <c r="X193" i="1"/>
  <c r="X192" i="1"/>
  <c r="X191" i="1"/>
  <c r="X183" i="1"/>
  <c r="X184" i="1"/>
  <c r="X185" i="1"/>
  <c r="X182" i="1"/>
  <c r="X181" i="1"/>
  <c r="X179" i="1"/>
  <c r="X178" i="1"/>
  <c r="X176" i="1"/>
  <c r="X175" i="1"/>
  <c r="X174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56" i="1"/>
  <c r="X155" i="1"/>
  <c r="X154" i="1"/>
  <c r="X152" i="1"/>
  <c r="X148" i="1"/>
  <c r="X149" i="1"/>
  <c r="X150" i="1"/>
  <c r="X151" i="1"/>
  <c r="X147" i="1"/>
  <c r="X145" i="1"/>
  <c r="X144" i="1"/>
  <c r="X143" i="1"/>
  <c r="X142" i="1"/>
  <c r="X132" i="1"/>
  <c r="X133" i="1"/>
  <c r="X134" i="1"/>
  <c r="X135" i="1"/>
  <c r="X136" i="1"/>
  <c r="X137" i="1"/>
  <c r="X138" i="1"/>
  <c r="X139" i="1"/>
  <c r="X140" i="1"/>
  <c r="X131" i="1"/>
  <c r="X130" i="1"/>
  <c r="X129" i="1"/>
  <c r="X128" i="1"/>
  <c r="X127" i="1"/>
  <c r="X125" i="1"/>
  <c r="X124" i="1"/>
  <c r="X123" i="1"/>
  <c r="X122" i="1"/>
  <c r="X121" i="1"/>
  <c r="X120" i="1"/>
  <c r="X119" i="1"/>
  <c r="X118" i="1"/>
  <c r="X112" i="1"/>
  <c r="X113" i="1"/>
  <c r="X114" i="1"/>
  <c r="X115" i="1"/>
  <c r="X116" i="1"/>
  <c r="X117" i="1"/>
  <c r="X111" i="1"/>
  <c r="X108" i="1"/>
  <c r="X107" i="1"/>
  <c r="X106" i="1"/>
  <c r="X104" i="1"/>
  <c r="X105" i="1"/>
  <c r="X103" i="1"/>
  <c r="X101" i="1"/>
  <c r="X100" i="1"/>
  <c r="X99" i="1"/>
  <c r="X98" i="1"/>
  <c r="X97" i="1"/>
  <c r="X96" i="1"/>
  <c r="X91" i="1"/>
  <c r="X92" i="1"/>
  <c r="X93" i="1"/>
  <c r="X94" i="1"/>
  <c r="X90" i="1"/>
  <c r="X89" i="1"/>
  <c r="X87" i="1"/>
  <c r="X86" i="1"/>
  <c r="X85" i="1"/>
  <c r="X84" i="1"/>
  <c r="X82" i="1"/>
  <c r="X81" i="1"/>
  <c r="X80" i="1"/>
  <c r="X79" i="1"/>
  <c r="X76" i="1"/>
  <c r="X69" i="1"/>
  <c r="X70" i="1"/>
  <c r="X71" i="1"/>
  <c r="X72" i="1"/>
  <c r="X73" i="1"/>
  <c r="X74" i="1"/>
  <c r="X68" i="1"/>
  <c r="X67" i="1"/>
  <c r="X65" i="1"/>
  <c r="X64" i="1"/>
  <c r="X63" i="1"/>
  <c r="X62" i="1"/>
  <c r="X61" i="1"/>
  <c r="X60" i="1"/>
  <c r="X58" i="1"/>
  <c r="X54" i="1"/>
  <c r="X55" i="1"/>
  <c r="X56" i="1"/>
  <c r="X57" i="1"/>
  <c r="X53" i="1"/>
  <c r="X52" i="1"/>
  <c r="X51" i="1"/>
  <c r="X50" i="1"/>
  <c r="J22" i="2"/>
  <c r="J24" i="2" s="1"/>
  <c r="J26" i="2" s="1"/>
  <c r="J32" i="2" s="1"/>
  <c r="X48" i="1"/>
  <c r="X47" i="1"/>
  <c r="X46" i="1"/>
  <c r="X44" i="1"/>
  <c r="R44" i="1"/>
  <c r="G44" i="1" s="1"/>
  <c r="T44" i="1" s="1"/>
  <c r="X43" i="1"/>
  <c r="R43" i="1"/>
  <c r="G43" i="1" s="1"/>
  <c r="T43" i="1" s="1"/>
  <c r="X42" i="1"/>
  <c r="R42" i="1"/>
  <c r="G42" i="1" s="1"/>
  <c r="T42" i="1" s="1"/>
  <c r="X41" i="1"/>
  <c r="R41" i="1"/>
  <c r="G41" i="1" s="1"/>
  <c r="T41" i="1" s="1"/>
  <c r="X40" i="1"/>
  <c r="R40" i="1"/>
  <c r="G40" i="1" s="1"/>
  <c r="T40" i="1" s="1"/>
  <c r="X39" i="1"/>
  <c r="R39" i="1"/>
  <c r="G39" i="1" s="1"/>
  <c r="T39" i="1" s="1"/>
  <c r="R34" i="1"/>
  <c r="G34" i="1" s="1"/>
  <c r="T34" i="1" s="1"/>
  <c r="X34" i="1"/>
  <c r="R36" i="1"/>
  <c r="G36" i="1" s="1"/>
  <c r="T36" i="1" s="1"/>
  <c r="X36" i="1"/>
  <c r="R37" i="1"/>
  <c r="G37" i="1" s="1"/>
  <c r="T37" i="1" s="1"/>
  <c r="X37" i="1"/>
  <c r="X33" i="1"/>
  <c r="R33" i="1"/>
  <c r="G33" i="1" s="1"/>
  <c r="T33" i="1" s="1"/>
  <c r="X32" i="1"/>
  <c r="R32" i="1"/>
  <c r="G32" i="1" s="1"/>
  <c r="T32" i="1" s="1"/>
  <c r="X31" i="1"/>
  <c r="R31" i="1"/>
  <c r="G31" i="1" s="1"/>
  <c r="T31" i="1" s="1"/>
  <c r="X30" i="1"/>
  <c r="R30" i="1"/>
  <c r="G30" i="1" s="1"/>
  <c r="T30" i="1" s="1"/>
  <c r="X28" i="1"/>
  <c r="X22" i="1"/>
  <c r="X23" i="1"/>
  <c r="X21" i="1"/>
  <c r="X17" i="1"/>
  <c r="X18" i="1"/>
  <c r="X19" i="1"/>
  <c r="X16" i="1"/>
  <c r="X7" i="1"/>
  <c r="X8" i="1"/>
  <c r="X9" i="1"/>
  <c r="X10" i="1"/>
  <c r="X11" i="1"/>
  <c r="X12" i="1"/>
  <c r="X13" i="1"/>
  <c r="X14" i="1"/>
  <c r="X6" i="1"/>
  <c r="R28" i="1"/>
  <c r="G28" i="1" s="1"/>
  <c r="T28" i="1" s="1"/>
  <c r="R27" i="1"/>
  <c r="R26" i="1"/>
  <c r="R25" i="1"/>
  <c r="R22" i="1"/>
  <c r="G22" i="1" s="1"/>
  <c r="T22" i="1" s="1"/>
  <c r="R23" i="1"/>
  <c r="G23" i="1" s="1"/>
  <c r="T23" i="1" s="1"/>
  <c r="R21" i="1"/>
  <c r="G21" i="1" s="1"/>
  <c r="T21" i="1" s="1"/>
  <c r="R17" i="1"/>
  <c r="R18" i="1"/>
  <c r="R19" i="1"/>
  <c r="R16" i="1"/>
  <c r="X309" i="1" l="1"/>
  <c r="M35" i="1"/>
  <c r="Z35" i="1" s="1"/>
  <c r="F35" i="1"/>
  <c r="R46" i="1"/>
  <c r="G46" i="1" s="1"/>
  <c r="T46" i="1" s="1"/>
  <c r="R55" i="1"/>
  <c r="G55" i="1" s="1"/>
  <c r="T55" i="1" s="1"/>
  <c r="R50" i="1"/>
  <c r="G50" i="1" s="1"/>
  <c r="T50" i="1" s="1"/>
  <c r="R58" i="1"/>
  <c r="G58" i="1" s="1"/>
  <c r="T58" i="1" s="1"/>
  <c r="R63" i="1"/>
  <c r="G63" i="1" s="1"/>
  <c r="T63" i="1" s="1"/>
  <c r="R47" i="1"/>
  <c r="G47" i="1" s="1"/>
  <c r="T47" i="1" s="1"/>
  <c r="R64" i="1"/>
  <c r="G64" i="1" s="1"/>
  <c r="T64" i="1" s="1"/>
  <c r="R48" i="1"/>
  <c r="G48" i="1" s="1"/>
  <c r="T48" i="1" s="1"/>
  <c r="R54" i="1"/>
  <c r="G54" i="1" s="1"/>
  <c r="T54" i="1" s="1"/>
  <c r="R52" i="1"/>
  <c r="G52" i="1" s="1"/>
  <c r="T52" i="1" s="1"/>
  <c r="R57" i="1"/>
  <c r="G57" i="1" s="1"/>
  <c r="T57" i="1" s="1"/>
  <c r="R56" i="1"/>
  <c r="G56" i="1" s="1"/>
  <c r="T56" i="1" s="1"/>
  <c r="R51" i="1"/>
  <c r="G51" i="1" s="1"/>
  <c r="T51" i="1" s="1"/>
  <c r="R60" i="1"/>
  <c r="G60" i="1" s="1"/>
  <c r="T60" i="1" s="1"/>
  <c r="R61" i="1"/>
  <c r="G61" i="1" s="1"/>
  <c r="T61" i="1" s="1"/>
  <c r="R53" i="1"/>
  <c r="G53" i="1" s="1"/>
  <c r="T53" i="1" s="1"/>
  <c r="R62" i="1"/>
  <c r="G62" i="1" s="1"/>
  <c r="T62" i="1" s="1"/>
  <c r="Q67" i="1"/>
  <c r="Q66" i="1"/>
  <c r="R66" i="1" s="1"/>
  <c r="G66" i="1" s="1"/>
  <c r="H45" i="1"/>
  <c r="U45" i="1" s="1"/>
  <c r="T45" i="1"/>
  <c r="I45" i="1"/>
  <c r="V45" i="1" s="1"/>
  <c r="J45" i="1"/>
  <c r="W45" i="1" s="1"/>
  <c r="X186" i="1"/>
  <c r="X315" i="1"/>
  <c r="J87" i="3"/>
  <c r="T29" i="1"/>
  <c r="T38" i="1"/>
  <c r="J140" i="3" s="1"/>
  <c r="X38" i="1"/>
  <c r="X102" i="1"/>
  <c r="X95" i="1"/>
  <c r="J43" i="1"/>
  <c r="W43" i="1" s="1"/>
  <c r="I42" i="1"/>
  <c r="V42" i="1" s="1"/>
  <c r="X281" i="1"/>
  <c r="X253" i="1"/>
  <c r="X274" i="1"/>
  <c r="X271" i="1"/>
  <c r="X247" i="1"/>
  <c r="X239" i="1"/>
  <c r="X264" i="1"/>
  <c r="X180" i="1"/>
  <c r="X233" i="1"/>
  <c r="X195" i="1"/>
  <c r="X146" i="1"/>
  <c r="X227" i="1"/>
  <c r="X88" i="1"/>
  <c r="X222" i="1"/>
  <c r="X177" i="1"/>
  <c r="X153" i="1"/>
  <c r="X202" i="1"/>
  <c r="X126" i="1"/>
  <c r="X110" i="1"/>
  <c r="X141" i="1"/>
  <c r="X173" i="1"/>
  <c r="J31" i="2"/>
  <c r="X49" i="1"/>
  <c r="X59" i="1"/>
  <c r="X83" i="1"/>
  <c r="J30" i="2"/>
  <c r="X24" i="1"/>
  <c r="T24" i="1"/>
  <c r="J70" i="3" s="1"/>
  <c r="I65" i="1"/>
  <c r="V65" i="1" s="1"/>
  <c r="H65" i="1"/>
  <c r="J65" i="1"/>
  <c r="W65" i="1" s="1"/>
  <c r="H44" i="1"/>
  <c r="M44" i="1" s="1"/>
  <c r="Z44" i="1" s="1"/>
  <c r="I44" i="1"/>
  <c r="V44" i="1" s="1"/>
  <c r="J44" i="1"/>
  <c r="W44" i="1" s="1"/>
  <c r="H43" i="1"/>
  <c r="I43" i="1"/>
  <c r="V43" i="1" s="1"/>
  <c r="J42" i="1"/>
  <c r="W42" i="1" s="1"/>
  <c r="H42" i="1"/>
  <c r="H39" i="1"/>
  <c r="H40" i="1"/>
  <c r="I41" i="1"/>
  <c r="V41" i="1" s="1"/>
  <c r="J39" i="1"/>
  <c r="W39" i="1" s="1"/>
  <c r="H41" i="1"/>
  <c r="I39" i="1"/>
  <c r="V39" i="1" s="1"/>
  <c r="I40" i="1"/>
  <c r="V40" i="1" s="1"/>
  <c r="J40" i="1"/>
  <c r="W40" i="1" s="1"/>
  <c r="J41" i="1"/>
  <c r="W41" i="1" s="1"/>
  <c r="I37" i="1"/>
  <c r="V37" i="1" s="1"/>
  <c r="J37" i="1"/>
  <c r="W37" i="1" s="1"/>
  <c r="H37" i="1"/>
  <c r="U37" i="1" s="1"/>
  <c r="H36" i="1"/>
  <c r="U36" i="1" s="1"/>
  <c r="I36" i="1"/>
  <c r="V36" i="1" s="1"/>
  <c r="J36" i="1"/>
  <c r="W36" i="1" s="1"/>
  <c r="H34" i="1"/>
  <c r="U34" i="1" s="1"/>
  <c r="I34" i="1"/>
  <c r="V34" i="1" s="1"/>
  <c r="J34" i="1"/>
  <c r="W34" i="1" s="1"/>
  <c r="H30" i="1"/>
  <c r="H31" i="1"/>
  <c r="H32" i="1"/>
  <c r="H33" i="1"/>
  <c r="I30" i="1"/>
  <c r="V30" i="1" s="1"/>
  <c r="I31" i="1"/>
  <c r="V31" i="1" s="1"/>
  <c r="I32" i="1"/>
  <c r="V32" i="1" s="1"/>
  <c r="I33" i="1"/>
  <c r="V33" i="1" s="1"/>
  <c r="J30" i="1"/>
  <c r="W30" i="1" s="1"/>
  <c r="J31" i="1"/>
  <c r="W31" i="1" s="1"/>
  <c r="J32" i="1"/>
  <c r="W32" i="1" s="1"/>
  <c r="J33" i="1"/>
  <c r="W33" i="1" s="1"/>
  <c r="X20" i="1"/>
  <c r="H26" i="1"/>
  <c r="J26" i="1"/>
  <c r="W26" i="1" s="1"/>
  <c r="I26" i="1"/>
  <c r="V26" i="1" s="1"/>
  <c r="H25" i="1"/>
  <c r="J25" i="1"/>
  <c r="W25" i="1" s="1"/>
  <c r="I25" i="1"/>
  <c r="V25" i="1" s="1"/>
  <c r="H27" i="1"/>
  <c r="J27" i="1"/>
  <c r="W27" i="1" s="1"/>
  <c r="I27" i="1"/>
  <c r="V27" i="1" s="1"/>
  <c r="H28" i="1"/>
  <c r="U28" i="1" s="1"/>
  <c r="J28" i="1"/>
  <c r="W28" i="1" s="1"/>
  <c r="I28" i="1"/>
  <c r="V28" i="1" s="1"/>
  <c r="H21" i="1"/>
  <c r="U21" i="1" s="1"/>
  <c r="H22" i="1"/>
  <c r="U22" i="1" s="1"/>
  <c r="H23" i="1"/>
  <c r="I21" i="1"/>
  <c r="V21" i="1" s="1"/>
  <c r="I22" i="1"/>
  <c r="V22" i="1" s="1"/>
  <c r="I23" i="1"/>
  <c r="V23" i="1" s="1"/>
  <c r="J21" i="1"/>
  <c r="W21" i="1" s="1"/>
  <c r="J22" i="1"/>
  <c r="W22" i="1" s="1"/>
  <c r="J23" i="1"/>
  <c r="W23" i="1" s="1"/>
  <c r="J46" i="1" l="1"/>
  <c r="W46" i="1" s="1"/>
  <c r="L35" i="1"/>
  <c r="Y35" i="1" s="1"/>
  <c r="I46" i="1"/>
  <c r="V46" i="1" s="1"/>
  <c r="H46" i="1"/>
  <c r="U46" i="1" s="1"/>
  <c r="I58" i="1"/>
  <c r="V58" i="1" s="1"/>
  <c r="J54" i="1"/>
  <c r="W54" i="1" s="1"/>
  <c r="H58" i="1"/>
  <c r="U58" i="1" s="1"/>
  <c r="J50" i="1"/>
  <c r="W50" i="1" s="1"/>
  <c r="H50" i="1"/>
  <c r="U50" i="1" s="1"/>
  <c r="I50" i="1"/>
  <c r="V50" i="1" s="1"/>
  <c r="I54" i="1"/>
  <c r="V54" i="1" s="1"/>
  <c r="H54" i="1"/>
  <c r="U54" i="1" s="1"/>
  <c r="H57" i="1"/>
  <c r="U57" i="1" s="1"/>
  <c r="J63" i="1"/>
  <c r="W63" i="1" s="1"/>
  <c r="H63" i="1"/>
  <c r="U63" i="1" s="1"/>
  <c r="I55" i="1"/>
  <c r="V55" i="1" s="1"/>
  <c r="H55" i="1"/>
  <c r="U55" i="1" s="1"/>
  <c r="J55" i="1"/>
  <c r="W55" i="1" s="1"/>
  <c r="J64" i="1"/>
  <c r="W64" i="1" s="1"/>
  <c r="J47" i="1"/>
  <c r="W47" i="1" s="1"/>
  <c r="I63" i="1"/>
  <c r="V63" i="1" s="1"/>
  <c r="H64" i="1"/>
  <c r="U64" i="1" s="1"/>
  <c r="J33" i="2"/>
  <c r="K35" i="2" s="1"/>
  <c r="I56" i="1"/>
  <c r="V56" i="1" s="1"/>
  <c r="I47" i="1"/>
  <c r="V47" i="1" s="1"/>
  <c r="J57" i="1"/>
  <c r="W57" i="1" s="1"/>
  <c r="J58" i="1"/>
  <c r="W58" i="1" s="1"/>
  <c r="J48" i="1"/>
  <c r="W48" i="1" s="1"/>
  <c r="H56" i="1"/>
  <c r="U56" i="1" s="1"/>
  <c r="I57" i="1"/>
  <c r="V57" i="1" s="1"/>
  <c r="I62" i="1"/>
  <c r="V62" i="1" s="1"/>
  <c r="J51" i="1"/>
  <c r="W51" i="1" s="1"/>
  <c r="I61" i="1"/>
  <c r="V61" i="1" s="1"/>
  <c r="H52" i="1"/>
  <c r="U52" i="1" s="1"/>
  <c r="H62" i="1"/>
  <c r="H60" i="1"/>
  <c r="U60" i="1" s="1"/>
  <c r="J53" i="1"/>
  <c r="W53" i="1" s="1"/>
  <c r="H53" i="1"/>
  <c r="U53" i="1" s="1"/>
  <c r="H51" i="1"/>
  <c r="U51" i="1" s="1"/>
  <c r="I51" i="1"/>
  <c r="V51" i="1" s="1"/>
  <c r="H61" i="1"/>
  <c r="U61" i="1" s="1"/>
  <c r="I52" i="1"/>
  <c r="V52" i="1" s="1"/>
  <c r="I60" i="1"/>
  <c r="V60" i="1" s="1"/>
  <c r="I48" i="1"/>
  <c r="V48" i="1" s="1"/>
  <c r="H47" i="1"/>
  <c r="U47" i="1" s="1"/>
  <c r="J60" i="1"/>
  <c r="W60" i="1" s="1"/>
  <c r="I53" i="1"/>
  <c r="V53" i="1" s="1"/>
  <c r="J61" i="1"/>
  <c r="W61" i="1" s="1"/>
  <c r="H48" i="1"/>
  <c r="M48" i="1" s="1"/>
  <c r="Z48" i="1" s="1"/>
  <c r="J62" i="1"/>
  <c r="W62" i="1" s="1"/>
  <c r="J56" i="1"/>
  <c r="W56" i="1" s="1"/>
  <c r="I64" i="1"/>
  <c r="V64" i="1" s="1"/>
  <c r="J52" i="1"/>
  <c r="W52" i="1" s="1"/>
  <c r="F45" i="1"/>
  <c r="T66" i="1"/>
  <c r="H66" i="1"/>
  <c r="U66" i="1" s="1"/>
  <c r="I66" i="1"/>
  <c r="V66" i="1" s="1"/>
  <c r="J66" i="1"/>
  <c r="W66" i="1" s="1"/>
  <c r="Q68" i="1"/>
  <c r="R67" i="1"/>
  <c r="G67" i="1" s="1"/>
  <c r="M45" i="1"/>
  <c r="Z45" i="1" s="1"/>
  <c r="V29" i="1"/>
  <c r="J89" i="3" s="1"/>
  <c r="W29" i="1"/>
  <c r="J90" i="3" s="1"/>
  <c r="W38" i="1"/>
  <c r="J143" i="3" s="1"/>
  <c r="V38" i="1"/>
  <c r="J142" i="3" s="1"/>
  <c r="U27" i="1"/>
  <c r="U26" i="1"/>
  <c r="U25" i="1"/>
  <c r="K25" i="1"/>
  <c r="X25" i="1" s="1"/>
  <c r="K27" i="1"/>
  <c r="X27" i="1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K26" i="1"/>
  <c r="X26" i="1" s="1"/>
  <c r="J97" i="3" s="1"/>
  <c r="J98" i="3" s="1"/>
  <c r="M34" i="1"/>
  <c r="Z34" i="1" s="1"/>
  <c r="T49" i="1"/>
  <c r="J202" i="3" s="1"/>
  <c r="T59" i="1"/>
  <c r="J238" i="3" s="1"/>
  <c r="M36" i="1"/>
  <c r="Z36" i="1" s="1"/>
  <c r="F36" i="1"/>
  <c r="W24" i="1"/>
  <c r="J73" i="3" s="1"/>
  <c r="U65" i="1"/>
  <c r="F65" i="1"/>
  <c r="U44" i="1"/>
  <c r="F44" i="1"/>
  <c r="U43" i="1"/>
  <c r="F43" i="1"/>
  <c r="U42" i="1"/>
  <c r="F42" i="1"/>
  <c r="U40" i="1"/>
  <c r="F40" i="1"/>
  <c r="U39" i="1"/>
  <c r="F39" i="1"/>
  <c r="U41" i="1"/>
  <c r="F41" i="1"/>
  <c r="F34" i="1"/>
  <c r="M37" i="1"/>
  <c r="Z37" i="1" s="1"/>
  <c r="F37" i="1"/>
  <c r="U30" i="1"/>
  <c r="F30" i="1"/>
  <c r="U33" i="1"/>
  <c r="F33" i="1"/>
  <c r="U32" i="1"/>
  <c r="F32" i="1"/>
  <c r="U31" i="1"/>
  <c r="F31" i="1"/>
  <c r="V24" i="1"/>
  <c r="J72" i="3" s="1"/>
  <c r="M23" i="1"/>
  <c r="Z23" i="1" s="1"/>
  <c r="U23" i="1"/>
  <c r="U24" i="1" s="1"/>
  <c r="J71" i="3" s="1"/>
  <c r="M28" i="1"/>
  <c r="Z28" i="1" s="1"/>
  <c r="F25" i="1"/>
  <c r="F27" i="1"/>
  <c r="F26" i="1"/>
  <c r="F28" i="1"/>
  <c r="F21" i="1"/>
  <c r="F22" i="1"/>
  <c r="F23" i="1"/>
  <c r="N35" i="1" l="1"/>
  <c r="L28" i="1"/>
  <c r="Y28" i="1" s="1"/>
  <c r="L34" i="1"/>
  <c r="Y34" i="1" s="1"/>
  <c r="L36" i="1"/>
  <c r="Y36" i="1" s="1"/>
  <c r="L45" i="1"/>
  <c r="Y45" i="1" s="1"/>
  <c r="L37" i="1"/>
  <c r="Y37" i="1" s="1"/>
  <c r="L44" i="1"/>
  <c r="Y44" i="1" s="1"/>
  <c r="M21" i="1"/>
  <c r="Z21" i="1" s="1"/>
  <c r="L23" i="1"/>
  <c r="N23" i="1" s="1"/>
  <c r="M22" i="1"/>
  <c r="Z22" i="1" s="1"/>
  <c r="F46" i="1"/>
  <c r="M58" i="1"/>
  <c r="Z58" i="1" s="1"/>
  <c r="F54" i="1"/>
  <c r="M46" i="1"/>
  <c r="Z46" i="1" s="1"/>
  <c r="V49" i="1"/>
  <c r="J204" i="3" s="1"/>
  <c r="F50" i="1"/>
  <c r="W49" i="1"/>
  <c r="J205" i="3" s="1"/>
  <c r="F64" i="1"/>
  <c r="F55" i="1"/>
  <c r="F53" i="1"/>
  <c r="F57" i="1"/>
  <c r="L57" i="1" s="1"/>
  <c r="F58" i="1"/>
  <c r="V59" i="1"/>
  <c r="J240" i="3" s="1"/>
  <c r="W59" i="1"/>
  <c r="J241" i="3" s="1"/>
  <c r="F63" i="1"/>
  <c r="F62" i="1"/>
  <c r="F51" i="1"/>
  <c r="F56" i="1"/>
  <c r="U48" i="1"/>
  <c r="U49" i="1" s="1"/>
  <c r="J203" i="3" s="1"/>
  <c r="U62" i="1"/>
  <c r="F60" i="1"/>
  <c r="M47" i="1"/>
  <c r="Z47" i="1" s="1"/>
  <c r="F61" i="1"/>
  <c r="F48" i="1"/>
  <c r="F47" i="1"/>
  <c r="F52" i="1"/>
  <c r="T67" i="1"/>
  <c r="J67" i="1"/>
  <c r="W67" i="1" s="1"/>
  <c r="H67" i="1"/>
  <c r="I67" i="1"/>
  <c r="V67" i="1" s="1"/>
  <c r="F66" i="1"/>
  <c r="Q69" i="1"/>
  <c r="R68" i="1"/>
  <c r="G68" i="1" s="1"/>
  <c r="X29" i="1"/>
  <c r="J96" i="3"/>
  <c r="J95" i="3" s="1"/>
  <c r="U29" i="1"/>
  <c r="J88" i="3" s="1"/>
  <c r="U38" i="1"/>
  <c r="J141" i="3" s="1"/>
  <c r="N36" i="1"/>
  <c r="U59" i="1"/>
  <c r="J239" i="3" s="1"/>
  <c r="L65" i="1"/>
  <c r="M65" i="1"/>
  <c r="Z65" i="1" s="1"/>
  <c r="M42" i="1"/>
  <c r="Z42" i="1" s="1"/>
  <c r="L42" i="1"/>
  <c r="M43" i="1"/>
  <c r="Z43" i="1" s="1"/>
  <c r="L43" i="1"/>
  <c r="M39" i="1"/>
  <c r="Z39" i="1" s="1"/>
  <c r="L39" i="1"/>
  <c r="M40" i="1"/>
  <c r="Z40" i="1" s="1"/>
  <c r="L40" i="1"/>
  <c r="M41" i="1"/>
  <c r="Z41" i="1" s="1"/>
  <c r="L41" i="1"/>
  <c r="N34" i="1"/>
  <c r="L33" i="1"/>
  <c r="Y33" i="1" s="1"/>
  <c r="M33" i="1"/>
  <c r="Z33" i="1" s="1"/>
  <c r="M31" i="1"/>
  <c r="Z31" i="1" s="1"/>
  <c r="L31" i="1"/>
  <c r="M32" i="1"/>
  <c r="Z32" i="1" s="1"/>
  <c r="L32" i="1"/>
  <c r="M30" i="1"/>
  <c r="Z30" i="1" s="1"/>
  <c r="L30" i="1"/>
  <c r="M26" i="1"/>
  <c r="Z26" i="1" s="1"/>
  <c r="M27" i="1"/>
  <c r="Z27" i="1" s="1"/>
  <c r="M25" i="1"/>
  <c r="Z25" i="1" s="1"/>
  <c r="L25" i="1"/>
  <c r="L22" i="1"/>
  <c r="L21" i="1"/>
  <c r="N44" i="1" l="1"/>
  <c r="Z24" i="1"/>
  <c r="J76" i="3" s="1"/>
  <c r="N28" i="1"/>
  <c r="N37" i="1"/>
  <c r="M60" i="1"/>
  <c r="Z60" i="1" s="1"/>
  <c r="N45" i="1"/>
  <c r="L58" i="1"/>
  <c r="L52" i="1"/>
  <c r="Y52" i="1" s="1"/>
  <c r="M57" i="1"/>
  <c r="Z57" i="1" s="1"/>
  <c r="M54" i="1"/>
  <c r="Z54" i="1" s="1"/>
  <c r="Y23" i="1"/>
  <c r="L47" i="1"/>
  <c r="Y47" i="1" s="1"/>
  <c r="M56" i="1"/>
  <c r="Z56" i="1" s="1"/>
  <c r="L53" i="1"/>
  <c r="M50" i="1"/>
  <c r="Z50" i="1" s="1"/>
  <c r="L48" i="1"/>
  <c r="Y48" i="1" s="1"/>
  <c r="L51" i="1"/>
  <c r="Y51" i="1" s="1"/>
  <c r="M55" i="1"/>
  <c r="Z55" i="1" s="1"/>
  <c r="L46" i="1"/>
  <c r="Y46" i="1" s="1"/>
  <c r="M61" i="1"/>
  <c r="Z61" i="1" s="1"/>
  <c r="M62" i="1"/>
  <c r="Z62" i="1" s="1"/>
  <c r="M64" i="1"/>
  <c r="Z64" i="1" s="1"/>
  <c r="L63" i="1"/>
  <c r="Y63" i="1" s="1"/>
  <c r="L64" i="1"/>
  <c r="Y64" i="1" s="1"/>
  <c r="L54" i="1"/>
  <c r="C25" i="7"/>
  <c r="C24" i="7" s="1"/>
  <c r="M63" i="1"/>
  <c r="Z63" i="1" s="1"/>
  <c r="L62" i="1"/>
  <c r="Y62" i="1" s="1"/>
  <c r="L50" i="1"/>
  <c r="M51" i="1"/>
  <c r="Z51" i="1" s="1"/>
  <c r="L56" i="1"/>
  <c r="Y56" i="1" s="1"/>
  <c r="M53" i="1"/>
  <c r="Z53" i="1" s="1"/>
  <c r="L55" i="1"/>
  <c r="N55" i="1" s="1"/>
  <c r="L61" i="1"/>
  <c r="Y61" i="1" s="1"/>
  <c r="M52" i="1"/>
  <c r="Z52" i="1" s="1"/>
  <c r="N47" i="1"/>
  <c r="L60" i="1"/>
  <c r="Y60" i="1" s="1"/>
  <c r="Q70" i="1"/>
  <c r="R69" i="1"/>
  <c r="G69" i="1" s="1"/>
  <c r="L66" i="1"/>
  <c r="M66" i="1"/>
  <c r="Z66" i="1" s="1"/>
  <c r="T68" i="1"/>
  <c r="J68" i="1"/>
  <c r="W68" i="1" s="1"/>
  <c r="H68" i="1"/>
  <c r="U68" i="1" s="1"/>
  <c r="I68" i="1"/>
  <c r="V68" i="1" s="1"/>
  <c r="U67" i="1"/>
  <c r="F67" i="1"/>
  <c r="N26" i="1"/>
  <c r="N25" i="1"/>
  <c r="Z29" i="1"/>
  <c r="J93" i="3" s="1"/>
  <c r="N27" i="1"/>
  <c r="Z38" i="1"/>
  <c r="J148" i="3" s="1"/>
  <c r="N33" i="1"/>
  <c r="Z49" i="1"/>
  <c r="J211" i="3" s="1"/>
  <c r="Y65" i="1"/>
  <c r="N65" i="1"/>
  <c r="Y57" i="1"/>
  <c r="Y53" i="1"/>
  <c r="Y43" i="1"/>
  <c r="N43" i="1"/>
  <c r="Y42" i="1"/>
  <c r="N42" i="1"/>
  <c r="N41" i="1"/>
  <c r="Y41" i="1"/>
  <c r="N40" i="1"/>
  <c r="Y40" i="1"/>
  <c r="N39" i="1"/>
  <c r="Y39" i="1"/>
  <c r="Y30" i="1"/>
  <c r="N30" i="1"/>
  <c r="Y32" i="1"/>
  <c r="N32" i="1"/>
  <c r="Y31" i="1"/>
  <c r="N31" i="1"/>
  <c r="Y21" i="1"/>
  <c r="N21" i="1"/>
  <c r="N22" i="1"/>
  <c r="Y22" i="1"/>
  <c r="Y27" i="1"/>
  <c r="Y26" i="1"/>
  <c r="Y25" i="1"/>
  <c r="N64" i="1" l="1"/>
  <c r="N50" i="1"/>
  <c r="N54" i="1"/>
  <c r="N46" i="1"/>
  <c r="N56" i="1"/>
  <c r="Y54" i="1"/>
  <c r="N57" i="1"/>
  <c r="N58" i="1"/>
  <c r="Y58" i="1"/>
  <c r="N48" i="1"/>
  <c r="Y50" i="1"/>
  <c r="N51" i="1"/>
  <c r="N63" i="1"/>
  <c r="Y55" i="1"/>
  <c r="N62" i="1"/>
  <c r="N60" i="1"/>
  <c r="N61" i="1"/>
  <c r="Z59" i="1"/>
  <c r="J244" i="3" s="1"/>
  <c r="N53" i="1"/>
  <c r="F68" i="1"/>
  <c r="N52" i="1"/>
  <c r="M67" i="1"/>
  <c r="Z67" i="1" s="1"/>
  <c r="L67" i="1"/>
  <c r="Y66" i="1"/>
  <c r="N66" i="1"/>
  <c r="T69" i="1"/>
  <c r="J69" i="1"/>
  <c r="W69" i="1" s="1"/>
  <c r="H69" i="1"/>
  <c r="I69" i="1"/>
  <c r="V69" i="1" s="1"/>
  <c r="Q71" i="1"/>
  <c r="R70" i="1"/>
  <c r="G70" i="1" s="1"/>
  <c r="AB29" i="1"/>
  <c r="AF29" i="1" s="1"/>
  <c r="Y29" i="1"/>
  <c r="J92" i="3" s="1"/>
  <c r="Y38" i="1"/>
  <c r="J147" i="3" s="1"/>
  <c r="Y24" i="1"/>
  <c r="AB38" i="1"/>
  <c r="AF38" i="1" s="1"/>
  <c r="Y49" i="1"/>
  <c r="AB24" i="1"/>
  <c r="AF24" i="1" s="1"/>
  <c r="AB49" i="1" l="1"/>
  <c r="AF49" i="1" s="1"/>
  <c r="Y59" i="1"/>
  <c r="J243" i="3" s="1"/>
  <c r="M68" i="1"/>
  <c r="Z68" i="1" s="1"/>
  <c r="J152" i="3"/>
  <c r="J198" i="3" s="1"/>
  <c r="F14" i="8"/>
  <c r="F13" i="9"/>
  <c r="AB59" i="1"/>
  <c r="AF59" i="1" s="1"/>
  <c r="J126" i="3"/>
  <c r="J136" i="3" s="1"/>
  <c r="F13" i="8"/>
  <c r="F8" i="9"/>
  <c r="F7" i="9" s="1"/>
  <c r="F69" i="1"/>
  <c r="M69" i="1" s="1"/>
  <c r="Z69" i="1" s="1"/>
  <c r="L68" i="1"/>
  <c r="Y68" i="1" s="1"/>
  <c r="Q72" i="1"/>
  <c r="R71" i="1"/>
  <c r="G71" i="1" s="1"/>
  <c r="U69" i="1"/>
  <c r="T70" i="1"/>
  <c r="J70" i="1"/>
  <c r="W70" i="1" s="1"/>
  <c r="I70" i="1"/>
  <c r="V70" i="1" s="1"/>
  <c r="H70" i="1"/>
  <c r="U70" i="1" s="1"/>
  <c r="Y67" i="1"/>
  <c r="N67" i="1"/>
  <c r="AA38" i="1"/>
  <c r="AA24" i="1"/>
  <c r="J75" i="3"/>
  <c r="AA49" i="1"/>
  <c r="J210" i="3"/>
  <c r="AA29" i="1"/>
  <c r="AA59" i="1"/>
  <c r="L69" i="1" l="1"/>
  <c r="Y69" i="1" s="1"/>
  <c r="N68" i="1"/>
  <c r="J245" i="3"/>
  <c r="J254" i="3" s="1"/>
  <c r="F16" i="8"/>
  <c r="F15" i="9"/>
  <c r="D13" i="10"/>
  <c r="J213" i="3"/>
  <c r="J234" i="3" s="1"/>
  <c r="F15" i="8"/>
  <c r="F12" i="8"/>
  <c r="F70" i="1"/>
  <c r="Q73" i="1"/>
  <c r="R72" i="1"/>
  <c r="G72" i="1" s="1"/>
  <c r="N69" i="1"/>
  <c r="T71" i="1"/>
  <c r="H71" i="1"/>
  <c r="U71" i="1" s="1"/>
  <c r="I71" i="1"/>
  <c r="V71" i="1" s="1"/>
  <c r="J71" i="1"/>
  <c r="W71" i="1" s="1"/>
  <c r="AC38" i="1"/>
  <c r="J77" i="3"/>
  <c r="AC59" i="1"/>
  <c r="AC29" i="1"/>
  <c r="AC49" i="1"/>
  <c r="AC24" i="1"/>
  <c r="G19" i="1"/>
  <c r="T19" i="1" s="1"/>
  <c r="G18" i="1"/>
  <c r="T18" i="1" s="1"/>
  <c r="G17" i="1"/>
  <c r="T17" i="1" s="1"/>
  <c r="G16" i="1"/>
  <c r="T16" i="1" s="1"/>
  <c r="M70" i="1" l="1"/>
  <c r="Z70" i="1" s="1"/>
  <c r="L70" i="1"/>
  <c r="Y70" i="1" s="1"/>
  <c r="F71" i="1"/>
  <c r="Q74" i="1"/>
  <c r="R73" i="1"/>
  <c r="G73" i="1" s="1"/>
  <c r="T72" i="1"/>
  <c r="I72" i="1"/>
  <c r="V72" i="1" s="1"/>
  <c r="J72" i="1"/>
  <c r="W72" i="1" s="1"/>
  <c r="H72" i="1"/>
  <c r="U72" i="1" s="1"/>
  <c r="J82" i="3"/>
  <c r="J16" i="1"/>
  <c r="W16" i="1" s="1"/>
  <c r="J18" i="1"/>
  <c r="W18" i="1" s="1"/>
  <c r="J17" i="1"/>
  <c r="W17" i="1" s="1"/>
  <c r="H19" i="1"/>
  <c r="U19" i="1" s="1"/>
  <c r="H17" i="1"/>
  <c r="U17" i="1" s="1"/>
  <c r="H18" i="1"/>
  <c r="U18" i="1" s="1"/>
  <c r="J19" i="1"/>
  <c r="W19" i="1" s="1"/>
  <c r="H16" i="1"/>
  <c r="U16" i="1" s="1"/>
  <c r="I16" i="1"/>
  <c r="I17" i="1"/>
  <c r="I18" i="1"/>
  <c r="I19" i="1"/>
  <c r="X15" i="1"/>
  <c r="X332" i="1" s="1"/>
  <c r="R7" i="1"/>
  <c r="G7" i="1" s="1"/>
  <c r="T7" i="1" s="1"/>
  <c r="R8" i="1"/>
  <c r="G8" i="1" s="1"/>
  <c r="T8" i="1" s="1"/>
  <c r="R9" i="1"/>
  <c r="G9" i="1" s="1"/>
  <c r="T9" i="1" s="1"/>
  <c r="R10" i="1"/>
  <c r="G10" i="1" s="1"/>
  <c r="T10" i="1" s="1"/>
  <c r="R11" i="1"/>
  <c r="G11" i="1" s="1"/>
  <c r="T11" i="1" s="1"/>
  <c r="R12" i="1"/>
  <c r="G12" i="1" s="1"/>
  <c r="T12" i="1" s="1"/>
  <c r="R13" i="1"/>
  <c r="G13" i="1" s="1"/>
  <c r="T13" i="1" s="1"/>
  <c r="R14" i="1"/>
  <c r="G14" i="1" s="1"/>
  <c r="T14" i="1" s="1"/>
  <c r="R6" i="1"/>
  <c r="G6" i="1" s="1"/>
  <c r="T6" i="1" s="1"/>
  <c r="L71" i="1" l="1"/>
  <c r="Y71" i="1" s="1"/>
  <c r="F72" i="1"/>
  <c r="L72" i="1" s="1"/>
  <c r="N70" i="1"/>
  <c r="M71" i="1"/>
  <c r="Z71" i="1" s="1"/>
  <c r="T73" i="1"/>
  <c r="H73" i="1"/>
  <c r="U73" i="1" s="1"/>
  <c r="I73" i="1"/>
  <c r="V73" i="1" s="1"/>
  <c r="J73" i="1"/>
  <c r="W73" i="1" s="1"/>
  <c r="Q76" i="1"/>
  <c r="Q77" i="1" s="1"/>
  <c r="Q78" i="1" s="1"/>
  <c r="R78" i="1" s="1"/>
  <c r="G78" i="1" s="1"/>
  <c r="R74" i="1"/>
  <c r="G74" i="1" s="1"/>
  <c r="U20" i="1"/>
  <c r="M19" i="1"/>
  <c r="Z19" i="1" s="1"/>
  <c r="F18" i="1"/>
  <c r="V18" i="1"/>
  <c r="F16" i="1"/>
  <c r="V16" i="1"/>
  <c r="H13" i="1"/>
  <c r="U13" i="1" s="1"/>
  <c r="J9" i="1"/>
  <c r="W9" i="1" s="1"/>
  <c r="T20" i="1"/>
  <c r="H12" i="1"/>
  <c r="U12" i="1" s="1"/>
  <c r="F17" i="1"/>
  <c r="V17" i="1"/>
  <c r="H14" i="1"/>
  <c r="U14" i="1" s="1"/>
  <c r="H11" i="1"/>
  <c r="U11" i="1" s="1"/>
  <c r="F19" i="1"/>
  <c r="V19" i="1"/>
  <c r="W20" i="1"/>
  <c r="H7" i="1"/>
  <c r="U7" i="1" s="1"/>
  <c r="H10" i="1"/>
  <c r="U10" i="1" s="1"/>
  <c r="I10" i="1"/>
  <c r="V10" i="1" s="1"/>
  <c r="J10" i="1"/>
  <c r="W10" i="1" s="1"/>
  <c r="H8" i="1"/>
  <c r="U8" i="1" s="1"/>
  <c r="I8" i="1"/>
  <c r="V8" i="1" s="1"/>
  <c r="J8" i="1"/>
  <c r="W8" i="1" s="1"/>
  <c r="I14" i="1"/>
  <c r="V14" i="1" s="1"/>
  <c r="I9" i="1"/>
  <c r="V9" i="1" s="1"/>
  <c r="J11" i="1"/>
  <c r="W11" i="1" s="1"/>
  <c r="H9" i="1"/>
  <c r="U9" i="1" s="1"/>
  <c r="J13" i="1"/>
  <c r="W13" i="1" s="1"/>
  <c r="I11" i="1"/>
  <c r="V11" i="1" s="1"/>
  <c r="I13" i="1"/>
  <c r="V13" i="1" s="1"/>
  <c r="J12" i="1"/>
  <c r="W12" i="1" s="1"/>
  <c r="J7" i="1"/>
  <c r="W7" i="1" s="1"/>
  <c r="I12" i="1"/>
  <c r="V12" i="1" s="1"/>
  <c r="I7" i="1"/>
  <c r="V7" i="1" s="1"/>
  <c r="J14" i="1"/>
  <c r="W14" i="1" s="1"/>
  <c r="J6" i="1"/>
  <c r="W6" i="1" s="1"/>
  <c r="I6" i="1"/>
  <c r="V6" i="1" s="1"/>
  <c r="H6" i="1"/>
  <c r="U6" i="1" s="1"/>
  <c r="M72" i="1" l="1"/>
  <c r="Z72" i="1" s="1"/>
  <c r="M18" i="1"/>
  <c r="Z18" i="1" s="1"/>
  <c r="L19" i="1"/>
  <c r="N71" i="1"/>
  <c r="M17" i="1"/>
  <c r="Z17" i="1" s="1"/>
  <c r="M16" i="1"/>
  <c r="Z16" i="1" s="1"/>
  <c r="F73" i="1"/>
  <c r="L73" i="1" s="1"/>
  <c r="T78" i="1"/>
  <c r="J78" i="1"/>
  <c r="W78" i="1" s="1"/>
  <c r="I78" i="1"/>
  <c r="V78" i="1" s="1"/>
  <c r="H78" i="1"/>
  <c r="U78" i="1" s="1"/>
  <c r="M78" i="1"/>
  <c r="Z78" i="1" s="1"/>
  <c r="R77" i="1"/>
  <c r="G77" i="1" s="1"/>
  <c r="H77" i="1" s="1"/>
  <c r="U77" i="1" s="1"/>
  <c r="Q79" i="1"/>
  <c r="Q80" i="1"/>
  <c r="Y72" i="1"/>
  <c r="T74" i="1"/>
  <c r="H74" i="1"/>
  <c r="U74" i="1" s="1"/>
  <c r="I74" i="1"/>
  <c r="V74" i="1" s="1"/>
  <c r="J74" i="1"/>
  <c r="W74" i="1" s="1"/>
  <c r="R76" i="1"/>
  <c r="G76" i="1" s="1"/>
  <c r="M12" i="1"/>
  <c r="Z12" i="1" s="1"/>
  <c r="L18" i="1"/>
  <c r="Y18" i="1" s="1"/>
  <c r="M13" i="1"/>
  <c r="Z13" i="1" s="1"/>
  <c r="L16" i="1"/>
  <c r="M14" i="1"/>
  <c r="Z14" i="1" s="1"/>
  <c r="N19" i="1"/>
  <c r="Y19" i="1"/>
  <c r="V20" i="1"/>
  <c r="L17" i="1"/>
  <c r="F10" i="1"/>
  <c r="F14" i="1"/>
  <c r="W15" i="1"/>
  <c r="F13" i="1"/>
  <c r="F6" i="1"/>
  <c r="F11" i="1"/>
  <c r="F8" i="1"/>
  <c r="T15" i="1"/>
  <c r="F7" i="1"/>
  <c r="V15" i="1"/>
  <c r="F12" i="1"/>
  <c r="F9" i="1"/>
  <c r="N16" i="1" l="1"/>
  <c r="Z20" i="1"/>
  <c r="F78" i="1"/>
  <c r="L78" i="1" s="1"/>
  <c r="N72" i="1"/>
  <c r="M73" i="1"/>
  <c r="Z73" i="1" s="1"/>
  <c r="L12" i="1"/>
  <c r="N12" i="1" s="1"/>
  <c r="M8" i="1"/>
  <c r="Z8" i="1" s="1"/>
  <c r="L14" i="1"/>
  <c r="Y14" i="1" s="1"/>
  <c r="M11" i="1"/>
  <c r="Z11" i="1" s="1"/>
  <c r="M7" i="1"/>
  <c r="Z7" i="1" s="1"/>
  <c r="M6" i="1"/>
  <c r="Z6" i="1" s="1"/>
  <c r="M10" i="1"/>
  <c r="Z10" i="1" s="1"/>
  <c r="L13" i="1"/>
  <c r="Y13" i="1" s="1"/>
  <c r="I77" i="1"/>
  <c r="V77" i="1" s="1"/>
  <c r="J77" i="1"/>
  <c r="W77" i="1" s="1"/>
  <c r="T77" i="1"/>
  <c r="F74" i="1"/>
  <c r="M77" i="1"/>
  <c r="Z77" i="1" s="1"/>
  <c r="R79" i="1"/>
  <c r="G79" i="1" s="1"/>
  <c r="Y73" i="1"/>
  <c r="N73" i="1"/>
  <c r="T76" i="1"/>
  <c r="I76" i="1"/>
  <c r="V76" i="1" s="1"/>
  <c r="H76" i="1"/>
  <c r="U76" i="1" s="1"/>
  <c r="J76" i="1"/>
  <c r="W76" i="1" s="1"/>
  <c r="N18" i="1"/>
  <c r="Y16" i="1"/>
  <c r="N13" i="1"/>
  <c r="L8" i="1"/>
  <c r="N17" i="1"/>
  <c r="Y17" i="1"/>
  <c r="Y12" i="1"/>
  <c r="L11" i="1"/>
  <c r="L9" i="1"/>
  <c r="M9" i="1"/>
  <c r="Z9" i="1" s="1"/>
  <c r="L7" i="1"/>
  <c r="L6" i="1"/>
  <c r="L10" i="1"/>
  <c r="U15" i="1"/>
  <c r="Y78" i="1" l="1"/>
  <c r="N78" i="1"/>
  <c r="N6" i="1"/>
  <c r="N14" i="1"/>
  <c r="F77" i="1"/>
  <c r="L77" i="1" s="1"/>
  <c r="M74" i="1"/>
  <c r="Z74" i="1" s="1"/>
  <c r="L74" i="1"/>
  <c r="M76" i="1"/>
  <c r="Z76" i="1" s="1"/>
  <c r="F76" i="1"/>
  <c r="Q81" i="1"/>
  <c r="R80" i="1"/>
  <c r="G80" i="1" s="1"/>
  <c r="T79" i="1"/>
  <c r="H79" i="1"/>
  <c r="U79" i="1" s="1"/>
  <c r="J79" i="1"/>
  <c r="W79" i="1" s="1"/>
  <c r="I79" i="1"/>
  <c r="V79" i="1" s="1"/>
  <c r="AB20" i="1"/>
  <c r="AF20" i="1" s="1"/>
  <c r="Y20" i="1"/>
  <c r="AA20" i="1" s="1"/>
  <c r="Y6" i="1"/>
  <c r="Y7" i="1"/>
  <c r="N7" i="1"/>
  <c r="Y9" i="1"/>
  <c r="N9" i="1"/>
  <c r="Y11" i="1"/>
  <c r="N11" i="1"/>
  <c r="N8" i="1"/>
  <c r="Y8" i="1"/>
  <c r="N10" i="1"/>
  <c r="Y10" i="1"/>
  <c r="Z15" i="1"/>
  <c r="N74" i="1" l="1"/>
  <c r="N77" i="1"/>
  <c r="Y77" i="1"/>
  <c r="Y74" i="1"/>
  <c r="L76" i="1"/>
  <c r="F79" i="1"/>
  <c r="M79" i="1"/>
  <c r="Z79" i="1" s="1"/>
  <c r="T80" i="1"/>
  <c r="H80" i="1"/>
  <c r="U80" i="1" s="1"/>
  <c r="I80" i="1"/>
  <c r="V80" i="1" s="1"/>
  <c r="J80" i="1"/>
  <c r="W80" i="1" s="1"/>
  <c r="Q82" i="1"/>
  <c r="R81" i="1"/>
  <c r="G81" i="1" s="1"/>
  <c r="Y15" i="1"/>
  <c r="AA15" i="1" s="1"/>
  <c r="AC20" i="1"/>
  <c r="AB15" i="1"/>
  <c r="L79" i="1" l="1"/>
  <c r="Y79" i="1" s="1"/>
  <c r="M80" i="1"/>
  <c r="Z80" i="1" s="1"/>
  <c r="Y76" i="1"/>
  <c r="N76" i="1"/>
  <c r="F80" i="1"/>
  <c r="T81" i="1"/>
  <c r="H81" i="1"/>
  <c r="U81" i="1" s="1"/>
  <c r="J81" i="1"/>
  <c r="W81" i="1" s="1"/>
  <c r="I81" i="1"/>
  <c r="V81" i="1" s="1"/>
  <c r="Q84" i="1"/>
  <c r="R82" i="1"/>
  <c r="G82" i="1" s="1"/>
  <c r="AF15" i="1"/>
  <c r="AC15" i="1"/>
  <c r="N79" i="1" l="1"/>
  <c r="L80" i="1"/>
  <c r="Y80" i="1" s="1"/>
  <c r="F81" i="1"/>
  <c r="M81" i="1"/>
  <c r="Z81" i="1" s="1"/>
  <c r="T82" i="1"/>
  <c r="H82" i="1"/>
  <c r="U82" i="1" s="1"/>
  <c r="J82" i="1"/>
  <c r="W82" i="1" s="1"/>
  <c r="I82" i="1"/>
  <c r="V82" i="1" s="1"/>
  <c r="Q85" i="1"/>
  <c r="R84" i="1"/>
  <c r="G84" i="1" s="1"/>
  <c r="N80" i="1" l="1"/>
  <c r="L81" i="1"/>
  <c r="Y81" i="1" s="1"/>
  <c r="F82" i="1"/>
  <c r="M82" i="1"/>
  <c r="Z82" i="1" s="1"/>
  <c r="T84" i="1"/>
  <c r="J84" i="1"/>
  <c r="W84" i="1" s="1"/>
  <c r="I84" i="1"/>
  <c r="V84" i="1" s="1"/>
  <c r="H84" i="1"/>
  <c r="U84" i="1" s="1"/>
  <c r="Q86" i="1"/>
  <c r="R85" i="1"/>
  <c r="G85" i="1" s="1"/>
  <c r="N81" i="1" l="1"/>
  <c r="L82" i="1"/>
  <c r="Y82" i="1" s="1"/>
  <c r="F84" i="1"/>
  <c r="L84" i="1" s="1"/>
  <c r="T85" i="1"/>
  <c r="I85" i="1"/>
  <c r="V85" i="1" s="1"/>
  <c r="J85" i="1"/>
  <c r="W85" i="1" s="1"/>
  <c r="H85" i="1"/>
  <c r="U85" i="1" s="1"/>
  <c r="Q87" i="1"/>
  <c r="R86" i="1"/>
  <c r="G86" i="1" s="1"/>
  <c r="N82" i="1" l="1"/>
  <c r="M84" i="1"/>
  <c r="Z84" i="1" s="1"/>
  <c r="F85" i="1"/>
  <c r="M85" i="1" s="1"/>
  <c r="Z85" i="1" s="1"/>
  <c r="T86" i="1"/>
  <c r="J86" i="1"/>
  <c r="W86" i="1" s="1"/>
  <c r="H86" i="1"/>
  <c r="U86" i="1" s="1"/>
  <c r="I86" i="1"/>
  <c r="V86" i="1" s="1"/>
  <c r="M86" i="1"/>
  <c r="Z86" i="1" s="1"/>
  <c r="Q89" i="1"/>
  <c r="R87" i="1"/>
  <c r="G87" i="1" s="1"/>
  <c r="L85" i="1"/>
  <c r="Y84" i="1"/>
  <c r="N84" i="1" l="1"/>
  <c r="F86" i="1"/>
  <c r="Y85" i="1"/>
  <c r="N85" i="1"/>
  <c r="T87" i="1"/>
  <c r="T88" i="1" s="1"/>
  <c r="H87" i="1"/>
  <c r="U87" i="1" s="1"/>
  <c r="U88" i="1" s="1"/>
  <c r="J386" i="3" s="1"/>
  <c r="I87" i="1"/>
  <c r="V87" i="1" s="1"/>
  <c r="V88" i="1" s="1"/>
  <c r="J387" i="3" s="1"/>
  <c r="J87" i="1"/>
  <c r="W87" i="1" s="1"/>
  <c r="W88" i="1" s="1"/>
  <c r="J388" i="3" s="1"/>
  <c r="M87" i="1"/>
  <c r="Z87" i="1" s="1"/>
  <c r="Z88" i="1" s="1"/>
  <c r="J391" i="3" s="1"/>
  <c r="Q90" i="1"/>
  <c r="R89" i="1"/>
  <c r="G89" i="1" s="1"/>
  <c r="L86" i="1" l="1"/>
  <c r="Y86" i="1" s="1"/>
  <c r="N86" i="1"/>
  <c r="F87" i="1"/>
  <c r="J385" i="3"/>
  <c r="H89" i="1"/>
  <c r="U89" i="1" s="1"/>
  <c r="I89" i="1"/>
  <c r="V89" i="1" s="1"/>
  <c r="J89" i="1"/>
  <c r="W89" i="1" s="1"/>
  <c r="T89" i="1"/>
  <c r="Q91" i="1"/>
  <c r="R90" i="1"/>
  <c r="G90" i="1" s="1"/>
  <c r="L87" i="1" l="1"/>
  <c r="Y87" i="1" s="1"/>
  <c r="Y88" i="1" s="1"/>
  <c r="J390" i="3" s="1"/>
  <c r="F89" i="1"/>
  <c r="T90" i="1"/>
  <c r="H90" i="1"/>
  <c r="U90" i="1" s="1"/>
  <c r="I90" i="1"/>
  <c r="V90" i="1" s="1"/>
  <c r="J90" i="1"/>
  <c r="W90" i="1" s="1"/>
  <c r="Q92" i="1"/>
  <c r="Q93" i="1" s="1"/>
  <c r="Q94" i="1" s="1"/>
  <c r="R91" i="1"/>
  <c r="G91" i="1" s="1"/>
  <c r="J392" i="3" l="1"/>
  <c r="J406" i="3" s="1"/>
  <c r="F18" i="8"/>
  <c r="N87" i="1"/>
  <c r="AB88" i="1" s="1"/>
  <c r="AF88" i="1" s="1"/>
  <c r="AA88" i="1"/>
  <c r="L89" i="1"/>
  <c r="Y89" i="1" s="1"/>
  <c r="M90" i="1"/>
  <c r="Z90" i="1" s="1"/>
  <c r="M89" i="1"/>
  <c r="Z89" i="1" s="1"/>
  <c r="F90" i="1"/>
  <c r="R92" i="1"/>
  <c r="G92" i="1" s="1"/>
  <c r="T91" i="1"/>
  <c r="J91" i="1"/>
  <c r="W91" i="1" s="1"/>
  <c r="I91" i="1"/>
  <c r="V91" i="1" s="1"/>
  <c r="H91" i="1"/>
  <c r="U91" i="1" s="1"/>
  <c r="AC88" i="1" l="1"/>
  <c r="L90" i="1"/>
  <c r="Y90" i="1" s="1"/>
  <c r="N90" i="1"/>
  <c r="N89" i="1"/>
  <c r="F91" i="1"/>
  <c r="M91" i="1"/>
  <c r="Z91" i="1" s="1"/>
  <c r="T92" i="1"/>
  <c r="I92" i="1"/>
  <c r="V92" i="1" s="1"/>
  <c r="J92" i="1"/>
  <c r="W92" i="1" s="1"/>
  <c r="H92" i="1"/>
  <c r="U92" i="1" s="1"/>
  <c r="L91" i="1" l="1"/>
  <c r="Y91" i="1" s="1"/>
  <c r="F92" i="1"/>
  <c r="M92" i="1"/>
  <c r="Z92" i="1" s="1"/>
  <c r="R93" i="1"/>
  <c r="G93" i="1" s="1"/>
  <c r="N91" i="1" l="1"/>
  <c r="L92" i="1"/>
  <c r="Y92" i="1" s="1"/>
  <c r="Q96" i="1"/>
  <c r="R94" i="1"/>
  <c r="G94" i="1" s="1"/>
  <c r="T93" i="1"/>
  <c r="H93" i="1"/>
  <c r="U93" i="1" s="1"/>
  <c r="J93" i="1"/>
  <c r="W93" i="1" s="1"/>
  <c r="I93" i="1"/>
  <c r="V93" i="1" s="1"/>
  <c r="N92" i="1" l="1"/>
  <c r="M93" i="1"/>
  <c r="Z93" i="1" s="1"/>
  <c r="F93" i="1"/>
  <c r="T94" i="1"/>
  <c r="T95" i="1" s="1"/>
  <c r="H94" i="1"/>
  <c r="U94" i="1" s="1"/>
  <c r="U95" i="1" s="1"/>
  <c r="J411" i="3" s="1"/>
  <c r="I94" i="1"/>
  <c r="V94" i="1" s="1"/>
  <c r="V95" i="1" s="1"/>
  <c r="J412" i="3" s="1"/>
  <c r="J94" i="1"/>
  <c r="W94" i="1" s="1"/>
  <c r="W95" i="1" s="1"/>
  <c r="J413" i="3" s="1"/>
  <c r="Q97" i="1"/>
  <c r="R96" i="1"/>
  <c r="G96" i="1" s="1"/>
  <c r="L93" i="1" l="1"/>
  <c r="Y93" i="1" s="1"/>
  <c r="F94" i="1"/>
  <c r="M94" i="1"/>
  <c r="Z94" i="1" s="1"/>
  <c r="Z95" i="1" s="1"/>
  <c r="J416" i="3" s="1"/>
  <c r="I96" i="1"/>
  <c r="V96" i="1" s="1"/>
  <c r="T96" i="1"/>
  <c r="H96" i="1"/>
  <c r="U96" i="1" s="1"/>
  <c r="J96" i="1"/>
  <c r="W96" i="1" s="1"/>
  <c r="Q98" i="1"/>
  <c r="R97" i="1"/>
  <c r="G97" i="1" s="1"/>
  <c r="J410" i="3"/>
  <c r="N93" i="1" l="1"/>
  <c r="L94" i="1"/>
  <c r="Y94" i="1" s="1"/>
  <c r="Y95" i="1" s="1"/>
  <c r="J415" i="3" s="1"/>
  <c r="J417" i="3" s="1"/>
  <c r="J418" i="3" s="1"/>
  <c r="F19" i="8"/>
  <c r="F96" i="1"/>
  <c r="T97" i="1"/>
  <c r="I97" i="1"/>
  <c r="V97" i="1" s="1"/>
  <c r="H97" i="1"/>
  <c r="J97" i="1"/>
  <c r="W97" i="1" s="1"/>
  <c r="Q99" i="1"/>
  <c r="R98" i="1"/>
  <c r="G98" i="1" s="1"/>
  <c r="N94" i="1" l="1"/>
  <c r="AB95" i="1" s="1"/>
  <c r="AF95" i="1" s="1"/>
  <c r="AA95" i="1"/>
  <c r="L96" i="1"/>
  <c r="M96" i="1"/>
  <c r="Z96" i="1" s="1"/>
  <c r="F97" i="1"/>
  <c r="T98" i="1"/>
  <c r="I98" i="1"/>
  <c r="V98" i="1" s="1"/>
  <c r="J98" i="1"/>
  <c r="W98" i="1" s="1"/>
  <c r="H98" i="1"/>
  <c r="Q100" i="1"/>
  <c r="R99" i="1"/>
  <c r="G99" i="1" s="1"/>
  <c r="M97" i="1"/>
  <c r="Z97" i="1" s="1"/>
  <c r="U97" i="1"/>
  <c r="AC95" i="1" l="1"/>
  <c r="N96" i="1"/>
  <c r="Y96" i="1"/>
  <c r="F98" i="1"/>
  <c r="L97" i="1"/>
  <c r="Y97" i="1" s="1"/>
  <c r="M98" i="1"/>
  <c r="U98" i="1"/>
  <c r="T99" i="1"/>
  <c r="H99" i="1"/>
  <c r="I99" i="1"/>
  <c r="V99" i="1" s="1"/>
  <c r="J99" i="1"/>
  <c r="W99" i="1" s="1"/>
  <c r="Q101" i="1"/>
  <c r="R100" i="1"/>
  <c r="G100" i="1" s="1"/>
  <c r="F99" i="1" l="1"/>
  <c r="N97" i="1"/>
  <c r="L99" i="1"/>
  <c r="Y99" i="1" s="1"/>
  <c r="L98" i="1"/>
  <c r="Y98" i="1" s="1"/>
  <c r="T100" i="1"/>
  <c r="I100" i="1"/>
  <c r="V100" i="1" s="1"/>
  <c r="J100" i="1"/>
  <c r="W100" i="1" s="1"/>
  <c r="H100" i="1"/>
  <c r="F100" i="1" s="1"/>
  <c r="Q103" i="1"/>
  <c r="R101" i="1"/>
  <c r="G101" i="1" s="1"/>
  <c r="M99" i="1"/>
  <c r="U99" i="1"/>
  <c r="Z98" i="1"/>
  <c r="N98" i="1" l="1"/>
  <c r="L100" i="1"/>
  <c r="Y100" i="1" s="1"/>
  <c r="T101" i="1"/>
  <c r="T102" i="1" s="1"/>
  <c r="I101" i="1"/>
  <c r="V101" i="1" s="1"/>
  <c r="V102" i="1" s="1"/>
  <c r="J424" i="3" s="1"/>
  <c r="J101" i="1"/>
  <c r="W101" i="1" s="1"/>
  <c r="W102" i="1" s="1"/>
  <c r="J425" i="3" s="1"/>
  <c r="H101" i="1"/>
  <c r="F101" i="1" s="1"/>
  <c r="Z99" i="1"/>
  <c r="N99" i="1"/>
  <c r="Q104" i="1"/>
  <c r="R103" i="1"/>
  <c r="G103" i="1" s="1"/>
  <c r="M100" i="1"/>
  <c r="Z100" i="1" s="1"/>
  <c r="U100" i="1"/>
  <c r="L101" i="1" l="1"/>
  <c r="Y101" i="1" s="1"/>
  <c r="Y102" i="1" s="1"/>
  <c r="J427" i="3" s="1"/>
  <c r="N100" i="1"/>
  <c r="J422" i="3"/>
  <c r="T103" i="1"/>
  <c r="J103" i="1"/>
  <c r="W103" i="1" s="1"/>
  <c r="I103" i="1"/>
  <c r="V103" i="1" s="1"/>
  <c r="H103" i="1"/>
  <c r="U103" i="1" s="1"/>
  <c r="Q105" i="1"/>
  <c r="R104" i="1"/>
  <c r="G104" i="1" s="1"/>
  <c r="M101" i="1"/>
  <c r="Z101" i="1" s="1"/>
  <c r="Z102" i="1" s="1"/>
  <c r="J428" i="3" s="1"/>
  <c r="U101" i="1"/>
  <c r="U102" i="1" s="1"/>
  <c r="J423" i="3" s="1"/>
  <c r="F20" i="8" l="1"/>
  <c r="F21" i="9"/>
  <c r="F103" i="1"/>
  <c r="L103" i="1" s="1"/>
  <c r="J429" i="3"/>
  <c r="J430" i="3" s="1"/>
  <c r="T104" i="1"/>
  <c r="I104" i="1"/>
  <c r="V104" i="1" s="1"/>
  <c r="J104" i="1"/>
  <c r="W104" i="1" s="1"/>
  <c r="H104" i="1"/>
  <c r="U104" i="1" s="1"/>
  <c r="Q106" i="1"/>
  <c r="R105" i="1"/>
  <c r="G105" i="1" s="1"/>
  <c r="M103" i="1"/>
  <c r="Z103" i="1" s="1"/>
  <c r="N101" i="1"/>
  <c r="AB102" i="1" s="1"/>
  <c r="AF102" i="1" s="1"/>
  <c r="AA102" i="1"/>
  <c r="F104" i="1" l="1"/>
  <c r="L104" i="1" s="1"/>
  <c r="Y103" i="1"/>
  <c r="N103" i="1"/>
  <c r="AC102" i="1"/>
  <c r="T105" i="1"/>
  <c r="J105" i="1"/>
  <c r="W105" i="1" s="1"/>
  <c r="H105" i="1"/>
  <c r="U105" i="1" s="1"/>
  <c r="J1177" i="3" s="1"/>
  <c r="I105" i="1"/>
  <c r="V105" i="1" s="1"/>
  <c r="Q107" i="1"/>
  <c r="R106" i="1"/>
  <c r="G106" i="1" s="1"/>
  <c r="M104" i="1" l="1"/>
  <c r="Z104" i="1" s="1"/>
  <c r="F105" i="1"/>
  <c r="Y104" i="1"/>
  <c r="Q108" i="1"/>
  <c r="R107" i="1"/>
  <c r="G107" i="1" s="1"/>
  <c r="J1178" i="3"/>
  <c r="T106" i="1"/>
  <c r="J106" i="1"/>
  <c r="W106" i="1" s="1"/>
  <c r="I106" i="1"/>
  <c r="V106" i="1" s="1"/>
  <c r="H106" i="1"/>
  <c r="U106" i="1" s="1"/>
  <c r="M106" i="1"/>
  <c r="Z106" i="1" s="1"/>
  <c r="J1179" i="3"/>
  <c r="J1176" i="3"/>
  <c r="N104" i="1" l="1"/>
  <c r="F106" i="1"/>
  <c r="L105" i="1"/>
  <c r="Y105" i="1" s="1"/>
  <c r="L106" i="1"/>
  <c r="Y106" i="1" s="1"/>
  <c r="M105" i="1"/>
  <c r="Z105" i="1" s="1"/>
  <c r="N106" i="1"/>
  <c r="T107" i="1"/>
  <c r="J107" i="1"/>
  <c r="W107" i="1" s="1"/>
  <c r="I107" i="1"/>
  <c r="V107" i="1" s="1"/>
  <c r="H107" i="1"/>
  <c r="Q109" i="1"/>
  <c r="R108" i="1"/>
  <c r="G108" i="1" s="1"/>
  <c r="N105" i="1" l="1"/>
  <c r="J1182" i="3"/>
  <c r="F107" i="1"/>
  <c r="T108" i="1"/>
  <c r="J108" i="1"/>
  <c r="W108" i="1" s="1"/>
  <c r="H108" i="1"/>
  <c r="U108" i="1" s="1"/>
  <c r="I108" i="1"/>
  <c r="V108" i="1" s="1"/>
  <c r="Q111" i="1"/>
  <c r="R109" i="1"/>
  <c r="G109" i="1" s="1"/>
  <c r="J1181" i="3"/>
  <c r="M107" i="1"/>
  <c r="U107" i="1"/>
  <c r="L107" i="1" l="1"/>
  <c r="Y107" i="1" s="1"/>
  <c r="J1242" i="3"/>
  <c r="F49" i="8"/>
  <c r="C37" i="5"/>
  <c r="F37" i="5" s="1"/>
  <c r="F108" i="1"/>
  <c r="M108" i="1"/>
  <c r="Z108" i="1" s="1"/>
  <c r="Z107" i="1"/>
  <c r="N107" i="1"/>
  <c r="T109" i="1"/>
  <c r="T110" i="1" s="1"/>
  <c r="J109" i="1"/>
  <c r="W109" i="1" s="1"/>
  <c r="W110" i="1" s="1"/>
  <c r="H109" i="1"/>
  <c r="U109" i="1" s="1"/>
  <c r="U110" i="1" s="1"/>
  <c r="I109" i="1"/>
  <c r="V109" i="1" s="1"/>
  <c r="V110" i="1" s="1"/>
  <c r="Q112" i="1"/>
  <c r="R111" i="1"/>
  <c r="G111" i="1" s="1"/>
  <c r="L108" i="1" l="1"/>
  <c r="Y108" i="1" s="1"/>
  <c r="M109" i="1"/>
  <c r="Z109" i="1" s="1"/>
  <c r="Z110" i="1" s="1"/>
  <c r="F109" i="1"/>
  <c r="Q113" i="1"/>
  <c r="R112" i="1"/>
  <c r="G112" i="1" s="1"/>
  <c r="T111" i="1"/>
  <c r="H111" i="1"/>
  <c r="U111" i="1" s="1"/>
  <c r="I111" i="1"/>
  <c r="V111" i="1" s="1"/>
  <c r="J111" i="1"/>
  <c r="W111" i="1" s="1"/>
  <c r="N108" i="1" l="1"/>
  <c r="L109" i="1"/>
  <c r="Y109" i="1" s="1"/>
  <c r="Y110" i="1" s="1"/>
  <c r="AA110" i="1" s="1"/>
  <c r="F111" i="1"/>
  <c r="T112" i="1"/>
  <c r="I112" i="1"/>
  <c r="V112" i="1" s="1"/>
  <c r="J112" i="1"/>
  <c r="W112" i="1" s="1"/>
  <c r="H112" i="1"/>
  <c r="U112" i="1" s="1"/>
  <c r="Q114" i="1"/>
  <c r="R113" i="1"/>
  <c r="G113" i="1" s="1"/>
  <c r="N109" i="1" l="1"/>
  <c r="AB110" i="1" s="1"/>
  <c r="AF110" i="1" s="1"/>
  <c r="L111" i="1"/>
  <c r="M111" i="1"/>
  <c r="Z111" i="1" s="1"/>
  <c r="F112" i="1"/>
  <c r="Q115" i="1"/>
  <c r="R114" i="1"/>
  <c r="G114" i="1" s="1"/>
  <c r="T113" i="1"/>
  <c r="H113" i="1"/>
  <c r="U113" i="1" s="1"/>
  <c r="I113" i="1"/>
  <c r="V113" i="1" s="1"/>
  <c r="J113" i="1"/>
  <c r="W113" i="1" s="1"/>
  <c r="Y111" i="1"/>
  <c r="N111" i="1"/>
  <c r="AC110" i="1" l="1"/>
  <c r="L112" i="1"/>
  <c r="Y112" i="1" s="1"/>
  <c r="M112" i="1"/>
  <c r="Z112" i="1" s="1"/>
  <c r="F113" i="1"/>
  <c r="L113" i="1" s="1"/>
  <c r="T114" i="1"/>
  <c r="J114" i="1"/>
  <c r="W114" i="1" s="1"/>
  <c r="I114" i="1"/>
  <c r="V114" i="1" s="1"/>
  <c r="H114" i="1"/>
  <c r="U114" i="1" s="1"/>
  <c r="Q116" i="1"/>
  <c r="R115" i="1"/>
  <c r="G115" i="1" s="1"/>
  <c r="M113" i="1" l="1"/>
  <c r="Z113" i="1" s="1"/>
  <c r="N112" i="1"/>
  <c r="F114" i="1"/>
  <c r="Y113" i="1"/>
  <c r="N113" i="1"/>
  <c r="T115" i="1"/>
  <c r="I115" i="1"/>
  <c r="V115" i="1" s="1"/>
  <c r="J115" i="1"/>
  <c r="W115" i="1" s="1"/>
  <c r="H115" i="1"/>
  <c r="U115" i="1" s="1"/>
  <c r="Q117" i="1"/>
  <c r="R116" i="1"/>
  <c r="G116" i="1" s="1"/>
  <c r="M114" i="1" l="1"/>
  <c r="Z114" i="1" s="1"/>
  <c r="F115" i="1"/>
  <c r="L114" i="1"/>
  <c r="Y114" i="1" s="1"/>
  <c r="M115" i="1"/>
  <c r="Z115" i="1" s="1"/>
  <c r="L115" i="1"/>
  <c r="Y115" i="1" s="1"/>
  <c r="Q118" i="1"/>
  <c r="R117" i="1"/>
  <c r="G117" i="1" s="1"/>
  <c r="T116" i="1"/>
  <c r="H116" i="1"/>
  <c r="U116" i="1" s="1"/>
  <c r="J116" i="1"/>
  <c r="W116" i="1" s="1"/>
  <c r="I116" i="1"/>
  <c r="V116" i="1" s="1"/>
  <c r="F116" i="1"/>
  <c r="N115" i="1" l="1"/>
  <c r="N114" i="1"/>
  <c r="M116" i="1"/>
  <c r="Z116" i="1" s="1"/>
  <c r="L116" i="1"/>
  <c r="Q119" i="1"/>
  <c r="R118" i="1"/>
  <c r="G118" i="1" s="1"/>
  <c r="T117" i="1"/>
  <c r="H117" i="1"/>
  <c r="U117" i="1" s="1"/>
  <c r="J117" i="1"/>
  <c r="W117" i="1" s="1"/>
  <c r="I117" i="1"/>
  <c r="V117" i="1" s="1"/>
  <c r="F117" i="1" l="1"/>
  <c r="Y116" i="1"/>
  <c r="N116" i="1"/>
  <c r="T118" i="1"/>
  <c r="I118" i="1"/>
  <c r="V118" i="1" s="1"/>
  <c r="H118" i="1"/>
  <c r="U118" i="1" s="1"/>
  <c r="J118" i="1"/>
  <c r="W118" i="1" s="1"/>
  <c r="Q120" i="1"/>
  <c r="R119" i="1"/>
  <c r="G119" i="1" s="1"/>
  <c r="M117" i="1" l="1"/>
  <c r="Z117" i="1" s="1"/>
  <c r="L117" i="1"/>
  <c r="M118" i="1"/>
  <c r="Z118" i="1" s="1"/>
  <c r="F118" i="1"/>
  <c r="Q121" i="1"/>
  <c r="R120" i="1"/>
  <c r="G120" i="1" s="1"/>
  <c r="Y117" i="1"/>
  <c r="T119" i="1"/>
  <c r="H119" i="1"/>
  <c r="U119" i="1" s="1"/>
  <c r="J119" i="1"/>
  <c r="W119" i="1" s="1"/>
  <c r="I119" i="1"/>
  <c r="V119" i="1" s="1"/>
  <c r="M119" i="1" l="1"/>
  <c r="Z119" i="1" s="1"/>
  <c r="F119" i="1"/>
  <c r="N117" i="1"/>
  <c r="L119" i="1"/>
  <c r="Y119" i="1" s="1"/>
  <c r="L118" i="1"/>
  <c r="Y118" i="1" s="1"/>
  <c r="N118" i="1"/>
  <c r="N119" i="1"/>
  <c r="T120" i="1"/>
  <c r="J120" i="1"/>
  <c r="W120" i="1" s="1"/>
  <c r="I120" i="1"/>
  <c r="V120" i="1" s="1"/>
  <c r="H120" i="1"/>
  <c r="U120" i="1" s="1"/>
  <c r="Q122" i="1"/>
  <c r="R121" i="1"/>
  <c r="G121" i="1" s="1"/>
  <c r="M120" i="1" l="1"/>
  <c r="Z120" i="1" s="1"/>
  <c r="F120" i="1"/>
  <c r="T121" i="1"/>
  <c r="H121" i="1"/>
  <c r="U121" i="1" s="1"/>
  <c r="J121" i="1"/>
  <c r="W121" i="1" s="1"/>
  <c r="I121" i="1"/>
  <c r="V121" i="1" s="1"/>
  <c r="M121" i="1"/>
  <c r="Z121" i="1" s="1"/>
  <c r="Q123" i="1"/>
  <c r="R122" i="1"/>
  <c r="G122" i="1" s="1"/>
  <c r="L120" i="1" l="1"/>
  <c r="F121" i="1"/>
  <c r="Y120" i="1"/>
  <c r="N120" i="1"/>
  <c r="T122" i="1"/>
  <c r="J122" i="1"/>
  <c r="W122" i="1" s="1"/>
  <c r="H122" i="1"/>
  <c r="U122" i="1" s="1"/>
  <c r="I122" i="1"/>
  <c r="V122" i="1" s="1"/>
  <c r="Q124" i="1"/>
  <c r="R123" i="1"/>
  <c r="G123" i="1" s="1"/>
  <c r="L121" i="1" l="1"/>
  <c r="Y121" i="1" s="1"/>
  <c r="M122" i="1"/>
  <c r="Z122" i="1" s="1"/>
  <c r="F122" i="1"/>
  <c r="N121" i="1"/>
  <c r="T123" i="1"/>
  <c r="H123" i="1"/>
  <c r="J123" i="1"/>
  <c r="W123" i="1" s="1"/>
  <c r="I123" i="1"/>
  <c r="V123" i="1" s="1"/>
  <c r="Q125" i="1"/>
  <c r="R124" i="1"/>
  <c r="G124" i="1" s="1"/>
  <c r="L122" i="1" l="1"/>
  <c r="Y122" i="1" s="1"/>
  <c r="N122" i="1"/>
  <c r="F123" i="1"/>
  <c r="Q127" i="1"/>
  <c r="R125" i="1"/>
  <c r="G125" i="1" s="1"/>
  <c r="M123" i="1"/>
  <c r="Z123" i="1" s="1"/>
  <c r="U123" i="1"/>
  <c r="T124" i="1"/>
  <c r="H124" i="1"/>
  <c r="I124" i="1"/>
  <c r="V124" i="1" s="1"/>
  <c r="J124" i="1"/>
  <c r="W124" i="1" s="1"/>
  <c r="L123" i="1" l="1"/>
  <c r="Y123" i="1" s="1"/>
  <c r="F124" i="1"/>
  <c r="M124" i="1"/>
  <c r="U124" i="1"/>
  <c r="T125" i="1"/>
  <c r="T126" i="1" s="1"/>
  <c r="I125" i="1"/>
  <c r="V125" i="1" s="1"/>
  <c r="V126" i="1" s="1"/>
  <c r="J436" i="3" s="1"/>
  <c r="J125" i="1"/>
  <c r="W125" i="1" s="1"/>
  <c r="W126" i="1" s="1"/>
  <c r="J437" i="3" s="1"/>
  <c r="H125" i="1"/>
  <c r="U125" i="1" s="1"/>
  <c r="Q128" i="1"/>
  <c r="R127" i="1"/>
  <c r="G127" i="1" s="1"/>
  <c r="N123" i="1" l="1"/>
  <c r="L124" i="1"/>
  <c r="Y124" i="1" s="1"/>
  <c r="U126" i="1"/>
  <c r="J435" i="3"/>
  <c r="M125" i="1"/>
  <c r="Z125" i="1" s="1"/>
  <c r="F125" i="1"/>
  <c r="T127" i="1"/>
  <c r="H127" i="1"/>
  <c r="U127" i="1" s="1"/>
  <c r="I127" i="1"/>
  <c r="V127" i="1" s="1"/>
  <c r="J127" i="1"/>
  <c r="W127" i="1" s="1"/>
  <c r="Q129" i="1"/>
  <c r="R128" i="1"/>
  <c r="G128" i="1" s="1"/>
  <c r="J434" i="3"/>
  <c r="Z124" i="1"/>
  <c r="N124" i="1"/>
  <c r="Z126" i="1" l="1"/>
  <c r="L125" i="1"/>
  <c r="Y125" i="1" s="1"/>
  <c r="Y126" i="1" s="1"/>
  <c r="J439" i="3" s="1"/>
  <c r="N125" i="1"/>
  <c r="AB126" i="1" s="1"/>
  <c r="AF126" i="1" s="1"/>
  <c r="F127" i="1"/>
  <c r="M127" i="1" s="1"/>
  <c r="Z127" i="1" s="1"/>
  <c r="J440" i="3"/>
  <c r="T128" i="1"/>
  <c r="J128" i="1"/>
  <c r="W128" i="1" s="1"/>
  <c r="I128" i="1"/>
  <c r="V128" i="1" s="1"/>
  <c r="H128" i="1"/>
  <c r="U128" i="1" s="1"/>
  <c r="Q130" i="1"/>
  <c r="R129" i="1"/>
  <c r="G129" i="1" s="1"/>
  <c r="F21" i="8" l="1"/>
  <c r="F23" i="9"/>
  <c r="AA126" i="1"/>
  <c r="L127" i="1"/>
  <c r="J443" i="3"/>
  <c r="J449" i="3" s="1"/>
  <c r="F128" i="1"/>
  <c r="M128" i="1" s="1"/>
  <c r="Z128" i="1" s="1"/>
  <c r="Y127" i="1"/>
  <c r="N127" i="1"/>
  <c r="T129" i="1"/>
  <c r="H129" i="1"/>
  <c r="U129" i="1" s="1"/>
  <c r="I129" i="1"/>
  <c r="V129" i="1" s="1"/>
  <c r="J129" i="1"/>
  <c r="W129" i="1" s="1"/>
  <c r="Q131" i="1"/>
  <c r="R130" i="1"/>
  <c r="G130" i="1" s="1"/>
  <c r="AC126" i="1"/>
  <c r="L128" i="1" l="1"/>
  <c r="F129" i="1"/>
  <c r="L129" i="1" s="1"/>
  <c r="T130" i="1"/>
  <c r="I130" i="1"/>
  <c r="V130" i="1" s="1"/>
  <c r="J130" i="1"/>
  <c r="W130" i="1" s="1"/>
  <c r="H130" i="1"/>
  <c r="U130" i="1" s="1"/>
  <c r="Q132" i="1"/>
  <c r="R131" i="1"/>
  <c r="G131" i="1" s="1"/>
  <c r="Y128" i="1"/>
  <c r="N128" i="1"/>
  <c r="M129" i="1" l="1"/>
  <c r="Z129" i="1" s="1"/>
  <c r="F130" i="1"/>
  <c r="L130" i="1" s="1"/>
  <c r="Y129" i="1"/>
  <c r="T131" i="1"/>
  <c r="H131" i="1"/>
  <c r="I131" i="1"/>
  <c r="V131" i="1" s="1"/>
  <c r="J131" i="1"/>
  <c r="W131" i="1" s="1"/>
  <c r="Q133" i="1"/>
  <c r="R132" i="1"/>
  <c r="G132" i="1" s="1"/>
  <c r="M130" i="1"/>
  <c r="Z130" i="1" s="1"/>
  <c r="N129" i="1" l="1"/>
  <c r="F131" i="1"/>
  <c r="T132" i="1"/>
  <c r="J132" i="1"/>
  <c r="W132" i="1" s="1"/>
  <c r="H132" i="1"/>
  <c r="U132" i="1" s="1"/>
  <c r="I132" i="1"/>
  <c r="V132" i="1" s="1"/>
  <c r="M132" i="1"/>
  <c r="Z132" i="1" s="1"/>
  <c r="Q134" i="1"/>
  <c r="R133" i="1"/>
  <c r="G133" i="1" s="1"/>
  <c r="M131" i="1"/>
  <c r="Z131" i="1" s="1"/>
  <c r="U131" i="1"/>
  <c r="Y130" i="1"/>
  <c r="N130" i="1"/>
  <c r="L131" i="1" l="1"/>
  <c r="Y131" i="1" s="1"/>
  <c r="F132" i="1"/>
  <c r="T133" i="1"/>
  <c r="I133" i="1"/>
  <c r="V133" i="1" s="1"/>
  <c r="J133" i="1"/>
  <c r="W133" i="1" s="1"/>
  <c r="H133" i="1"/>
  <c r="U133" i="1" s="1"/>
  <c r="Q135" i="1"/>
  <c r="R134" i="1"/>
  <c r="G134" i="1" s="1"/>
  <c r="N131" i="1"/>
  <c r="L132" i="1" l="1"/>
  <c r="F133" i="1"/>
  <c r="M133" i="1"/>
  <c r="Z133" i="1" s="1"/>
  <c r="T134" i="1"/>
  <c r="I134" i="1"/>
  <c r="V134" i="1" s="1"/>
  <c r="J134" i="1"/>
  <c r="W134" i="1" s="1"/>
  <c r="H134" i="1"/>
  <c r="U134" i="1" s="1"/>
  <c r="Q136" i="1"/>
  <c r="R135" i="1"/>
  <c r="G135" i="1" s="1"/>
  <c r="L133" i="1" l="1"/>
  <c r="Y133" i="1" s="1"/>
  <c r="M134" i="1"/>
  <c r="Z134" i="1" s="1"/>
  <c r="Y132" i="1"/>
  <c r="N132" i="1"/>
  <c r="N133" i="1"/>
  <c r="F134" i="1"/>
  <c r="T135" i="1"/>
  <c r="H135" i="1"/>
  <c r="U135" i="1" s="1"/>
  <c r="I135" i="1"/>
  <c r="V135" i="1" s="1"/>
  <c r="J135" i="1"/>
  <c r="W135" i="1" s="1"/>
  <c r="Q137" i="1"/>
  <c r="R136" i="1"/>
  <c r="G136" i="1" s="1"/>
  <c r="M135" i="1" l="1"/>
  <c r="Z135" i="1" s="1"/>
  <c r="L134" i="1"/>
  <c r="Y134" i="1" s="1"/>
  <c r="F135" i="1"/>
  <c r="N134" i="1"/>
  <c r="T136" i="1"/>
  <c r="I136" i="1"/>
  <c r="V136" i="1" s="1"/>
  <c r="H136" i="1"/>
  <c r="U136" i="1" s="1"/>
  <c r="J136" i="1"/>
  <c r="W136" i="1" s="1"/>
  <c r="Q138" i="1"/>
  <c r="R137" i="1"/>
  <c r="G137" i="1" s="1"/>
  <c r="L135" i="1" l="1"/>
  <c r="F136" i="1"/>
  <c r="M136" i="1"/>
  <c r="Z136" i="1" s="1"/>
  <c r="T137" i="1"/>
  <c r="I137" i="1"/>
  <c r="V137" i="1" s="1"/>
  <c r="H137" i="1"/>
  <c r="U137" i="1" s="1"/>
  <c r="J137" i="1"/>
  <c r="W137" i="1" s="1"/>
  <c r="Q139" i="1"/>
  <c r="R138" i="1"/>
  <c r="G138" i="1" s="1"/>
  <c r="L136" i="1" l="1"/>
  <c r="Y136" i="1" s="1"/>
  <c r="M137" i="1"/>
  <c r="Z137" i="1" s="1"/>
  <c r="Y135" i="1"/>
  <c r="N135" i="1"/>
  <c r="F137" i="1"/>
  <c r="N136" i="1"/>
  <c r="T138" i="1"/>
  <c r="H138" i="1"/>
  <c r="U138" i="1" s="1"/>
  <c r="I138" i="1"/>
  <c r="V138" i="1" s="1"/>
  <c r="J138" i="1"/>
  <c r="W138" i="1" s="1"/>
  <c r="Q140" i="1"/>
  <c r="R139" i="1"/>
  <c r="G139" i="1" s="1"/>
  <c r="M138" i="1" l="1"/>
  <c r="Z138" i="1" s="1"/>
  <c r="L137" i="1"/>
  <c r="Y137" i="1" s="1"/>
  <c r="F138" i="1"/>
  <c r="N137" i="1"/>
  <c r="T139" i="1"/>
  <c r="J139" i="1"/>
  <c r="W139" i="1" s="1"/>
  <c r="H139" i="1"/>
  <c r="U139" i="1" s="1"/>
  <c r="I139" i="1"/>
  <c r="V139" i="1" s="1"/>
  <c r="Q142" i="1"/>
  <c r="R140" i="1"/>
  <c r="G140" i="1" s="1"/>
  <c r="L138" i="1" l="1"/>
  <c r="F139" i="1"/>
  <c r="L139" i="1"/>
  <c r="Y139" i="1" s="1"/>
  <c r="M139" i="1"/>
  <c r="Z139" i="1" s="1"/>
  <c r="T140" i="1"/>
  <c r="T141" i="1" s="1"/>
  <c r="J140" i="1"/>
  <c r="W140" i="1" s="1"/>
  <c r="W141" i="1" s="1"/>
  <c r="J456" i="3" s="1"/>
  <c r="I140" i="1"/>
  <c r="V140" i="1" s="1"/>
  <c r="V141" i="1" s="1"/>
  <c r="J455" i="3" s="1"/>
  <c r="H140" i="1"/>
  <c r="U140" i="1" s="1"/>
  <c r="U141" i="1" s="1"/>
  <c r="J454" i="3" s="1"/>
  <c r="Q143" i="1"/>
  <c r="R142" i="1"/>
  <c r="G142" i="1" s="1"/>
  <c r="M140" i="1" l="1"/>
  <c r="Z140" i="1" s="1"/>
  <c r="N139" i="1"/>
  <c r="Z141" i="1"/>
  <c r="J459" i="3" s="1"/>
  <c r="Y138" i="1"/>
  <c r="N138" i="1"/>
  <c r="J453" i="3"/>
  <c r="T142" i="1"/>
  <c r="I142" i="1"/>
  <c r="V142" i="1" s="1"/>
  <c r="H142" i="1"/>
  <c r="U142" i="1" s="1"/>
  <c r="J142" i="1"/>
  <c r="W142" i="1" s="1"/>
  <c r="Q144" i="1"/>
  <c r="R143" i="1"/>
  <c r="G143" i="1" s="1"/>
  <c r="F140" i="1"/>
  <c r="L140" i="1" l="1"/>
  <c r="Y140" i="1" s="1"/>
  <c r="Y141" i="1" s="1"/>
  <c r="J458" i="3" s="1"/>
  <c r="F25" i="9"/>
  <c r="F22" i="8"/>
  <c r="J460" i="3"/>
  <c r="J461" i="3" s="1"/>
  <c r="F142" i="1"/>
  <c r="L142" i="1" s="1"/>
  <c r="N140" i="1"/>
  <c r="AB141" i="1" s="1"/>
  <c r="AF141" i="1" s="1"/>
  <c r="T143" i="1"/>
  <c r="J143" i="1"/>
  <c r="W143" i="1" s="1"/>
  <c r="H143" i="1"/>
  <c r="U143" i="1" s="1"/>
  <c r="I143" i="1"/>
  <c r="V143" i="1" s="1"/>
  <c r="M143" i="1"/>
  <c r="Z143" i="1" s="1"/>
  <c r="Q145" i="1"/>
  <c r="R144" i="1"/>
  <c r="G144" i="1" s="1"/>
  <c r="AA141" i="1"/>
  <c r="M142" i="1" l="1"/>
  <c r="Z142" i="1" s="1"/>
  <c r="F143" i="1"/>
  <c r="Y142" i="1"/>
  <c r="N142" i="1"/>
  <c r="T144" i="1"/>
  <c r="H144" i="1"/>
  <c r="U144" i="1" s="1"/>
  <c r="J144" i="1"/>
  <c r="W144" i="1" s="1"/>
  <c r="I144" i="1"/>
  <c r="V144" i="1" s="1"/>
  <c r="Q147" i="1"/>
  <c r="R145" i="1"/>
  <c r="G145" i="1" s="1"/>
  <c r="AC141" i="1"/>
  <c r="L143" i="1" l="1"/>
  <c r="F144" i="1"/>
  <c r="M144" i="1"/>
  <c r="Z144" i="1" s="1"/>
  <c r="T145" i="1"/>
  <c r="T146" i="1" s="1"/>
  <c r="J145" i="1"/>
  <c r="W145" i="1" s="1"/>
  <c r="W146" i="1" s="1"/>
  <c r="J468" i="3" s="1"/>
  <c r="H145" i="1"/>
  <c r="U145" i="1" s="1"/>
  <c r="U146" i="1" s="1"/>
  <c r="J466" i="3" s="1"/>
  <c r="I145" i="1"/>
  <c r="V145" i="1" s="1"/>
  <c r="V146" i="1" s="1"/>
  <c r="J467" i="3" s="1"/>
  <c r="Q148" i="1"/>
  <c r="R147" i="1"/>
  <c r="G147" i="1" s="1"/>
  <c r="L144" i="1" l="1"/>
  <c r="Y144" i="1" s="1"/>
  <c r="M145" i="1"/>
  <c r="Z145" i="1" s="1"/>
  <c r="Z146" i="1" s="1"/>
  <c r="J471" i="3" s="1"/>
  <c r="Y143" i="1"/>
  <c r="N143" i="1"/>
  <c r="N144" i="1"/>
  <c r="F145" i="1"/>
  <c r="J465" i="3"/>
  <c r="T147" i="1"/>
  <c r="J147" i="1"/>
  <c r="W147" i="1" s="1"/>
  <c r="H147" i="1"/>
  <c r="U147" i="1" s="1"/>
  <c r="I147" i="1"/>
  <c r="V147" i="1" s="1"/>
  <c r="Q149" i="1"/>
  <c r="R148" i="1"/>
  <c r="G148" i="1" s="1"/>
  <c r="L145" i="1" l="1"/>
  <c r="Y145" i="1" s="1"/>
  <c r="Y146" i="1" s="1"/>
  <c r="J470" i="3" s="1"/>
  <c r="F147" i="1"/>
  <c r="AA146" i="1"/>
  <c r="F24" i="9"/>
  <c r="F22" i="9" s="1"/>
  <c r="F23" i="8"/>
  <c r="J472" i="3"/>
  <c r="J473" i="3" s="1"/>
  <c r="N145" i="1"/>
  <c r="AB146" i="1" s="1"/>
  <c r="AC146" i="1" s="1"/>
  <c r="T148" i="1"/>
  <c r="J148" i="1"/>
  <c r="W148" i="1" s="1"/>
  <c r="I148" i="1"/>
  <c r="V148" i="1" s="1"/>
  <c r="H148" i="1"/>
  <c r="U148" i="1" s="1"/>
  <c r="Q150" i="1"/>
  <c r="R149" i="1"/>
  <c r="G149" i="1" s="1"/>
  <c r="M147" i="1"/>
  <c r="Z147" i="1" s="1"/>
  <c r="L147" i="1"/>
  <c r="F148" i="1" l="1"/>
  <c r="L148" i="1" s="1"/>
  <c r="Y147" i="1"/>
  <c r="N147" i="1"/>
  <c r="T149" i="1"/>
  <c r="H149" i="1"/>
  <c r="U149" i="1" s="1"/>
  <c r="I149" i="1"/>
  <c r="V149" i="1" s="1"/>
  <c r="J149" i="1"/>
  <c r="W149" i="1" s="1"/>
  <c r="Q151" i="1"/>
  <c r="R150" i="1"/>
  <c r="G150" i="1" s="1"/>
  <c r="M148" i="1" l="1"/>
  <c r="Z148" i="1" s="1"/>
  <c r="F149" i="1"/>
  <c r="N148" i="1"/>
  <c r="Y148" i="1"/>
  <c r="T150" i="1"/>
  <c r="H150" i="1"/>
  <c r="U150" i="1" s="1"/>
  <c r="J150" i="1"/>
  <c r="W150" i="1" s="1"/>
  <c r="I150" i="1"/>
  <c r="V150" i="1" s="1"/>
  <c r="Q152" i="1"/>
  <c r="R151" i="1"/>
  <c r="G151" i="1" s="1"/>
  <c r="L149" i="1"/>
  <c r="M149" i="1"/>
  <c r="Z149" i="1" s="1"/>
  <c r="F150" i="1" l="1"/>
  <c r="T151" i="1"/>
  <c r="J151" i="1"/>
  <c r="W151" i="1" s="1"/>
  <c r="H151" i="1"/>
  <c r="U151" i="1" s="1"/>
  <c r="I151" i="1"/>
  <c r="V151" i="1" s="1"/>
  <c r="Q154" i="1"/>
  <c r="R152" i="1"/>
  <c r="G152" i="1" s="1"/>
  <c r="Y149" i="1"/>
  <c r="N149" i="1"/>
  <c r="M150" i="1"/>
  <c r="Z150" i="1" s="1"/>
  <c r="L150" i="1"/>
  <c r="F151" i="1" l="1"/>
  <c r="Y150" i="1"/>
  <c r="N150" i="1"/>
  <c r="Q155" i="1"/>
  <c r="R154" i="1"/>
  <c r="G154" i="1" s="1"/>
  <c r="T152" i="1"/>
  <c r="T153" i="1" s="1"/>
  <c r="I152" i="1"/>
  <c r="V152" i="1" s="1"/>
  <c r="V153" i="1" s="1"/>
  <c r="J479" i="3" s="1"/>
  <c r="J152" i="1"/>
  <c r="W152" i="1" s="1"/>
  <c r="W153" i="1" s="1"/>
  <c r="J480" i="3" s="1"/>
  <c r="H152" i="1"/>
  <c r="U152" i="1" s="1"/>
  <c r="U153" i="1" s="1"/>
  <c r="J478" i="3" s="1"/>
  <c r="L151" i="1"/>
  <c r="M151" i="1"/>
  <c r="Z151" i="1" s="1"/>
  <c r="M152" i="1" l="1"/>
  <c r="Z152" i="1" s="1"/>
  <c r="F152" i="1"/>
  <c r="J477" i="3"/>
  <c r="Y151" i="1"/>
  <c r="N151" i="1"/>
  <c r="Z153" i="1"/>
  <c r="J483" i="3" s="1"/>
  <c r="T154" i="1"/>
  <c r="I154" i="1"/>
  <c r="V154" i="1" s="1"/>
  <c r="H154" i="1"/>
  <c r="U154" i="1" s="1"/>
  <c r="J154" i="1"/>
  <c r="W154" i="1" s="1"/>
  <c r="Q156" i="1"/>
  <c r="R155" i="1"/>
  <c r="G155" i="1" s="1"/>
  <c r="L152" i="1" l="1"/>
  <c r="Y152" i="1" s="1"/>
  <c r="Y153" i="1" s="1"/>
  <c r="N152" i="1"/>
  <c r="AB153" i="1" s="1"/>
  <c r="F154" i="1"/>
  <c r="L154" i="1" s="1"/>
  <c r="Q157" i="1"/>
  <c r="R156" i="1"/>
  <c r="G156" i="1" s="1"/>
  <c r="T155" i="1"/>
  <c r="H155" i="1"/>
  <c r="U155" i="1" s="1"/>
  <c r="J155" i="1"/>
  <c r="W155" i="1" s="1"/>
  <c r="I155" i="1"/>
  <c r="V155" i="1" s="1"/>
  <c r="AA153" i="1" l="1"/>
  <c r="J482" i="3"/>
  <c r="M154" i="1"/>
  <c r="Z154" i="1" s="1"/>
  <c r="F155" i="1"/>
  <c r="M155" i="1" s="1"/>
  <c r="Z155" i="1" s="1"/>
  <c r="Y154" i="1"/>
  <c r="N154" i="1"/>
  <c r="AC153" i="1"/>
  <c r="T156" i="1"/>
  <c r="H156" i="1"/>
  <c r="U156" i="1" s="1"/>
  <c r="I156" i="1"/>
  <c r="V156" i="1" s="1"/>
  <c r="J156" i="1"/>
  <c r="W156" i="1" s="1"/>
  <c r="Q158" i="1"/>
  <c r="R157" i="1"/>
  <c r="G157" i="1" s="1"/>
  <c r="M156" i="1" l="1"/>
  <c r="Z156" i="1" s="1"/>
  <c r="J484" i="3"/>
  <c r="F24" i="8"/>
  <c r="F28" i="9"/>
  <c r="L155" i="1"/>
  <c r="N155" i="1" s="1"/>
  <c r="F156" i="1"/>
  <c r="Q159" i="1"/>
  <c r="R158" i="1"/>
  <c r="G158" i="1" s="1"/>
  <c r="Y155" i="1"/>
  <c r="T157" i="1"/>
  <c r="I157" i="1"/>
  <c r="V157" i="1" s="1"/>
  <c r="J157" i="1"/>
  <c r="W157" i="1" s="1"/>
  <c r="H157" i="1"/>
  <c r="U157" i="1" s="1"/>
  <c r="L156" i="1" l="1"/>
  <c r="Y156" i="1" s="1"/>
  <c r="J506" i="3"/>
  <c r="N156" i="1"/>
  <c r="M157" i="1"/>
  <c r="Z157" i="1" s="1"/>
  <c r="T158" i="1"/>
  <c r="H158" i="1"/>
  <c r="U158" i="1" s="1"/>
  <c r="I158" i="1"/>
  <c r="V158" i="1" s="1"/>
  <c r="J158" i="1"/>
  <c r="W158" i="1" s="1"/>
  <c r="Q160" i="1"/>
  <c r="Q162" i="1" s="1"/>
  <c r="Q163" i="1" s="1"/>
  <c r="Q164" i="1" s="1"/>
  <c r="Q165" i="1" s="1"/>
  <c r="Q166" i="1" s="1"/>
  <c r="Q168" i="1" s="1"/>
  <c r="Q169" i="1" s="1"/>
  <c r="Q170" i="1" s="1"/>
  <c r="Q171" i="1" s="1"/>
  <c r="Q172" i="1" s="1"/>
  <c r="R159" i="1"/>
  <c r="G159" i="1" s="1"/>
  <c r="F157" i="1"/>
  <c r="L157" i="1" l="1"/>
  <c r="Y157" i="1" s="1"/>
  <c r="F158" i="1"/>
  <c r="M158" i="1"/>
  <c r="Z158" i="1" s="1"/>
  <c r="T159" i="1"/>
  <c r="H159" i="1"/>
  <c r="U159" i="1" s="1"/>
  <c r="I159" i="1"/>
  <c r="V159" i="1" s="1"/>
  <c r="J159" i="1"/>
  <c r="W159" i="1" s="1"/>
  <c r="R160" i="1"/>
  <c r="G160" i="1" s="1"/>
  <c r="N157" i="1"/>
  <c r="F159" i="1" l="1"/>
  <c r="M159" i="1"/>
  <c r="Z159" i="1" s="1"/>
  <c r="L158" i="1"/>
  <c r="Y158" i="1" s="1"/>
  <c r="T160" i="1"/>
  <c r="J160" i="1"/>
  <c r="W160" i="1" s="1"/>
  <c r="I160" i="1"/>
  <c r="V160" i="1" s="1"/>
  <c r="H160" i="1"/>
  <c r="U160" i="1" s="1"/>
  <c r="R161" i="1"/>
  <c r="G161" i="1" s="1"/>
  <c r="N158" i="1" l="1"/>
  <c r="L159" i="1"/>
  <c r="M160" i="1"/>
  <c r="Z160" i="1" s="1"/>
  <c r="F160" i="1"/>
  <c r="T161" i="1"/>
  <c r="H161" i="1"/>
  <c r="U161" i="1" s="1"/>
  <c r="J161" i="1"/>
  <c r="W161" i="1" s="1"/>
  <c r="I161" i="1"/>
  <c r="V161" i="1" s="1"/>
  <c r="R162" i="1"/>
  <c r="G162" i="1" s="1"/>
  <c r="L160" i="1" l="1"/>
  <c r="Y160" i="1" s="1"/>
  <c r="Y159" i="1"/>
  <c r="N159" i="1"/>
  <c r="N160" i="1"/>
  <c r="F161" i="1"/>
  <c r="M161" i="1"/>
  <c r="Z161" i="1" s="1"/>
  <c r="T162" i="1"/>
  <c r="H162" i="1"/>
  <c r="U162" i="1" s="1"/>
  <c r="J162" i="1"/>
  <c r="W162" i="1" s="1"/>
  <c r="I162" i="1"/>
  <c r="V162" i="1" s="1"/>
  <c r="R163" i="1"/>
  <c r="G163" i="1" s="1"/>
  <c r="M162" i="1" l="1"/>
  <c r="Z162" i="1" s="1"/>
  <c r="L161" i="1"/>
  <c r="Y161" i="1" s="1"/>
  <c r="F162" i="1"/>
  <c r="N161" i="1"/>
  <c r="T163" i="1"/>
  <c r="H163" i="1"/>
  <c r="U163" i="1" s="1"/>
  <c r="J163" i="1"/>
  <c r="W163" i="1" s="1"/>
  <c r="I163" i="1"/>
  <c r="V163" i="1" s="1"/>
  <c r="R164" i="1"/>
  <c r="G164" i="1" s="1"/>
  <c r="L162" i="1" l="1"/>
  <c r="M163" i="1"/>
  <c r="Z163" i="1" s="1"/>
  <c r="F163" i="1"/>
  <c r="T164" i="1"/>
  <c r="J164" i="1"/>
  <c r="W164" i="1" s="1"/>
  <c r="H164" i="1"/>
  <c r="U164" i="1" s="1"/>
  <c r="I164" i="1"/>
  <c r="V164" i="1" s="1"/>
  <c r="R165" i="1"/>
  <c r="G165" i="1" s="1"/>
  <c r="M164" i="1" l="1"/>
  <c r="Z164" i="1" s="1"/>
  <c r="L163" i="1"/>
  <c r="F164" i="1"/>
  <c r="Y162" i="1"/>
  <c r="N162" i="1"/>
  <c r="T165" i="1"/>
  <c r="H165" i="1"/>
  <c r="U165" i="1" s="1"/>
  <c r="J165" i="1"/>
  <c r="W165" i="1" s="1"/>
  <c r="I165" i="1"/>
  <c r="V165" i="1" s="1"/>
  <c r="R166" i="1"/>
  <c r="G166" i="1" s="1"/>
  <c r="M165" i="1" l="1"/>
  <c r="Z165" i="1" s="1"/>
  <c r="L164" i="1"/>
  <c r="Y163" i="1"/>
  <c r="N163" i="1"/>
  <c r="F165" i="1"/>
  <c r="T166" i="1"/>
  <c r="J166" i="1"/>
  <c r="W166" i="1" s="1"/>
  <c r="H166" i="1"/>
  <c r="U166" i="1" s="1"/>
  <c r="I166" i="1"/>
  <c r="V166" i="1" s="1"/>
  <c r="R167" i="1"/>
  <c r="G167" i="1" s="1"/>
  <c r="L165" i="1" l="1"/>
  <c r="Y164" i="1"/>
  <c r="N164" i="1"/>
  <c r="F166" i="1"/>
  <c r="M166" i="1"/>
  <c r="Z166" i="1" s="1"/>
  <c r="T167" i="1"/>
  <c r="J167" i="1"/>
  <c r="W167" i="1" s="1"/>
  <c r="H167" i="1"/>
  <c r="U167" i="1" s="1"/>
  <c r="I167" i="1"/>
  <c r="V167" i="1" s="1"/>
  <c r="R168" i="1"/>
  <c r="G168" i="1" s="1"/>
  <c r="L166" i="1" l="1"/>
  <c r="Y166" i="1" s="1"/>
  <c r="Y165" i="1"/>
  <c r="N165" i="1"/>
  <c r="N166" i="1"/>
  <c r="M167" i="1"/>
  <c r="Z167" i="1" s="1"/>
  <c r="F167" i="1"/>
  <c r="R169" i="1"/>
  <c r="G169" i="1" s="1"/>
  <c r="T168" i="1"/>
  <c r="I168" i="1"/>
  <c r="V168" i="1" s="1"/>
  <c r="H168" i="1"/>
  <c r="U168" i="1" s="1"/>
  <c r="J168" i="1"/>
  <c r="W168" i="1" s="1"/>
  <c r="L167" i="1" l="1"/>
  <c r="Y167" i="1" s="1"/>
  <c r="M168" i="1"/>
  <c r="Z168" i="1" s="1"/>
  <c r="F168" i="1"/>
  <c r="N167" i="1"/>
  <c r="T169" i="1"/>
  <c r="H169" i="1"/>
  <c r="U169" i="1" s="1"/>
  <c r="I169" i="1"/>
  <c r="V169" i="1" s="1"/>
  <c r="J169" i="1"/>
  <c r="W169" i="1" s="1"/>
  <c r="R170" i="1"/>
  <c r="G170" i="1" s="1"/>
  <c r="L168" i="1" l="1"/>
  <c r="M169" i="1"/>
  <c r="Z169" i="1" s="1"/>
  <c r="F169" i="1"/>
  <c r="R171" i="1"/>
  <c r="G171" i="1" s="1"/>
  <c r="T170" i="1"/>
  <c r="J170" i="1"/>
  <c r="W170" i="1" s="1"/>
  <c r="H170" i="1"/>
  <c r="U170" i="1" s="1"/>
  <c r="I170" i="1"/>
  <c r="V170" i="1" s="1"/>
  <c r="L169" i="1" l="1"/>
  <c r="Y169" i="1" s="1"/>
  <c r="Y168" i="1"/>
  <c r="N168" i="1"/>
  <c r="N169" i="1"/>
  <c r="F170" i="1"/>
  <c r="M170" i="1"/>
  <c r="Z170" i="1" s="1"/>
  <c r="T171" i="1"/>
  <c r="J171" i="1"/>
  <c r="W171" i="1" s="1"/>
  <c r="H171" i="1"/>
  <c r="U171" i="1" s="1"/>
  <c r="I171" i="1"/>
  <c r="V171" i="1" s="1"/>
  <c r="M171" i="1"/>
  <c r="Z171" i="1" s="1"/>
  <c r="Q174" i="1"/>
  <c r="R172" i="1"/>
  <c r="G172" i="1" s="1"/>
  <c r="L170" i="1" l="1"/>
  <c r="Y170" i="1" s="1"/>
  <c r="F171" i="1"/>
  <c r="Q175" i="1"/>
  <c r="R174" i="1"/>
  <c r="G174" i="1" s="1"/>
  <c r="T172" i="1"/>
  <c r="T173" i="1" s="1"/>
  <c r="I172" i="1"/>
  <c r="V172" i="1" s="1"/>
  <c r="V173" i="1" s="1"/>
  <c r="J512" i="3" s="1"/>
  <c r="H172" i="1"/>
  <c r="U172" i="1" s="1"/>
  <c r="U173" i="1" s="1"/>
  <c r="J511" i="3" s="1"/>
  <c r="J172" i="1"/>
  <c r="W172" i="1" s="1"/>
  <c r="W173" i="1" s="1"/>
  <c r="J513" i="3" s="1"/>
  <c r="N170" i="1" l="1"/>
  <c r="L171" i="1"/>
  <c r="Y171" i="1" s="1"/>
  <c r="N171" i="1"/>
  <c r="M172" i="1"/>
  <c r="Z172" i="1" s="1"/>
  <c r="Z173" i="1" s="1"/>
  <c r="J516" i="3" s="1"/>
  <c r="F172" i="1"/>
  <c r="T174" i="1"/>
  <c r="I174" i="1"/>
  <c r="V174" i="1" s="1"/>
  <c r="H174" i="1"/>
  <c r="U174" i="1" s="1"/>
  <c r="J174" i="1"/>
  <c r="W174" i="1" s="1"/>
  <c r="J510" i="3"/>
  <c r="Q176" i="1"/>
  <c r="R175" i="1"/>
  <c r="G175" i="1" s="1"/>
  <c r="L172" i="1" l="1"/>
  <c r="F174" i="1"/>
  <c r="Y172" i="1"/>
  <c r="Y173" i="1" s="1"/>
  <c r="N172" i="1"/>
  <c r="AB173" i="1" s="1"/>
  <c r="AF173" i="1" s="1"/>
  <c r="M174" i="1"/>
  <c r="Z174" i="1" s="1"/>
  <c r="L174" i="1"/>
  <c r="T175" i="1"/>
  <c r="J175" i="1"/>
  <c r="W175" i="1" s="1"/>
  <c r="I175" i="1"/>
  <c r="V175" i="1" s="1"/>
  <c r="H175" i="1"/>
  <c r="U175" i="1" s="1"/>
  <c r="Q178" i="1"/>
  <c r="R176" i="1"/>
  <c r="G176" i="1" s="1"/>
  <c r="M175" i="1" l="1"/>
  <c r="Z175" i="1" s="1"/>
  <c r="F175" i="1"/>
  <c r="J515" i="3"/>
  <c r="AA173" i="1"/>
  <c r="T176" i="1"/>
  <c r="T177" i="1" s="1"/>
  <c r="J176" i="1"/>
  <c r="W176" i="1" s="1"/>
  <c r="W177" i="1" s="1"/>
  <c r="J553" i="3" s="1"/>
  <c r="I176" i="1"/>
  <c r="V176" i="1" s="1"/>
  <c r="V177" i="1" s="1"/>
  <c r="J552" i="3" s="1"/>
  <c r="H176" i="1"/>
  <c r="U176" i="1" s="1"/>
  <c r="U177" i="1" s="1"/>
  <c r="J551" i="3" s="1"/>
  <c r="Q179" i="1"/>
  <c r="R178" i="1"/>
  <c r="G178" i="1" s="1"/>
  <c r="N174" i="1"/>
  <c r="Y174" i="1"/>
  <c r="L175" i="1" l="1"/>
  <c r="Y175" i="1" s="1"/>
  <c r="J517" i="3"/>
  <c r="J546" i="3" s="1"/>
  <c r="F25" i="8"/>
  <c r="M176" i="1"/>
  <c r="Z176" i="1" s="1"/>
  <c r="Z177" i="1" s="1"/>
  <c r="J556" i="3" s="1"/>
  <c r="F176" i="1"/>
  <c r="N175" i="1"/>
  <c r="AC173" i="1"/>
  <c r="J550" i="3"/>
  <c r="T178" i="1"/>
  <c r="H178" i="1"/>
  <c r="U178" i="1" s="1"/>
  <c r="I178" i="1"/>
  <c r="V178" i="1" s="1"/>
  <c r="J178" i="1"/>
  <c r="W178" i="1" s="1"/>
  <c r="Q181" i="1"/>
  <c r="R179" i="1"/>
  <c r="G179" i="1" s="1"/>
  <c r="L176" i="1" l="1"/>
  <c r="Y176" i="1" s="1"/>
  <c r="Y177" i="1" s="1"/>
  <c r="F26" i="8"/>
  <c r="N176" i="1"/>
  <c r="AB177" i="1" s="1"/>
  <c r="J555" i="3"/>
  <c r="AA177" i="1"/>
  <c r="F178" i="1"/>
  <c r="T179" i="1"/>
  <c r="T180" i="1" s="1"/>
  <c r="J179" i="1"/>
  <c r="W179" i="1" s="1"/>
  <c r="W180" i="1" s="1"/>
  <c r="J569" i="3" s="1"/>
  <c r="H179" i="1"/>
  <c r="U179" i="1" s="1"/>
  <c r="U180" i="1" s="1"/>
  <c r="J567" i="3" s="1"/>
  <c r="I179" i="1"/>
  <c r="V179" i="1" s="1"/>
  <c r="V180" i="1" s="1"/>
  <c r="J568" i="3" s="1"/>
  <c r="Q182" i="1"/>
  <c r="R181" i="1"/>
  <c r="G181" i="1" s="1"/>
  <c r="M178" i="1" l="1"/>
  <c r="Z178" i="1" s="1"/>
  <c r="AC177" i="1"/>
  <c r="L178" i="1"/>
  <c r="J557" i="3"/>
  <c r="J562" i="3" s="1"/>
  <c r="F27" i="9"/>
  <c r="F26" i="9" s="1"/>
  <c r="M179" i="1"/>
  <c r="Z179" i="1" s="1"/>
  <c r="Z180" i="1" s="1"/>
  <c r="J572" i="3" s="1"/>
  <c r="F179" i="1"/>
  <c r="Q183" i="1"/>
  <c r="R182" i="1"/>
  <c r="G182" i="1" s="1"/>
  <c r="J566" i="3"/>
  <c r="N178" i="1"/>
  <c r="Y178" i="1"/>
  <c r="T181" i="1"/>
  <c r="J181" i="1"/>
  <c r="W181" i="1" s="1"/>
  <c r="I181" i="1"/>
  <c r="V181" i="1" s="1"/>
  <c r="H181" i="1"/>
  <c r="U181" i="1" s="1"/>
  <c r="L179" i="1" l="1"/>
  <c r="Y179" i="1" s="1"/>
  <c r="Y180" i="1" s="1"/>
  <c r="J571" i="3" s="1"/>
  <c r="N179" i="1"/>
  <c r="AB180" i="1" s="1"/>
  <c r="F181" i="1"/>
  <c r="T182" i="1"/>
  <c r="I182" i="1"/>
  <c r="V182" i="1" s="1"/>
  <c r="J182" i="1"/>
  <c r="W182" i="1" s="1"/>
  <c r="H182" i="1"/>
  <c r="U182" i="1" s="1"/>
  <c r="Q184" i="1"/>
  <c r="R183" i="1"/>
  <c r="G183" i="1" s="1"/>
  <c r="F18" i="9" l="1"/>
  <c r="F17" i="9" s="1"/>
  <c r="F27" i="8"/>
  <c r="J573" i="3"/>
  <c r="J591" i="3" s="1"/>
  <c r="L181" i="1"/>
  <c r="AA180" i="1"/>
  <c r="F182" i="1"/>
  <c r="M181" i="1"/>
  <c r="Z181" i="1" s="1"/>
  <c r="M182" i="1"/>
  <c r="Z182" i="1" s="1"/>
  <c r="AC180" i="1"/>
  <c r="T183" i="1"/>
  <c r="I183" i="1"/>
  <c r="V183" i="1" s="1"/>
  <c r="H183" i="1"/>
  <c r="U183" i="1" s="1"/>
  <c r="J183" i="1"/>
  <c r="W183" i="1" s="1"/>
  <c r="Q185" i="1"/>
  <c r="R184" i="1"/>
  <c r="G184" i="1" s="1"/>
  <c r="Y181" i="1"/>
  <c r="L182" i="1" l="1"/>
  <c r="Y182" i="1" s="1"/>
  <c r="M183" i="1"/>
  <c r="Z183" i="1" s="1"/>
  <c r="N181" i="1"/>
  <c r="N182" i="1"/>
  <c r="F183" i="1"/>
  <c r="T184" i="1"/>
  <c r="H184" i="1"/>
  <c r="U184" i="1" s="1"/>
  <c r="I184" i="1"/>
  <c r="V184" i="1" s="1"/>
  <c r="J184" i="1"/>
  <c r="W184" i="1" s="1"/>
  <c r="Q191" i="1"/>
  <c r="R185" i="1"/>
  <c r="G185" i="1" s="1"/>
  <c r="Q187" i="1"/>
  <c r="L183" i="1" l="1"/>
  <c r="Y183" i="1" s="1"/>
  <c r="F184" i="1"/>
  <c r="N183" i="1"/>
  <c r="M184" i="1"/>
  <c r="Z184" i="1" s="1"/>
  <c r="T185" i="1"/>
  <c r="T186" i="1" s="1"/>
  <c r="J595" i="3" s="1"/>
  <c r="H185" i="1"/>
  <c r="U185" i="1" s="1"/>
  <c r="U186" i="1" s="1"/>
  <c r="J596" i="3" s="1"/>
  <c r="J185" i="1"/>
  <c r="W185" i="1" s="1"/>
  <c r="W186" i="1" s="1"/>
  <c r="J598" i="3" s="1"/>
  <c r="I185" i="1"/>
  <c r="V185" i="1" s="1"/>
  <c r="V186" i="1" s="1"/>
  <c r="J597" i="3" s="1"/>
  <c r="R187" i="1"/>
  <c r="G187" i="1" s="1"/>
  <c r="Q188" i="1"/>
  <c r="Q192" i="1"/>
  <c r="R191" i="1"/>
  <c r="G191" i="1" s="1"/>
  <c r="L184" i="1" l="1"/>
  <c r="Y184" i="1" s="1"/>
  <c r="M185" i="1"/>
  <c r="Z185" i="1" s="1"/>
  <c r="F185" i="1"/>
  <c r="N184" i="1"/>
  <c r="Z186" i="1"/>
  <c r="H187" i="1"/>
  <c r="U187" i="1" s="1"/>
  <c r="I187" i="1"/>
  <c r="V187" i="1" s="1"/>
  <c r="J187" i="1"/>
  <c r="W187" i="1" s="1"/>
  <c r="T187" i="1"/>
  <c r="T191" i="1"/>
  <c r="I191" i="1"/>
  <c r="V191" i="1" s="1"/>
  <c r="J191" i="1"/>
  <c r="W191" i="1" s="1"/>
  <c r="H191" i="1"/>
  <c r="U191" i="1" s="1"/>
  <c r="Q193" i="1"/>
  <c r="R192" i="1"/>
  <c r="G192" i="1" s="1"/>
  <c r="Q189" i="1"/>
  <c r="R189" i="1" s="1"/>
  <c r="G189" i="1" s="1"/>
  <c r="R188" i="1"/>
  <c r="G188" i="1" s="1"/>
  <c r="L185" i="1" l="1"/>
  <c r="J601" i="3"/>
  <c r="F187" i="1"/>
  <c r="M187" i="1" s="1"/>
  <c r="Z187" i="1" s="1"/>
  <c r="F191" i="1"/>
  <c r="H189" i="1"/>
  <c r="U189" i="1" s="1"/>
  <c r="T189" i="1"/>
  <c r="J189" i="1"/>
  <c r="W189" i="1" s="1"/>
  <c r="I189" i="1"/>
  <c r="V189" i="1" s="1"/>
  <c r="Q194" i="1"/>
  <c r="R193" i="1"/>
  <c r="G193" i="1" s="1"/>
  <c r="I188" i="1"/>
  <c r="V188" i="1" s="1"/>
  <c r="T188" i="1"/>
  <c r="H188" i="1"/>
  <c r="U188" i="1" s="1"/>
  <c r="J188" i="1"/>
  <c r="W188" i="1" s="1"/>
  <c r="J192" i="1"/>
  <c r="W192" i="1" s="1"/>
  <c r="H192" i="1"/>
  <c r="U192" i="1" s="1"/>
  <c r="I192" i="1"/>
  <c r="V192" i="1" s="1"/>
  <c r="T192" i="1"/>
  <c r="L187" i="1" l="1"/>
  <c r="M191" i="1"/>
  <c r="Z191" i="1" s="1"/>
  <c r="Y185" i="1"/>
  <c r="Y186" i="1" s="1"/>
  <c r="N185" i="1"/>
  <c r="AB186" i="1" s="1"/>
  <c r="F189" i="1"/>
  <c r="L191" i="1"/>
  <c r="Y191" i="1" s="1"/>
  <c r="M189" i="1"/>
  <c r="Z189" i="1" s="1"/>
  <c r="M192" i="1"/>
  <c r="Z192" i="1" s="1"/>
  <c r="F192" i="1"/>
  <c r="F188" i="1"/>
  <c r="H193" i="1"/>
  <c r="U193" i="1" s="1"/>
  <c r="I193" i="1"/>
  <c r="V193" i="1" s="1"/>
  <c r="T193" i="1"/>
  <c r="J193" i="1"/>
  <c r="W193" i="1" s="1"/>
  <c r="Q196" i="1"/>
  <c r="R194" i="1"/>
  <c r="G194" i="1" s="1"/>
  <c r="Y187" i="1"/>
  <c r="N187" i="1"/>
  <c r="V190" i="1"/>
  <c r="W190" i="1"/>
  <c r="T190" i="1"/>
  <c r="J616" i="3" s="1"/>
  <c r="M188" i="1"/>
  <c r="Z188" i="1" s="1"/>
  <c r="U190" i="1"/>
  <c r="Z190" i="1" l="1"/>
  <c r="L188" i="1"/>
  <c r="Y188" i="1" s="1"/>
  <c r="J600" i="3"/>
  <c r="AA186" i="1"/>
  <c r="L189" i="1"/>
  <c r="Y189" i="1" s="1"/>
  <c r="Y190" i="1" s="1"/>
  <c r="L192" i="1"/>
  <c r="N191" i="1"/>
  <c r="M193" i="1"/>
  <c r="Z193" i="1" s="1"/>
  <c r="F193" i="1"/>
  <c r="J622" i="3"/>
  <c r="J619" i="3"/>
  <c r="J617" i="3"/>
  <c r="J618" i="3"/>
  <c r="J194" i="1"/>
  <c r="W194" i="1" s="1"/>
  <c r="W195" i="1" s="1"/>
  <c r="J631" i="3" s="1"/>
  <c r="I194" i="1"/>
  <c r="V194" i="1" s="1"/>
  <c r="V195" i="1" s="1"/>
  <c r="J630" i="3" s="1"/>
  <c r="H194" i="1"/>
  <c r="U194" i="1" s="1"/>
  <c r="U195" i="1" s="1"/>
  <c r="J629" i="3" s="1"/>
  <c r="T194" i="1"/>
  <c r="T195" i="1" s="1"/>
  <c r="Q197" i="1"/>
  <c r="R196" i="1"/>
  <c r="G196" i="1" s="1"/>
  <c r="N188" i="1"/>
  <c r="Y192" i="1" l="1"/>
  <c r="N192" i="1"/>
  <c r="AC186" i="1"/>
  <c r="D14" i="10"/>
  <c r="F28" i="8"/>
  <c r="N189" i="1"/>
  <c r="AB190" i="1" s="1"/>
  <c r="L193" i="1"/>
  <c r="N193" i="1" s="1"/>
  <c r="AA190" i="1"/>
  <c r="J621" i="3"/>
  <c r="F194" i="1"/>
  <c r="J602" i="3"/>
  <c r="J612" i="3" s="1"/>
  <c r="M194" i="1"/>
  <c r="Z194" i="1" s="1"/>
  <c r="Z195" i="1" s="1"/>
  <c r="J634" i="3" s="1"/>
  <c r="T196" i="1"/>
  <c r="I196" i="1"/>
  <c r="V196" i="1" s="1"/>
  <c r="J196" i="1"/>
  <c r="W196" i="1" s="1"/>
  <c r="H196" i="1"/>
  <c r="U196" i="1" s="1"/>
  <c r="Q198" i="1"/>
  <c r="R197" i="1"/>
  <c r="G197" i="1" s="1"/>
  <c r="J628" i="3"/>
  <c r="AC190" i="1" l="1"/>
  <c r="Y193" i="1"/>
  <c r="L194" i="1"/>
  <c r="Y194" i="1" s="1"/>
  <c r="J623" i="3"/>
  <c r="F29" i="8"/>
  <c r="F14" i="9"/>
  <c r="F12" i="9" s="1"/>
  <c r="H197" i="1"/>
  <c r="U197" i="1" s="1"/>
  <c r="J197" i="1"/>
  <c r="W197" i="1" s="1"/>
  <c r="T197" i="1"/>
  <c r="I197" i="1"/>
  <c r="V197" i="1" s="1"/>
  <c r="Q199" i="1"/>
  <c r="R198" i="1"/>
  <c r="G198" i="1" s="1"/>
  <c r="F196" i="1"/>
  <c r="Y195" i="1" l="1"/>
  <c r="J633" i="3" s="1"/>
  <c r="J635" i="3"/>
  <c r="J657" i="3" s="1"/>
  <c r="F34" i="9"/>
  <c r="F30" i="8"/>
  <c r="N194" i="1"/>
  <c r="AB195" i="1" s="1"/>
  <c r="J624" i="3"/>
  <c r="AA195" i="1"/>
  <c r="M196" i="1"/>
  <c r="Z196" i="1" s="1"/>
  <c r="L196" i="1"/>
  <c r="J198" i="1"/>
  <c r="W198" i="1" s="1"/>
  <c r="T198" i="1"/>
  <c r="H198" i="1"/>
  <c r="U198" i="1" s="1"/>
  <c r="I198" i="1"/>
  <c r="V198" i="1" s="1"/>
  <c r="Q200" i="1"/>
  <c r="R199" i="1"/>
  <c r="G199" i="1" s="1"/>
  <c r="F197" i="1"/>
  <c r="AC195" i="1" l="1"/>
  <c r="M198" i="1"/>
  <c r="Z198" i="1" s="1"/>
  <c r="M197" i="1"/>
  <c r="Z197" i="1" s="1"/>
  <c r="L197" i="1"/>
  <c r="Q201" i="1"/>
  <c r="R200" i="1"/>
  <c r="G200" i="1" s="1"/>
  <c r="Y196" i="1"/>
  <c r="N196" i="1"/>
  <c r="H199" i="1"/>
  <c r="U199" i="1" s="1"/>
  <c r="J199" i="1"/>
  <c r="W199" i="1" s="1"/>
  <c r="I199" i="1"/>
  <c r="V199" i="1" s="1"/>
  <c r="T199" i="1"/>
  <c r="F198" i="1"/>
  <c r="L198" i="1" l="1"/>
  <c r="M199" i="1"/>
  <c r="Z199" i="1" s="1"/>
  <c r="F199" i="1"/>
  <c r="Y198" i="1"/>
  <c r="N198" i="1"/>
  <c r="T200" i="1"/>
  <c r="J200" i="1"/>
  <c r="W200" i="1" s="1"/>
  <c r="I200" i="1"/>
  <c r="V200" i="1" s="1"/>
  <c r="H200" i="1"/>
  <c r="U200" i="1" s="1"/>
  <c r="Q203" i="1"/>
  <c r="R201" i="1"/>
  <c r="G201" i="1" s="1"/>
  <c r="Y197" i="1"/>
  <c r="N197" i="1"/>
  <c r="L199" i="1" l="1"/>
  <c r="H201" i="1"/>
  <c r="U201" i="1" s="1"/>
  <c r="U202" i="1" s="1"/>
  <c r="J662" i="3" s="1"/>
  <c r="I201" i="1"/>
  <c r="V201" i="1" s="1"/>
  <c r="V202" i="1" s="1"/>
  <c r="T201" i="1"/>
  <c r="T202" i="1" s="1"/>
  <c r="J201" i="1"/>
  <c r="W201" i="1" s="1"/>
  <c r="W202" i="1" s="1"/>
  <c r="M201" i="1"/>
  <c r="Z201" i="1" s="1"/>
  <c r="Q204" i="1"/>
  <c r="R203" i="1"/>
  <c r="G203" i="1" s="1"/>
  <c r="F200" i="1"/>
  <c r="M200" i="1"/>
  <c r="Z200" i="1" s="1"/>
  <c r="Y199" i="1"/>
  <c r="N199" i="1"/>
  <c r="L200" i="1" l="1"/>
  <c r="F201" i="1"/>
  <c r="T203" i="1"/>
  <c r="J203" i="1"/>
  <c r="W203" i="1" s="1"/>
  <c r="I203" i="1"/>
  <c r="V203" i="1" s="1"/>
  <c r="H203" i="1"/>
  <c r="U203" i="1" s="1"/>
  <c r="R204" i="1"/>
  <c r="G204" i="1" s="1"/>
  <c r="Q205" i="1"/>
  <c r="Z202" i="1"/>
  <c r="J667" i="3" s="1"/>
  <c r="Y200" i="1"/>
  <c r="N200" i="1"/>
  <c r="J664" i="3"/>
  <c r="J663" i="3"/>
  <c r="J661" i="3"/>
  <c r="L201" i="1" l="1"/>
  <c r="Y201" i="1" s="1"/>
  <c r="Y202" i="1" s="1"/>
  <c r="J666" i="3" s="1"/>
  <c r="F33" i="9"/>
  <c r="F31" i="8"/>
  <c r="Q206" i="1"/>
  <c r="R205" i="1"/>
  <c r="G205" i="1" s="1"/>
  <c r="J668" i="3"/>
  <c r="J682" i="3" s="1"/>
  <c r="T204" i="1"/>
  <c r="I204" i="1"/>
  <c r="V204" i="1" s="1"/>
  <c r="J204" i="1"/>
  <c r="W204" i="1" s="1"/>
  <c r="H204" i="1"/>
  <c r="U204" i="1" s="1"/>
  <c r="AA202" i="1"/>
  <c r="F203" i="1"/>
  <c r="N201" i="1" l="1"/>
  <c r="AB202" i="1" s="1"/>
  <c r="F204" i="1"/>
  <c r="M203" i="1"/>
  <c r="Z203" i="1" s="1"/>
  <c r="L203" i="1"/>
  <c r="L204" i="1"/>
  <c r="T205" i="1"/>
  <c r="H205" i="1"/>
  <c r="U205" i="1" s="1"/>
  <c r="I205" i="1"/>
  <c r="V205" i="1" s="1"/>
  <c r="J205" i="1"/>
  <c r="W205" i="1" s="1"/>
  <c r="AC202" i="1"/>
  <c r="Q207" i="1"/>
  <c r="R206" i="1"/>
  <c r="G206" i="1" s="1"/>
  <c r="M204" i="1" l="1"/>
  <c r="Z204" i="1" s="1"/>
  <c r="F205" i="1"/>
  <c r="Q208" i="1"/>
  <c r="R207" i="1"/>
  <c r="G207" i="1" s="1"/>
  <c r="M205" i="1"/>
  <c r="Z205" i="1" s="1"/>
  <c r="L205" i="1"/>
  <c r="Y203" i="1"/>
  <c r="N203" i="1"/>
  <c r="H206" i="1"/>
  <c r="U206" i="1" s="1"/>
  <c r="I206" i="1"/>
  <c r="V206" i="1" s="1"/>
  <c r="T206" i="1"/>
  <c r="J206" i="1"/>
  <c r="W206" i="1" s="1"/>
  <c r="Y204" i="1"/>
  <c r="N204" i="1"/>
  <c r="F206" i="1" l="1"/>
  <c r="Y205" i="1"/>
  <c r="N205" i="1"/>
  <c r="H207" i="1"/>
  <c r="U207" i="1" s="1"/>
  <c r="T207" i="1"/>
  <c r="I207" i="1"/>
  <c r="V207" i="1" s="1"/>
  <c r="J207" i="1"/>
  <c r="W207" i="1" s="1"/>
  <c r="R208" i="1"/>
  <c r="G208" i="1" s="1"/>
  <c r="Q209" i="1"/>
  <c r="F207" i="1" l="1"/>
  <c r="T208" i="1"/>
  <c r="I208" i="1"/>
  <c r="V208" i="1" s="1"/>
  <c r="J208" i="1"/>
  <c r="W208" i="1" s="1"/>
  <c r="H208" i="1"/>
  <c r="U208" i="1" s="1"/>
  <c r="M207" i="1"/>
  <c r="Z207" i="1" s="1"/>
  <c r="L207" i="1"/>
  <c r="Q210" i="1"/>
  <c r="Q211" i="1" s="1"/>
  <c r="R211" i="1" s="1"/>
  <c r="G211" i="1" s="1"/>
  <c r="R209" i="1"/>
  <c r="G209" i="1" s="1"/>
  <c r="L206" i="1"/>
  <c r="M206" i="1"/>
  <c r="Z206" i="1" s="1"/>
  <c r="I211" i="1" l="1"/>
  <c r="V211" i="1" s="1"/>
  <c r="T211" i="1"/>
  <c r="H211" i="1"/>
  <c r="U211" i="1" s="1"/>
  <c r="J211" i="1"/>
  <c r="W211" i="1" s="1"/>
  <c r="F211" i="1"/>
  <c r="Y206" i="1"/>
  <c r="N206" i="1"/>
  <c r="T209" i="1"/>
  <c r="I209" i="1"/>
  <c r="V209" i="1" s="1"/>
  <c r="J209" i="1"/>
  <c r="W209" i="1" s="1"/>
  <c r="H209" i="1"/>
  <c r="U209" i="1" s="1"/>
  <c r="R210" i="1"/>
  <c r="G210" i="1" s="1"/>
  <c r="Q212" i="1"/>
  <c r="Y207" i="1"/>
  <c r="N207" i="1"/>
  <c r="F208" i="1"/>
  <c r="F209" i="1" l="1"/>
  <c r="M211" i="1"/>
  <c r="Z211" i="1" s="1"/>
  <c r="L211" i="1"/>
  <c r="M208" i="1"/>
  <c r="Z208" i="1" s="1"/>
  <c r="L208" i="1"/>
  <c r="T210" i="1"/>
  <c r="H210" i="1"/>
  <c r="U210" i="1" s="1"/>
  <c r="J210" i="1"/>
  <c r="W210" i="1" s="1"/>
  <c r="I210" i="1"/>
  <c r="V210" i="1" s="1"/>
  <c r="Q213" i="1"/>
  <c r="R212" i="1"/>
  <c r="G212" i="1" s="1"/>
  <c r="L209" i="1"/>
  <c r="M209" i="1"/>
  <c r="Z209" i="1" s="1"/>
  <c r="F210" i="1" l="1"/>
  <c r="M210" i="1" s="1"/>
  <c r="Z210" i="1" s="1"/>
  <c r="Y211" i="1"/>
  <c r="N211" i="1"/>
  <c r="Y209" i="1"/>
  <c r="N209" i="1"/>
  <c r="Y208" i="1"/>
  <c r="N208" i="1"/>
  <c r="J212" i="1"/>
  <c r="W212" i="1" s="1"/>
  <c r="T212" i="1"/>
  <c r="H212" i="1"/>
  <c r="U212" i="1" s="1"/>
  <c r="I212" i="1"/>
  <c r="V212" i="1" s="1"/>
  <c r="Q214" i="1"/>
  <c r="R213" i="1"/>
  <c r="G213" i="1" s="1"/>
  <c r="L210" i="1" l="1"/>
  <c r="T213" i="1"/>
  <c r="J213" i="1"/>
  <c r="W213" i="1" s="1"/>
  <c r="I213" i="1"/>
  <c r="V213" i="1" s="1"/>
  <c r="H213" i="1"/>
  <c r="U213" i="1" s="1"/>
  <c r="M212" i="1"/>
  <c r="Z212" i="1" s="1"/>
  <c r="Q215" i="1"/>
  <c r="R214" i="1"/>
  <c r="G214" i="1" s="1"/>
  <c r="F212" i="1"/>
  <c r="Y210" i="1"/>
  <c r="N210" i="1"/>
  <c r="L212" i="1" l="1"/>
  <c r="F213" i="1"/>
  <c r="T214" i="1"/>
  <c r="H214" i="1"/>
  <c r="U214" i="1" s="1"/>
  <c r="J214" i="1"/>
  <c r="W214" i="1" s="1"/>
  <c r="I214" i="1"/>
  <c r="V214" i="1" s="1"/>
  <c r="Y212" i="1"/>
  <c r="N212" i="1"/>
  <c r="Q216" i="1"/>
  <c r="R215" i="1"/>
  <c r="G215" i="1" s="1"/>
  <c r="M213" i="1"/>
  <c r="Z213" i="1" s="1"/>
  <c r="L213" i="1" l="1"/>
  <c r="Y213" i="1" s="1"/>
  <c r="T215" i="1"/>
  <c r="H215" i="1"/>
  <c r="U215" i="1" s="1"/>
  <c r="J215" i="1"/>
  <c r="W215" i="1" s="1"/>
  <c r="I215" i="1"/>
  <c r="V215" i="1" s="1"/>
  <c r="F214" i="1"/>
  <c r="N213" i="1"/>
  <c r="Q217" i="1"/>
  <c r="R216" i="1"/>
  <c r="G216" i="1" s="1"/>
  <c r="M214" i="1"/>
  <c r="Z214" i="1" s="1"/>
  <c r="L214" i="1" l="1"/>
  <c r="Y214" i="1" s="1"/>
  <c r="M215" i="1"/>
  <c r="Z215" i="1" s="1"/>
  <c r="F215" i="1"/>
  <c r="T216" i="1"/>
  <c r="J216" i="1"/>
  <c r="W216" i="1" s="1"/>
  <c r="I216" i="1"/>
  <c r="V216" i="1" s="1"/>
  <c r="H216" i="1"/>
  <c r="U216" i="1" s="1"/>
  <c r="Q218" i="1"/>
  <c r="R217" i="1"/>
  <c r="G217" i="1" s="1"/>
  <c r="N214" i="1" l="1"/>
  <c r="L215" i="1"/>
  <c r="Y215" i="1" s="1"/>
  <c r="R218" i="1"/>
  <c r="G218" i="1" s="1"/>
  <c r="Q219" i="1"/>
  <c r="Q220" i="1" s="1"/>
  <c r="R220" i="1" s="1"/>
  <c r="G220" i="1" s="1"/>
  <c r="T217" i="1"/>
  <c r="I217" i="1"/>
  <c r="V217" i="1" s="1"/>
  <c r="H217" i="1"/>
  <c r="U217" i="1" s="1"/>
  <c r="J217" i="1"/>
  <c r="W217" i="1" s="1"/>
  <c r="F216" i="1"/>
  <c r="M216" i="1"/>
  <c r="Z216" i="1" s="1"/>
  <c r="N215" i="1" l="1"/>
  <c r="L216" i="1"/>
  <c r="T220" i="1"/>
  <c r="I220" i="1"/>
  <c r="V220" i="1" s="1"/>
  <c r="J220" i="1"/>
  <c r="W220" i="1" s="1"/>
  <c r="H220" i="1"/>
  <c r="U220" i="1" s="1"/>
  <c r="M220" i="1"/>
  <c r="Z220" i="1" s="1"/>
  <c r="Y216" i="1"/>
  <c r="N216" i="1"/>
  <c r="F217" i="1"/>
  <c r="R219" i="1"/>
  <c r="G219" i="1" s="1"/>
  <c r="Q221" i="1"/>
  <c r="M217" i="1"/>
  <c r="Z217" i="1" s="1"/>
  <c r="H218" i="1"/>
  <c r="U218" i="1" s="1"/>
  <c r="T218" i="1"/>
  <c r="I218" i="1"/>
  <c r="V218" i="1" s="1"/>
  <c r="J218" i="1"/>
  <c r="W218" i="1" s="1"/>
  <c r="F220" i="1" l="1"/>
  <c r="L220" i="1"/>
  <c r="Y220" i="1" s="1"/>
  <c r="L217" i="1"/>
  <c r="Y217" i="1" s="1"/>
  <c r="N220" i="1"/>
  <c r="M218" i="1"/>
  <c r="Z218" i="1" s="1"/>
  <c r="F218" i="1"/>
  <c r="T219" i="1"/>
  <c r="I219" i="1"/>
  <c r="V219" i="1" s="1"/>
  <c r="J219" i="1"/>
  <c r="W219" i="1" s="1"/>
  <c r="H219" i="1"/>
  <c r="U219" i="1" s="1"/>
  <c r="Q223" i="1"/>
  <c r="R221" i="1"/>
  <c r="G221" i="1" s="1"/>
  <c r="N217" i="1" l="1"/>
  <c r="L218" i="1"/>
  <c r="M219" i="1"/>
  <c r="Z219" i="1" s="1"/>
  <c r="T221" i="1"/>
  <c r="T222" i="1" s="1"/>
  <c r="I221" i="1"/>
  <c r="V221" i="1" s="1"/>
  <c r="V222" i="1" s="1"/>
  <c r="J688" i="3" s="1"/>
  <c r="H221" i="1"/>
  <c r="U221" i="1" s="1"/>
  <c r="U222" i="1" s="1"/>
  <c r="J687" i="3" s="1"/>
  <c r="J221" i="1"/>
  <c r="W221" i="1" s="1"/>
  <c r="W222" i="1" s="1"/>
  <c r="J689" i="3" s="1"/>
  <c r="Q224" i="1"/>
  <c r="Q225" i="1" s="1"/>
  <c r="R225" i="1" s="1"/>
  <c r="G225" i="1" s="1"/>
  <c r="R223" i="1"/>
  <c r="G223" i="1" s="1"/>
  <c r="F219" i="1"/>
  <c r="Y218" i="1"/>
  <c r="N218" i="1"/>
  <c r="L219" i="1" l="1"/>
  <c r="H225" i="1"/>
  <c r="U225" i="1" s="1"/>
  <c r="T225" i="1"/>
  <c r="J225" i="1"/>
  <c r="W225" i="1" s="1"/>
  <c r="M225" i="1"/>
  <c r="Z225" i="1" s="1"/>
  <c r="I225" i="1"/>
  <c r="V225" i="1" s="1"/>
  <c r="F225" i="1"/>
  <c r="M221" i="1"/>
  <c r="Z221" i="1" s="1"/>
  <c r="Z222" i="1" s="1"/>
  <c r="J692" i="3" s="1"/>
  <c r="Y219" i="1"/>
  <c r="N219" i="1"/>
  <c r="Q226" i="1"/>
  <c r="R224" i="1"/>
  <c r="G224" i="1" s="1"/>
  <c r="F221" i="1"/>
  <c r="J686" i="3"/>
  <c r="I223" i="1"/>
  <c r="V223" i="1" s="1"/>
  <c r="H223" i="1"/>
  <c r="U223" i="1" s="1"/>
  <c r="J223" i="1"/>
  <c r="W223" i="1" s="1"/>
  <c r="T223" i="1"/>
  <c r="L225" i="1" l="1"/>
  <c r="Y225" i="1" s="1"/>
  <c r="L221" i="1"/>
  <c r="Y221" i="1" s="1"/>
  <c r="Y222" i="1" s="1"/>
  <c r="N225" i="1"/>
  <c r="F223" i="1"/>
  <c r="I224" i="1"/>
  <c r="V224" i="1" s="1"/>
  <c r="H224" i="1"/>
  <c r="U224" i="1" s="1"/>
  <c r="T224" i="1"/>
  <c r="J224" i="1"/>
  <c r="W224" i="1" s="1"/>
  <c r="Q228" i="1"/>
  <c r="R226" i="1"/>
  <c r="G226" i="1" s="1"/>
  <c r="N221" i="1" l="1"/>
  <c r="AB222" i="1" s="1"/>
  <c r="L223" i="1"/>
  <c r="M224" i="1"/>
  <c r="Z224" i="1" s="1"/>
  <c r="M223" i="1"/>
  <c r="Z223" i="1" s="1"/>
  <c r="Y223" i="1"/>
  <c r="T226" i="1"/>
  <c r="T227" i="1" s="1"/>
  <c r="J226" i="1"/>
  <c r="W226" i="1" s="1"/>
  <c r="W227" i="1" s="1"/>
  <c r="J723" i="3" s="1"/>
  <c r="H226" i="1"/>
  <c r="U226" i="1" s="1"/>
  <c r="U227" i="1" s="1"/>
  <c r="J721" i="3" s="1"/>
  <c r="I226" i="1"/>
  <c r="V226" i="1" s="1"/>
  <c r="V227" i="1" s="1"/>
  <c r="J722" i="3" s="1"/>
  <c r="Q229" i="1"/>
  <c r="R228" i="1"/>
  <c r="G228" i="1" s="1"/>
  <c r="J691" i="3"/>
  <c r="AA222" i="1"/>
  <c r="F224" i="1"/>
  <c r="M226" i="1" l="1"/>
  <c r="Z226" i="1" s="1"/>
  <c r="L224" i="1"/>
  <c r="Y224" i="1" s="1"/>
  <c r="F37" i="9"/>
  <c r="F32" i="8"/>
  <c r="Z227" i="1"/>
  <c r="J726" i="3" s="1"/>
  <c r="N223" i="1"/>
  <c r="AC222" i="1"/>
  <c r="J693" i="3"/>
  <c r="J716" i="3" s="1"/>
  <c r="T228" i="1"/>
  <c r="I228" i="1"/>
  <c r="V228" i="1" s="1"/>
  <c r="J228" i="1"/>
  <c r="W228" i="1" s="1"/>
  <c r="H228" i="1"/>
  <c r="U228" i="1" s="1"/>
  <c r="Q230" i="1"/>
  <c r="R229" i="1"/>
  <c r="G229" i="1" s="1"/>
  <c r="F226" i="1"/>
  <c r="J720" i="3"/>
  <c r="L226" i="1" l="1"/>
  <c r="N226" i="1" s="1"/>
  <c r="N224" i="1"/>
  <c r="F228" i="1"/>
  <c r="M228" i="1" s="1"/>
  <c r="Z228" i="1" s="1"/>
  <c r="T229" i="1"/>
  <c r="H229" i="1"/>
  <c r="U229" i="1" s="1"/>
  <c r="I229" i="1"/>
  <c r="V229" i="1" s="1"/>
  <c r="J229" i="1"/>
  <c r="W229" i="1" s="1"/>
  <c r="Q231" i="1"/>
  <c r="R230" i="1"/>
  <c r="G230" i="1" s="1"/>
  <c r="L228" i="1" l="1"/>
  <c r="AB227" i="1"/>
  <c r="Y226" i="1"/>
  <c r="Y227" i="1" s="1"/>
  <c r="F229" i="1"/>
  <c r="J725" i="3"/>
  <c r="AA227" i="1"/>
  <c r="Y228" i="1"/>
  <c r="N228" i="1"/>
  <c r="T230" i="1"/>
  <c r="H230" i="1"/>
  <c r="U230" i="1" s="1"/>
  <c r="I230" i="1"/>
  <c r="V230" i="1" s="1"/>
  <c r="J230" i="1"/>
  <c r="W230" i="1" s="1"/>
  <c r="Q232" i="1"/>
  <c r="R231" i="1"/>
  <c r="G231" i="1" s="1"/>
  <c r="M229" i="1"/>
  <c r="Z229" i="1" s="1"/>
  <c r="L229" i="1" l="1"/>
  <c r="Y229" i="1" s="1"/>
  <c r="M230" i="1"/>
  <c r="Z230" i="1" s="1"/>
  <c r="F230" i="1"/>
  <c r="F33" i="8"/>
  <c r="N229" i="1"/>
  <c r="T231" i="1"/>
  <c r="H231" i="1"/>
  <c r="U231" i="1" s="1"/>
  <c r="J231" i="1"/>
  <c r="W231" i="1" s="1"/>
  <c r="I231" i="1"/>
  <c r="V231" i="1" s="1"/>
  <c r="Q234" i="1"/>
  <c r="R232" i="1"/>
  <c r="G232" i="1" s="1"/>
  <c r="AC227" i="1"/>
  <c r="J727" i="3"/>
  <c r="J743" i="3" s="1"/>
  <c r="L230" i="1" l="1"/>
  <c r="F231" i="1"/>
  <c r="M231" i="1"/>
  <c r="Z231" i="1" s="1"/>
  <c r="T232" i="1"/>
  <c r="T233" i="1" s="1"/>
  <c r="I232" i="1"/>
  <c r="V232" i="1" s="1"/>
  <c r="V233" i="1" s="1"/>
  <c r="J749" i="3" s="1"/>
  <c r="H232" i="1"/>
  <c r="U232" i="1" s="1"/>
  <c r="U233" i="1" s="1"/>
  <c r="J748" i="3" s="1"/>
  <c r="J232" i="1"/>
  <c r="W232" i="1" s="1"/>
  <c r="W233" i="1" s="1"/>
  <c r="J750" i="3" s="1"/>
  <c r="Q235" i="1"/>
  <c r="R234" i="1"/>
  <c r="G234" i="1" s="1"/>
  <c r="Y230" i="1" l="1"/>
  <c r="N230" i="1"/>
  <c r="L231" i="1"/>
  <c r="M232" i="1"/>
  <c r="Z232" i="1" s="1"/>
  <c r="Z233" i="1" s="1"/>
  <c r="J753" i="3" s="1"/>
  <c r="F232" i="1"/>
  <c r="H234" i="1"/>
  <c r="U234" i="1" s="1"/>
  <c r="I234" i="1"/>
  <c r="V234" i="1" s="1"/>
  <c r="J234" i="1"/>
  <c r="W234" i="1" s="1"/>
  <c r="T234" i="1"/>
  <c r="Q236" i="1"/>
  <c r="R235" i="1"/>
  <c r="G235" i="1" s="1"/>
  <c r="J747" i="3"/>
  <c r="L232" i="1" l="1"/>
  <c r="Y232" i="1" s="1"/>
  <c r="Y231" i="1"/>
  <c r="N231" i="1"/>
  <c r="F234" i="1"/>
  <c r="M234" i="1" s="1"/>
  <c r="Z234" i="1" s="1"/>
  <c r="N232" i="1"/>
  <c r="AB233" i="1" s="1"/>
  <c r="T235" i="1"/>
  <c r="H235" i="1"/>
  <c r="U235" i="1" s="1"/>
  <c r="I235" i="1"/>
  <c r="V235" i="1" s="1"/>
  <c r="J235" i="1"/>
  <c r="W235" i="1" s="1"/>
  <c r="Q237" i="1"/>
  <c r="R236" i="1"/>
  <c r="G236" i="1" s="1"/>
  <c r="L234" i="1"/>
  <c r="Y233" i="1" l="1"/>
  <c r="J752" i="3" s="1"/>
  <c r="F235" i="1"/>
  <c r="Y234" i="1"/>
  <c r="N234" i="1"/>
  <c r="I236" i="1"/>
  <c r="V236" i="1" s="1"/>
  <c r="J236" i="1"/>
  <c r="W236" i="1" s="1"/>
  <c r="T236" i="1"/>
  <c r="H236" i="1"/>
  <c r="U236" i="1" s="1"/>
  <c r="Q238" i="1"/>
  <c r="R237" i="1"/>
  <c r="G237" i="1" s="1"/>
  <c r="AA233" i="1" l="1"/>
  <c r="M235" i="1"/>
  <c r="Z235" i="1" s="1"/>
  <c r="L235" i="1"/>
  <c r="N235" i="1" s="1"/>
  <c r="AC233" i="1"/>
  <c r="F34" i="8"/>
  <c r="F44" i="9"/>
  <c r="F43" i="9" s="1"/>
  <c r="J754" i="3"/>
  <c r="H237" i="1"/>
  <c r="U237" i="1" s="1"/>
  <c r="T237" i="1"/>
  <c r="I237" i="1"/>
  <c r="V237" i="1" s="1"/>
  <c r="J237" i="1"/>
  <c r="W237" i="1" s="1"/>
  <c r="Y235" i="1"/>
  <c r="F236" i="1"/>
  <c r="Q240" i="1"/>
  <c r="R238" i="1"/>
  <c r="G238" i="1" s="1"/>
  <c r="M237" i="1" l="1"/>
  <c r="Z237" i="1" s="1"/>
  <c r="J774" i="3"/>
  <c r="M236" i="1"/>
  <c r="Z236" i="1" s="1"/>
  <c r="L236" i="1"/>
  <c r="T238" i="1"/>
  <c r="T239" i="1" s="1"/>
  <c r="J238" i="1"/>
  <c r="W238" i="1" s="1"/>
  <c r="W239" i="1" s="1"/>
  <c r="J781" i="3" s="1"/>
  <c r="H238" i="1"/>
  <c r="U238" i="1" s="1"/>
  <c r="U239" i="1" s="1"/>
  <c r="J779" i="3" s="1"/>
  <c r="I238" i="1"/>
  <c r="V238" i="1" s="1"/>
  <c r="V239" i="1" s="1"/>
  <c r="J780" i="3" s="1"/>
  <c r="Q241" i="1"/>
  <c r="R240" i="1"/>
  <c r="G240" i="1" s="1"/>
  <c r="F237" i="1"/>
  <c r="L237" i="1" l="1"/>
  <c r="M238" i="1"/>
  <c r="Z238" i="1" s="1"/>
  <c r="Z239" i="1" s="1"/>
  <c r="J784" i="3" s="1"/>
  <c r="Y237" i="1"/>
  <c r="N237" i="1"/>
  <c r="Y236" i="1"/>
  <c r="N236" i="1"/>
  <c r="I240" i="1"/>
  <c r="V240" i="1" s="1"/>
  <c r="H240" i="1"/>
  <c r="U240" i="1" s="1"/>
  <c r="T240" i="1"/>
  <c r="J240" i="1"/>
  <c r="W240" i="1" s="1"/>
  <c r="Q242" i="1"/>
  <c r="R241" i="1"/>
  <c r="G241" i="1" s="1"/>
  <c r="F238" i="1"/>
  <c r="J778" i="3"/>
  <c r="L238" i="1" l="1"/>
  <c r="T241" i="1"/>
  <c r="J241" i="1"/>
  <c r="W241" i="1" s="1"/>
  <c r="I241" i="1"/>
  <c r="V241" i="1" s="1"/>
  <c r="H241" i="1"/>
  <c r="U241" i="1" s="1"/>
  <c r="Q243" i="1"/>
  <c r="R242" i="1"/>
  <c r="G242" i="1" s="1"/>
  <c r="F240" i="1"/>
  <c r="Y238" i="1"/>
  <c r="Y239" i="1" s="1"/>
  <c r="N238" i="1"/>
  <c r="AB239" i="1" s="1"/>
  <c r="Q245" i="1" l="1"/>
  <c r="Q246" i="1" s="1"/>
  <c r="Q244" i="1"/>
  <c r="R244" i="1" s="1"/>
  <c r="G244" i="1" s="1"/>
  <c r="F241" i="1"/>
  <c r="L241" i="1" s="1"/>
  <c r="J783" i="3"/>
  <c r="AA239" i="1"/>
  <c r="L240" i="1"/>
  <c r="M240" i="1"/>
  <c r="Z240" i="1" s="1"/>
  <c r="T242" i="1"/>
  <c r="I242" i="1"/>
  <c r="V242" i="1" s="1"/>
  <c r="J242" i="1"/>
  <c r="W242" i="1" s="1"/>
  <c r="H242" i="1"/>
  <c r="U242" i="1" s="1"/>
  <c r="R243" i="1"/>
  <c r="G243" i="1" s="1"/>
  <c r="M241" i="1" l="1"/>
  <c r="Z241" i="1" s="1"/>
  <c r="J785" i="3"/>
  <c r="J807" i="3" s="1"/>
  <c r="F46" i="9"/>
  <c r="F35" i="8"/>
  <c r="H244" i="1"/>
  <c r="U244" i="1" s="1"/>
  <c r="I244" i="1"/>
  <c r="V244" i="1" s="1"/>
  <c r="J244" i="1"/>
  <c r="W244" i="1" s="1"/>
  <c r="T244" i="1"/>
  <c r="F244" i="1"/>
  <c r="F242" i="1"/>
  <c r="L242" i="1" s="1"/>
  <c r="Y242" i="1" s="1"/>
  <c r="I243" i="1"/>
  <c r="V243" i="1" s="1"/>
  <c r="J243" i="1"/>
  <c r="W243" i="1" s="1"/>
  <c r="T243" i="1"/>
  <c r="H243" i="1"/>
  <c r="U243" i="1" s="1"/>
  <c r="Y241" i="1"/>
  <c r="N241" i="1"/>
  <c r="Y240" i="1"/>
  <c r="N240" i="1"/>
  <c r="AC239" i="1"/>
  <c r="M242" i="1" l="1"/>
  <c r="Z242" i="1" s="1"/>
  <c r="L244" i="1"/>
  <c r="M244" i="1"/>
  <c r="Z244" i="1" s="1"/>
  <c r="F243" i="1"/>
  <c r="N242" i="1"/>
  <c r="R245" i="1"/>
  <c r="G245" i="1" s="1"/>
  <c r="L243" i="1" l="1"/>
  <c r="Y243" i="1" s="1"/>
  <c r="M243" i="1"/>
  <c r="Z243" i="1" s="1"/>
  <c r="Y244" i="1"/>
  <c r="N244" i="1"/>
  <c r="H245" i="1"/>
  <c r="U245" i="1" s="1"/>
  <c r="I245" i="1"/>
  <c r="V245" i="1" s="1"/>
  <c r="J245" i="1"/>
  <c r="W245" i="1" s="1"/>
  <c r="M245" i="1"/>
  <c r="Z245" i="1" s="1"/>
  <c r="T245" i="1"/>
  <c r="R246" i="1"/>
  <c r="G246" i="1" s="1"/>
  <c r="Q248" i="1"/>
  <c r="N243" i="1" l="1"/>
  <c r="F245" i="1"/>
  <c r="Q249" i="1"/>
  <c r="R248" i="1"/>
  <c r="G248" i="1" s="1"/>
  <c r="H246" i="1"/>
  <c r="U246" i="1" s="1"/>
  <c r="U247" i="1" s="1"/>
  <c r="J812" i="3" s="1"/>
  <c r="T246" i="1"/>
  <c r="T247" i="1" s="1"/>
  <c r="I246" i="1"/>
  <c r="V246" i="1" s="1"/>
  <c r="V247" i="1" s="1"/>
  <c r="J813" i="3" s="1"/>
  <c r="J246" i="1"/>
  <c r="W246" i="1" s="1"/>
  <c r="W247" i="1" s="1"/>
  <c r="J814" i="3" s="1"/>
  <c r="M246" i="1" l="1"/>
  <c r="Z246" i="1" s="1"/>
  <c r="Z247" i="1" s="1"/>
  <c r="J817" i="3" s="1"/>
  <c r="L245" i="1"/>
  <c r="F246" i="1"/>
  <c r="J811" i="3"/>
  <c r="T248" i="1"/>
  <c r="J248" i="1"/>
  <c r="W248" i="1" s="1"/>
  <c r="I248" i="1"/>
  <c r="V248" i="1" s="1"/>
  <c r="H248" i="1"/>
  <c r="U248" i="1" s="1"/>
  <c r="Q250" i="1"/>
  <c r="R249" i="1"/>
  <c r="G249" i="1" s="1"/>
  <c r="L246" i="1" l="1"/>
  <c r="F248" i="1"/>
  <c r="Y245" i="1"/>
  <c r="N245" i="1"/>
  <c r="J249" i="1"/>
  <c r="W249" i="1" s="1"/>
  <c r="T249" i="1"/>
  <c r="H249" i="1"/>
  <c r="U249" i="1" s="1"/>
  <c r="I249" i="1"/>
  <c r="V249" i="1" s="1"/>
  <c r="Q251" i="1"/>
  <c r="R250" i="1"/>
  <c r="G250" i="1" s="1"/>
  <c r="L248" i="1"/>
  <c r="M248" i="1"/>
  <c r="Z248" i="1" s="1"/>
  <c r="Y246" i="1"/>
  <c r="Y247" i="1" s="1"/>
  <c r="N246" i="1"/>
  <c r="AB247" i="1" l="1"/>
  <c r="M249" i="1"/>
  <c r="Z249" i="1" s="1"/>
  <c r="T250" i="1"/>
  <c r="J250" i="1"/>
  <c r="W250" i="1" s="1"/>
  <c r="I250" i="1"/>
  <c r="V250" i="1" s="1"/>
  <c r="H250" i="1"/>
  <c r="U250" i="1" s="1"/>
  <c r="J816" i="3"/>
  <c r="AA247" i="1"/>
  <c r="Y248" i="1"/>
  <c r="N248" i="1"/>
  <c r="R251" i="1"/>
  <c r="G251" i="1" s="1"/>
  <c r="Q252" i="1"/>
  <c r="F249" i="1"/>
  <c r="L249" i="1" l="1"/>
  <c r="J818" i="3"/>
  <c r="J848" i="3" s="1"/>
  <c r="F47" i="9"/>
  <c r="F45" i="9" s="1"/>
  <c r="F36" i="8"/>
  <c r="Y249" i="1"/>
  <c r="N249" i="1"/>
  <c r="R252" i="1"/>
  <c r="G252" i="1" s="1"/>
  <c r="Q254" i="1"/>
  <c r="T251" i="1"/>
  <c r="J251" i="1"/>
  <c r="W251" i="1" s="1"/>
  <c r="H251" i="1"/>
  <c r="U251" i="1" s="1"/>
  <c r="I251" i="1"/>
  <c r="V251" i="1" s="1"/>
  <c r="AC247" i="1"/>
  <c r="F250" i="1"/>
  <c r="M250" i="1"/>
  <c r="Z250" i="1" s="1"/>
  <c r="L250" i="1" l="1"/>
  <c r="Y250" i="1" s="1"/>
  <c r="M251" i="1"/>
  <c r="Z251" i="1" s="1"/>
  <c r="F251" i="1"/>
  <c r="Q255" i="1"/>
  <c r="R254" i="1"/>
  <c r="G254" i="1" s="1"/>
  <c r="T252" i="1"/>
  <c r="T253" i="1" s="1"/>
  <c r="H252" i="1"/>
  <c r="U252" i="1" s="1"/>
  <c r="U253" i="1" s="1"/>
  <c r="J853" i="3" s="1"/>
  <c r="J252" i="1"/>
  <c r="W252" i="1" s="1"/>
  <c r="W253" i="1" s="1"/>
  <c r="J855" i="3" s="1"/>
  <c r="I252" i="1"/>
  <c r="V252" i="1" s="1"/>
  <c r="V253" i="1" s="1"/>
  <c r="J854" i="3" s="1"/>
  <c r="N250" i="1" l="1"/>
  <c r="L251" i="1"/>
  <c r="N251" i="1" s="1"/>
  <c r="F252" i="1"/>
  <c r="M252" i="1"/>
  <c r="Z252" i="1" s="1"/>
  <c r="Z253" i="1" s="1"/>
  <c r="J858" i="3" s="1"/>
  <c r="R255" i="1"/>
  <c r="G255" i="1" s="1"/>
  <c r="Q256" i="1"/>
  <c r="J852" i="3"/>
  <c r="J254" i="1"/>
  <c r="W254" i="1" s="1"/>
  <c r="I254" i="1"/>
  <c r="V254" i="1" s="1"/>
  <c r="T254" i="1"/>
  <c r="H254" i="1"/>
  <c r="U254" i="1" s="1"/>
  <c r="Y251" i="1"/>
  <c r="L252" i="1" l="1"/>
  <c r="R256" i="1"/>
  <c r="G256" i="1" s="1"/>
  <c r="Q257" i="1"/>
  <c r="F254" i="1"/>
  <c r="H255" i="1"/>
  <c r="U255" i="1" s="1"/>
  <c r="T255" i="1"/>
  <c r="J255" i="1"/>
  <c r="W255" i="1" s="1"/>
  <c r="I255" i="1"/>
  <c r="V255" i="1" s="1"/>
  <c r="Y252" i="1" l="1"/>
  <c r="Y253" i="1" s="1"/>
  <c r="N252" i="1"/>
  <c r="AB253" i="1" s="1"/>
  <c r="M255" i="1"/>
  <c r="Z255" i="1" s="1"/>
  <c r="F255" i="1"/>
  <c r="T256" i="1"/>
  <c r="I256" i="1"/>
  <c r="V256" i="1" s="1"/>
  <c r="J256" i="1"/>
  <c r="W256" i="1" s="1"/>
  <c r="H256" i="1"/>
  <c r="U256" i="1" s="1"/>
  <c r="M254" i="1"/>
  <c r="Z254" i="1" s="1"/>
  <c r="L254" i="1"/>
  <c r="Q258" i="1"/>
  <c r="R257" i="1"/>
  <c r="G257" i="1" s="1"/>
  <c r="L255" i="1" l="1"/>
  <c r="F256" i="1"/>
  <c r="M256" i="1"/>
  <c r="Z256" i="1" s="1"/>
  <c r="J857" i="3"/>
  <c r="AA253" i="1"/>
  <c r="R258" i="1"/>
  <c r="G258" i="1" s="1"/>
  <c r="Q259" i="1"/>
  <c r="T257" i="1"/>
  <c r="I257" i="1"/>
  <c r="V257" i="1" s="1"/>
  <c r="J257" i="1"/>
  <c r="W257" i="1" s="1"/>
  <c r="H257" i="1"/>
  <c r="U257" i="1" s="1"/>
  <c r="Y254" i="1"/>
  <c r="N254" i="1"/>
  <c r="Y255" i="1"/>
  <c r="N255" i="1"/>
  <c r="L256" i="1" l="1"/>
  <c r="AC253" i="1"/>
  <c r="J859" i="3"/>
  <c r="J875" i="3" s="1"/>
  <c r="F32" i="9"/>
  <c r="F37" i="8"/>
  <c r="F257" i="1"/>
  <c r="Q260" i="1"/>
  <c r="R259" i="1"/>
  <c r="G259" i="1" s="1"/>
  <c r="M257" i="1"/>
  <c r="Z257" i="1" s="1"/>
  <c r="T258" i="1"/>
  <c r="H258" i="1"/>
  <c r="U258" i="1" s="1"/>
  <c r="I258" i="1"/>
  <c r="V258" i="1" s="1"/>
  <c r="J258" i="1"/>
  <c r="W258" i="1" s="1"/>
  <c r="L257" i="1" l="1"/>
  <c r="Y257" i="1" s="1"/>
  <c r="Y256" i="1"/>
  <c r="N256" i="1"/>
  <c r="M258" i="1"/>
  <c r="Z258" i="1" s="1"/>
  <c r="F258" i="1"/>
  <c r="T259" i="1"/>
  <c r="H259" i="1"/>
  <c r="U259" i="1" s="1"/>
  <c r="I259" i="1"/>
  <c r="V259" i="1" s="1"/>
  <c r="J259" i="1"/>
  <c r="W259" i="1" s="1"/>
  <c r="Q261" i="1"/>
  <c r="R260" i="1"/>
  <c r="G260" i="1" s="1"/>
  <c r="N257" i="1" l="1"/>
  <c r="M259" i="1"/>
  <c r="Z259" i="1" s="1"/>
  <c r="L258" i="1"/>
  <c r="Y258" i="1" s="1"/>
  <c r="I260" i="1"/>
  <c r="V260" i="1" s="1"/>
  <c r="T260" i="1"/>
  <c r="J260" i="1"/>
  <c r="W260" i="1" s="1"/>
  <c r="H260" i="1"/>
  <c r="U260" i="1" s="1"/>
  <c r="Q262" i="1"/>
  <c r="R261" i="1"/>
  <c r="G261" i="1" s="1"/>
  <c r="F259" i="1"/>
  <c r="N258" i="1" l="1"/>
  <c r="L259" i="1"/>
  <c r="M260" i="1"/>
  <c r="Z260" i="1" s="1"/>
  <c r="F260" i="1"/>
  <c r="Y259" i="1"/>
  <c r="N259" i="1"/>
  <c r="T261" i="1"/>
  <c r="J261" i="1"/>
  <c r="W261" i="1" s="1"/>
  <c r="H261" i="1"/>
  <c r="U261" i="1" s="1"/>
  <c r="I261" i="1"/>
  <c r="V261" i="1" s="1"/>
  <c r="Q263" i="1"/>
  <c r="R262" i="1"/>
  <c r="G262" i="1" s="1"/>
  <c r="L260" i="1" l="1"/>
  <c r="Y260" i="1" s="1"/>
  <c r="F261" i="1"/>
  <c r="M261" i="1"/>
  <c r="Z261" i="1" s="1"/>
  <c r="N260" i="1"/>
  <c r="T262" i="1"/>
  <c r="J262" i="1"/>
  <c r="W262" i="1" s="1"/>
  <c r="H262" i="1"/>
  <c r="U262" i="1" s="1"/>
  <c r="I262" i="1"/>
  <c r="V262" i="1" s="1"/>
  <c r="R263" i="1"/>
  <c r="G263" i="1" s="1"/>
  <c r="Q265" i="1"/>
  <c r="L261" i="1" l="1"/>
  <c r="Y261" i="1" s="1"/>
  <c r="N261" i="1"/>
  <c r="F262" i="1"/>
  <c r="M262" i="1"/>
  <c r="Z262" i="1" s="1"/>
  <c r="T263" i="1"/>
  <c r="T264" i="1" s="1"/>
  <c r="H263" i="1"/>
  <c r="U263" i="1" s="1"/>
  <c r="U264" i="1" s="1"/>
  <c r="J880" i="3" s="1"/>
  <c r="J263" i="1"/>
  <c r="W263" i="1" s="1"/>
  <c r="W264" i="1" s="1"/>
  <c r="J882" i="3" s="1"/>
  <c r="I263" i="1"/>
  <c r="V263" i="1" s="1"/>
  <c r="V264" i="1" s="1"/>
  <c r="J881" i="3" s="1"/>
  <c r="R265" i="1"/>
  <c r="G265" i="1" s="1"/>
  <c r="Q266" i="1"/>
  <c r="L262" i="1" l="1"/>
  <c r="F263" i="1"/>
  <c r="M263" i="1"/>
  <c r="Z263" i="1" s="1"/>
  <c r="Z264" i="1" s="1"/>
  <c r="J885" i="3" s="1"/>
  <c r="R266" i="1"/>
  <c r="G266" i="1" s="1"/>
  <c r="Q267" i="1"/>
  <c r="T265" i="1"/>
  <c r="I265" i="1"/>
  <c r="V265" i="1" s="1"/>
  <c r="J265" i="1"/>
  <c r="W265" i="1" s="1"/>
  <c r="H265" i="1"/>
  <c r="U265" i="1" s="1"/>
  <c r="J879" i="3"/>
  <c r="Y262" i="1" l="1"/>
  <c r="N262" i="1"/>
  <c r="L263" i="1"/>
  <c r="Q268" i="1"/>
  <c r="R267" i="1"/>
  <c r="G267" i="1" s="1"/>
  <c r="F265" i="1"/>
  <c r="J266" i="1"/>
  <c r="W266" i="1" s="1"/>
  <c r="T266" i="1"/>
  <c r="H266" i="1"/>
  <c r="U266" i="1" s="1"/>
  <c r="I266" i="1"/>
  <c r="V266" i="1" s="1"/>
  <c r="Y263" i="1" l="1"/>
  <c r="Y264" i="1" s="1"/>
  <c r="N263" i="1"/>
  <c r="AB264" i="1" s="1"/>
  <c r="F266" i="1"/>
  <c r="T267" i="1"/>
  <c r="I267" i="1"/>
  <c r="V267" i="1" s="1"/>
  <c r="J267" i="1"/>
  <c r="W267" i="1" s="1"/>
  <c r="H267" i="1"/>
  <c r="U267" i="1" s="1"/>
  <c r="M266" i="1"/>
  <c r="Z266" i="1" s="1"/>
  <c r="M265" i="1"/>
  <c r="Z265" i="1" s="1"/>
  <c r="L265" i="1"/>
  <c r="Q269" i="1"/>
  <c r="R268" i="1"/>
  <c r="G268" i="1" s="1"/>
  <c r="L266" i="1" l="1"/>
  <c r="J884" i="3"/>
  <c r="AA264" i="1"/>
  <c r="M267" i="1"/>
  <c r="Z267" i="1" s="1"/>
  <c r="F267" i="1"/>
  <c r="Q270" i="1"/>
  <c r="R269" i="1"/>
  <c r="G269" i="1" s="1"/>
  <c r="T268" i="1"/>
  <c r="H268" i="1"/>
  <c r="U268" i="1" s="1"/>
  <c r="J268" i="1"/>
  <c r="W268" i="1" s="1"/>
  <c r="I268" i="1"/>
  <c r="V268" i="1" s="1"/>
  <c r="Y265" i="1"/>
  <c r="N265" i="1"/>
  <c r="Y266" i="1"/>
  <c r="N266" i="1"/>
  <c r="L267" i="1" l="1"/>
  <c r="Y267" i="1" s="1"/>
  <c r="AC264" i="1"/>
  <c r="J886" i="3"/>
  <c r="J909" i="3" s="1"/>
  <c r="F42" i="9"/>
  <c r="F41" i="9" s="1"/>
  <c r="F38" i="8"/>
  <c r="M268" i="1"/>
  <c r="Z268" i="1" s="1"/>
  <c r="N267" i="1"/>
  <c r="F268" i="1"/>
  <c r="T269" i="1"/>
  <c r="J269" i="1"/>
  <c r="W269" i="1" s="1"/>
  <c r="H269" i="1"/>
  <c r="U269" i="1" s="1"/>
  <c r="I269" i="1"/>
  <c r="V269" i="1" s="1"/>
  <c r="Q272" i="1"/>
  <c r="R270" i="1"/>
  <c r="G270" i="1" s="1"/>
  <c r="M269" i="1" l="1"/>
  <c r="Z269" i="1" s="1"/>
  <c r="L268" i="1"/>
  <c r="Y268" i="1" s="1"/>
  <c r="F269" i="1"/>
  <c r="N268" i="1"/>
  <c r="T270" i="1"/>
  <c r="T271" i="1" s="1"/>
  <c r="I270" i="1"/>
  <c r="V270" i="1" s="1"/>
  <c r="V271" i="1" s="1"/>
  <c r="J915" i="3" s="1"/>
  <c r="J270" i="1"/>
  <c r="W270" i="1" s="1"/>
  <c r="W271" i="1" s="1"/>
  <c r="J916" i="3" s="1"/>
  <c r="H270" i="1"/>
  <c r="U270" i="1" s="1"/>
  <c r="U271" i="1" s="1"/>
  <c r="J914" i="3" s="1"/>
  <c r="Q273" i="1"/>
  <c r="R272" i="1"/>
  <c r="G272" i="1" s="1"/>
  <c r="M270" i="1" l="1"/>
  <c r="Z270" i="1" s="1"/>
  <c r="Z271" i="1" s="1"/>
  <c r="J919" i="3" s="1"/>
  <c r="L269" i="1"/>
  <c r="Q275" i="1"/>
  <c r="R273" i="1"/>
  <c r="G273" i="1" s="1"/>
  <c r="J913" i="3"/>
  <c r="T272" i="1"/>
  <c r="H272" i="1"/>
  <c r="U272" i="1" s="1"/>
  <c r="I272" i="1"/>
  <c r="V272" i="1" s="1"/>
  <c r="J272" i="1"/>
  <c r="W272" i="1" s="1"/>
  <c r="F270" i="1"/>
  <c r="L270" i="1" l="1"/>
  <c r="Y269" i="1"/>
  <c r="N269" i="1"/>
  <c r="F272" i="1"/>
  <c r="Y270" i="1"/>
  <c r="Y271" i="1" s="1"/>
  <c r="N270" i="1"/>
  <c r="AB271" i="1" s="1"/>
  <c r="L272" i="1"/>
  <c r="T273" i="1"/>
  <c r="T274" i="1" s="1"/>
  <c r="H273" i="1"/>
  <c r="U273" i="1" s="1"/>
  <c r="U274" i="1" s="1"/>
  <c r="J951" i="3" s="1"/>
  <c r="I273" i="1"/>
  <c r="V273" i="1" s="1"/>
  <c r="V274" i="1" s="1"/>
  <c r="J952" i="3" s="1"/>
  <c r="J273" i="1"/>
  <c r="W273" i="1" s="1"/>
  <c r="W274" i="1" s="1"/>
  <c r="J953" i="3" s="1"/>
  <c r="Q276" i="1"/>
  <c r="R275" i="1"/>
  <c r="G275" i="1" s="1"/>
  <c r="M272" i="1" l="1"/>
  <c r="Z272" i="1" s="1"/>
  <c r="F273" i="1"/>
  <c r="J950" i="3"/>
  <c r="Y272" i="1"/>
  <c r="N272" i="1"/>
  <c r="Q277" i="1"/>
  <c r="R276" i="1"/>
  <c r="G276" i="1" s="1"/>
  <c r="L273" i="1"/>
  <c r="T275" i="1"/>
  <c r="H275" i="1"/>
  <c r="U275" i="1" s="1"/>
  <c r="J275" i="1"/>
  <c r="W275" i="1" s="1"/>
  <c r="I275" i="1"/>
  <c r="V275" i="1" s="1"/>
  <c r="J918" i="3"/>
  <c r="AA271" i="1"/>
  <c r="M273" i="1" l="1"/>
  <c r="Z273" i="1" s="1"/>
  <c r="Z274" i="1" s="1"/>
  <c r="J956" i="3" s="1"/>
  <c r="J920" i="3"/>
  <c r="F39" i="8"/>
  <c r="F35" i="9"/>
  <c r="F31" i="9" s="1"/>
  <c r="F275" i="1"/>
  <c r="AC271" i="1"/>
  <c r="Y273" i="1"/>
  <c r="Y274" i="1" s="1"/>
  <c r="N273" i="1"/>
  <c r="AB274" i="1" s="1"/>
  <c r="H276" i="1"/>
  <c r="U276" i="1" s="1"/>
  <c r="T276" i="1"/>
  <c r="I276" i="1"/>
  <c r="V276" i="1" s="1"/>
  <c r="J276" i="1"/>
  <c r="W276" i="1" s="1"/>
  <c r="Q278" i="1"/>
  <c r="R277" i="1"/>
  <c r="G277" i="1" s="1"/>
  <c r="J946" i="3"/>
  <c r="M276" i="1" l="1"/>
  <c r="Z276" i="1" s="1"/>
  <c r="L275" i="1"/>
  <c r="Y275" i="1" s="1"/>
  <c r="M275" i="1"/>
  <c r="Z275" i="1" s="1"/>
  <c r="T277" i="1"/>
  <c r="H277" i="1"/>
  <c r="U277" i="1" s="1"/>
  <c r="I277" i="1"/>
  <c r="V277" i="1" s="1"/>
  <c r="J277" i="1"/>
  <c r="W277" i="1" s="1"/>
  <c r="M277" i="1"/>
  <c r="Z277" i="1" s="1"/>
  <c r="J955" i="3"/>
  <c r="AA274" i="1"/>
  <c r="Q279" i="1"/>
  <c r="R278" i="1"/>
  <c r="G278" i="1" s="1"/>
  <c r="F276" i="1"/>
  <c r="N275" i="1"/>
  <c r="L276" i="1" l="1"/>
  <c r="F277" i="1"/>
  <c r="J957" i="3"/>
  <c r="J970" i="3" s="1"/>
  <c r="F39" i="9"/>
  <c r="F40" i="8"/>
  <c r="H278" i="1"/>
  <c r="U278" i="1" s="1"/>
  <c r="T278" i="1"/>
  <c r="I278" i="1"/>
  <c r="V278" i="1" s="1"/>
  <c r="J278" i="1"/>
  <c r="W278" i="1" s="1"/>
  <c r="Q280" i="1"/>
  <c r="R279" i="1"/>
  <c r="G279" i="1" s="1"/>
  <c r="AC274" i="1"/>
  <c r="Y276" i="1"/>
  <c r="N276" i="1"/>
  <c r="L277" i="1" l="1"/>
  <c r="M278" i="1"/>
  <c r="Z278" i="1" s="1"/>
  <c r="F278" i="1"/>
  <c r="I279" i="1"/>
  <c r="V279" i="1" s="1"/>
  <c r="T279" i="1"/>
  <c r="H279" i="1"/>
  <c r="U279" i="1" s="1"/>
  <c r="J279" i="1"/>
  <c r="W279" i="1" s="1"/>
  <c r="Q282" i="1"/>
  <c r="Q284" i="1" s="1"/>
  <c r="R280" i="1"/>
  <c r="G280" i="1" s="1"/>
  <c r="L278" i="1" l="1"/>
  <c r="Y278" i="1" s="1"/>
  <c r="Y277" i="1"/>
  <c r="N277" i="1"/>
  <c r="N278" i="1"/>
  <c r="F279" i="1"/>
  <c r="M279" i="1"/>
  <c r="Z279" i="1" s="1"/>
  <c r="R282" i="1"/>
  <c r="G282" i="1" s="1"/>
  <c r="T280" i="1"/>
  <c r="T281" i="1" s="1"/>
  <c r="I280" i="1"/>
  <c r="V280" i="1" s="1"/>
  <c r="V281" i="1" s="1"/>
  <c r="J976" i="3" s="1"/>
  <c r="H280" i="1"/>
  <c r="U280" i="1" s="1"/>
  <c r="U281" i="1" s="1"/>
  <c r="J975" i="3" s="1"/>
  <c r="J280" i="1"/>
  <c r="W280" i="1" s="1"/>
  <c r="W281" i="1" s="1"/>
  <c r="J977" i="3" s="1"/>
  <c r="L279" i="1" l="1"/>
  <c r="Y279" i="1" s="1"/>
  <c r="N279" i="1"/>
  <c r="F280" i="1"/>
  <c r="M280" i="1"/>
  <c r="Z280" i="1" s="1"/>
  <c r="Z281" i="1" s="1"/>
  <c r="J980" i="3" s="1"/>
  <c r="J974" i="3"/>
  <c r="R283" i="1"/>
  <c r="G283" i="1" s="1"/>
  <c r="T282" i="1"/>
  <c r="J282" i="1"/>
  <c r="W282" i="1" s="1"/>
  <c r="I282" i="1"/>
  <c r="V282" i="1" s="1"/>
  <c r="H282" i="1"/>
  <c r="U282" i="1" s="1"/>
  <c r="L280" i="1" l="1"/>
  <c r="Y280" i="1" s="1"/>
  <c r="Y281" i="1" s="1"/>
  <c r="N280" i="1"/>
  <c r="AB281" i="1" s="1"/>
  <c r="F282" i="1"/>
  <c r="L282" i="1" s="1"/>
  <c r="H283" i="1"/>
  <c r="U283" i="1" s="1"/>
  <c r="T283" i="1"/>
  <c r="J283" i="1"/>
  <c r="W283" i="1" s="1"/>
  <c r="I283" i="1"/>
  <c r="V283" i="1" s="1"/>
  <c r="Q75" i="1"/>
  <c r="R284" i="1"/>
  <c r="G284" i="1" s="1"/>
  <c r="M282" i="1" l="1"/>
  <c r="Z282" i="1" s="1"/>
  <c r="J979" i="3"/>
  <c r="AA281" i="1"/>
  <c r="T284" i="1"/>
  <c r="J284" i="1"/>
  <c r="W284" i="1" s="1"/>
  <c r="H284" i="1"/>
  <c r="U284" i="1" s="1"/>
  <c r="I284" i="1"/>
  <c r="V284" i="1" s="1"/>
  <c r="Q285" i="1"/>
  <c r="R75" i="1"/>
  <c r="G75" i="1" s="1"/>
  <c r="Y282" i="1"/>
  <c r="N282" i="1"/>
  <c r="F283" i="1"/>
  <c r="AC281" i="1" l="1"/>
  <c r="J981" i="3"/>
  <c r="J992" i="3" s="1"/>
  <c r="F49" i="9"/>
  <c r="F48" i="9" s="1"/>
  <c r="F41" i="8"/>
  <c r="F284" i="1"/>
  <c r="J75" i="1"/>
  <c r="W75" i="1" s="1"/>
  <c r="W83" i="1" s="1"/>
  <c r="J261" i="3" s="1"/>
  <c r="T75" i="1"/>
  <c r="T83" i="1" s="1"/>
  <c r="H75" i="1"/>
  <c r="U75" i="1" s="1"/>
  <c r="U83" i="1" s="1"/>
  <c r="J259" i="3" s="1"/>
  <c r="I75" i="1"/>
  <c r="V75" i="1" s="1"/>
  <c r="V83" i="1" s="1"/>
  <c r="J260" i="3" s="1"/>
  <c r="M283" i="1"/>
  <c r="Z283" i="1" s="1"/>
  <c r="L283" i="1"/>
  <c r="Q286" i="1"/>
  <c r="Q287" i="1" s="1"/>
  <c r="R285" i="1"/>
  <c r="G285" i="1" s="1"/>
  <c r="L284" i="1" l="1"/>
  <c r="M284" i="1"/>
  <c r="Z284" i="1" s="1"/>
  <c r="J258" i="3"/>
  <c r="T285" i="1"/>
  <c r="I285" i="1"/>
  <c r="V285" i="1" s="1"/>
  <c r="H285" i="1"/>
  <c r="U285" i="1" s="1"/>
  <c r="J285" i="1"/>
  <c r="W285" i="1" s="1"/>
  <c r="R286" i="1"/>
  <c r="G286" i="1" s="1"/>
  <c r="Y283" i="1"/>
  <c r="N283" i="1"/>
  <c r="Y284" i="1"/>
  <c r="F75" i="1"/>
  <c r="N284" i="1" l="1"/>
  <c r="F285" i="1"/>
  <c r="L75" i="1"/>
  <c r="M75" i="1"/>
  <c r="Z75" i="1" s="1"/>
  <c r="Z83" i="1" s="1"/>
  <c r="J264" i="3" s="1"/>
  <c r="H286" i="1"/>
  <c r="U286" i="1" s="1"/>
  <c r="T286" i="1"/>
  <c r="I286" i="1"/>
  <c r="V286" i="1" s="1"/>
  <c r="J286" i="1"/>
  <c r="W286" i="1" s="1"/>
  <c r="M285" i="1" l="1"/>
  <c r="Z285" i="1" s="1"/>
  <c r="L285" i="1"/>
  <c r="F286" i="1"/>
  <c r="M286" i="1"/>
  <c r="Z286" i="1" s="1"/>
  <c r="Y285" i="1"/>
  <c r="N285" i="1"/>
  <c r="R287" i="1"/>
  <c r="G287" i="1" s="1"/>
  <c r="Q288" i="1"/>
  <c r="Y75" i="1"/>
  <c r="Y83" i="1" s="1"/>
  <c r="N75" i="1"/>
  <c r="AB83" i="1" s="1"/>
  <c r="AF83" i="1" s="1"/>
  <c r="L286" i="1" l="1"/>
  <c r="N286" i="1" s="1"/>
  <c r="J263" i="3"/>
  <c r="AA83" i="1"/>
  <c r="Q289" i="1"/>
  <c r="R288" i="1"/>
  <c r="G288" i="1" s="1"/>
  <c r="Y286" i="1"/>
  <c r="T287" i="1"/>
  <c r="J287" i="1"/>
  <c r="W287" i="1" s="1"/>
  <c r="I287" i="1"/>
  <c r="V287" i="1" s="1"/>
  <c r="H287" i="1"/>
  <c r="U287" i="1" s="1"/>
  <c r="F20" i="9" l="1"/>
  <c r="F19" i="9" s="1"/>
  <c r="F17" i="8"/>
  <c r="J270" i="3"/>
  <c r="J381" i="3" s="1"/>
  <c r="AC83" i="1"/>
  <c r="F287" i="1"/>
  <c r="T288" i="1"/>
  <c r="J288" i="1"/>
  <c r="W288" i="1" s="1"/>
  <c r="I288" i="1"/>
  <c r="V288" i="1" s="1"/>
  <c r="H288" i="1"/>
  <c r="U288" i="1" s="1"/>
  <c r="Q290" i="1"/>
  <c r="R289" i="1"/>
  <c r="G289" i="1" s="1"/>
  <c r="F288" i="1" l="1"/>
  <c r="Q291" i="1"/>
  <c r="R290" i="1"/>
  <c r="G290" i="1" s="1"/>
  <c r="H289" i="1"/>
  <c r="U289" i="1" s="1"/>
  <c r="T289" i="1"/>
  <c r="J289" i="1"/>
  <c r="W289" i="1" s="1"/>
  <c r="I289" i="1"/>
  <c r="V289" i="1" s="1"/>
  <c r="L287" i="1"/>
  <c r="M287" i="1"/>
  <c r="Z287" i="1" s="1"/>
  <c r="L288" i="1" l="1"/>
  <c r="M289" i="1"/>
  <c r="Z289" i="1" s="1"/>
  <c r="M288" i="1"/>
  <c r="Z288" i="1" s="1"/>
  <c r="Y287" i="1"/>
  <c r="N287" i="1"/>
  <c r="F289" i="1"/>
  <c r="Y288" i="1"/>
  <c r="J290" i="1"/>
  <c r="W290" i="1" s="1"/>
  <c r="T290" i="1"/>
  <c r="I290" i="1"/>
  <c r="V290" i="1" s="1"/>
  <c r="H290" i="1"/>
  <c r="U290" i="1" s="1"/>
  <c r="Q292" i="1"/>
  <c r="R291" i="1"/>
  <c r="G291" i="1" s="1"/>
  <c r="L289" i="1" l="1"/>
  <c r="N288" i="1"/>
  <c r="T291" i="1"/>
  <c r="I291" i="1"/>
  <c r="V291" i="1" s="1"/>
  <c r="H291" i="1"/>
  <c r="U291" i="1" s="1"/>
  <c r="J291" i="1"/>
  <c r="W291" i="1" s="1"/>
  <c r="M291" i="1"/>
  <c r="Z291" i="1" s="1"/>
  <c r="Q293" i="1"/>
  <c r="R292" i="1"/>
  <c r="G292" i="1" s="1"/>
  <c r="M290" i="1"/>
  <c r="Z290" i="1" s="1"/>
  <c r="F290" i="1"/>
  <c r="Y289" i="1"/>
  <c r="N289" i="1"/>
  <c r="L290" i="1" l="1"/>
  <c r="F291" i="1"/>
  <c r="T292" i="1"/>
  <c r="J292" i="1"/>
  <c r="W292" i="1" s="1"/>
  <c r="H292" i="1"/>
  <c r="U292" i="1" s="1"/>
  <c r="I292" i="1"/>
  <c r="V292" i="1" s="1"/>
  <c r="Y290" i="1"/>
  <c r="N290" i="1"/>
  <c r="R293" i="1"/>
  <c r="G293" i="1" s="1"/>
  <c r="Q294" i="1"/>
  <c r="L291" i="1" l="1"/>
  <c r="M292" i="1"/>
  <c r="Z292" i="1" s="1"/>
  <c r="F292" i="1"/>
  <c r="I293" i="1"/>
  <c r="V293" i="1" s="1"/>
  <c r="T293" i="1"/>
  <c r="J293" i="1"/>
  <c r="W293" i="1" s="1"/>
  <c r="H293" i="1"/>
  <c r="U293" i="1" s="1"/>
  <c r="Q295" i="1"/>
  <c r="R294" i="1"/>
  <c r="G294" i="1" s="1"/>
  <c r="L292" i="1" l="1"/>
  <c r="Y292" i="1" s="1"/>
  <c r="Y291" i="1"/>
  <c r="N291" i="1"/>
  <c r="N292" i="1"/>
  <c r="M293" i="1"/>
  <c r="Z293" i="1" s="1"/>
  <c r="J294" i="1"/>
  <c r="W294" i="1" s="1"/>
  <c r="T294" i="1"/>
  <c r="H294" i="1"/>
  <c r="U294" i="1" s="1"/>
  <c r="I294" i="1"/>
  <c r="V294" i="1" s="1"/>
  <c r="R295" i="1"/>
  <c r="G295" i="1" s="1"/>
  <c r="Q296" i="1"/>
  <c r="F293" i="1"/>
  <c r="L293" i="1" l="1"/>
  <c r="F294" i="1"/>
  <c r="Y293" i="1"/>
  <c r="N293" i="1"/>
  <c r="R296" i="1"/>
  <c r="G296" i="1" s="1"/>
  <c r="Q297" i="1"/>
  <c r="J295" i="1"/>
  <c r="W295" i="1" s="1"/>
  <c r="H295" i="1"/>
  <c r="U295" i="1" s="1"/>
  <c r="T295" i="1"/>
  <c r="I295" i="1"/>
  <c r="V295" i="1" s="1"/>
  <c r="M294" i="1"/>
  <c r="L294" i="1" l="1"/>
  <c r="Y294" i="1" s="1"/>
  <c r="M295" i="1"/>
  <c r="Z295" i="1" s="1"/>
  <c r="F295" i="1"/>
  <c r="R297" i="1"/>
  <c r="G297" i="1" s="1"/>
  <c r="Q298" i="1"/>
  <c r="Z294" i="1"/>
  <c r="N294" i="1"/>
  <c r="T296" i="1"/>
  <c r="J296" i="1"/>
  <c r="W296" i="1" s="1"/>
  <c r="H296" i="1"/>
  <c r="U296" i="1" s="1"/>
  <c r="I296" i="1"/>
  <c r="V296" i="1" s="1"/>
  <c r="L295" i="1" l="1"/>
  <c r="Y295" i="1" s="1"/>
  <c r="F296" i="1"/>
  <c r="M296" i="1"/>
  <c r="R298" i="1"/>
  <c r="G298" i="1" s="1"/>
  <c r="Q299" i="1"/>
  <c r="T297" i="1"/>
  <c r="H297" i="1"/>
  <c r="U297" i="1" s="1"/>
  <c r="I297" i="1"/>
  <c r="V297" i="1" s="1"/>
  <c r="J297" i="1"/>
  <c r="W297" i="1" s="1"/>
  <c r="N295" i="1" l="1"/>
  <c r="L296" i="1"/>
  <c r="Y296" i="1" s="1"/>
  <c r="M297" i="1"/>
  <c r="Z297" i="1" s="1"/>
  <c r="F297" i="1"/>
  <c r="T298" i="1"/>
  <c r="H298" i="1"/>
  <c r="U298" i="1" s="1"/>
  <c r="I298" i="1"/>
  <c r="V298" i="1" s="1"/>
  <c r="J298" i="1"/>
  <c r="W298" i="1" s="1"/>
  <c r="R299" i="1"/>
  <c r="G299" i="1" s="1"/>
  <c r="Q300" i="1"/>
  <c r="Z296" i="1"/>
  <c r="N296" i="1"/>
  <c r="L297" i="1" l="1"/>
  <c r="F298" i="1"/>
  <c r="J299" i="1"/>
  <c r="W299" i="1" s="1"/>
  <c r="I299" i="1"/>
  <c r="V299" i="1" s="1"/>
  <c r="H299" i="1"/>
  <c r="U299" i="1" s="1"/>
  <c r="T299" i="1"/>
  <c r="F299" i="1"/>
  <c r="R300" i="1"/>
  <c r="G300" i="1" s="1"/>
  <c r="Q301" i="1"/>
  <c r="M298" i="1"/>
  <c r="Z298" i="1" s="1"/>
  <c r="Y297" i="1" l="1"/>
  <c r="N297" i="1"/>
  <c r="L299" i="1"/>
  <c r="Y299" i="1" s="1"/>
  <c r="M299" i="1"/>
  <c r="Z299" i="1" s="1"/>
  <c r="L298" i="1"/>
  <c r="Y298" i="1" s="1"/>
  <c r="N299" i="1"/>
  <c r="Q302" i="1"/>
  <c r="R301" i="1"/>
  <c r="G301" i="1" s="1"/>
  <c r="T300" i="1"/>
  <c r="I300" i="1"/>
  <c r="V300" i="1" s="1"/>
  <c r="H300" i="1"/>
  <c r="U300" i="1" s="1"/>
  <c r="J300" i="1"/>
  <c r="W300" i="1" s="1"/>
  <c r="N298" i="1" l="1"/>
  <c r="M300" i="1"/>
  <c r="Z300" i="1" s="1"/>
  <c r="F300" i="1"/>
  <c r="I301" i="1"/>
  <c r="V301" i="1" s="1"/>
  <c r="J301" i="1"/>
  <c r="W301" i="1" s="1"/>
  <c r="T301" i="1"/>
  <c r="H301" i="1"/>
  <c r="U301" i="1" s="1"/>
  <c r="M301" i="1"/>
  <c r="Z301" i="1" s="1"/>
  <c r="F301" i="1"/>
  <c r="Q303" i="1"/>
  <c r="R302" i="1"/>
  <c r="G302" i="1" s="1"/>
  <c r="L301" i="1" l="1"/>
  <c r="Y301" i="1" s="1"/>
  <c r="L300" i="1"/>
  <c r="Y300" i="1" s="1"/>
  <c r="T302" i="1"/>
  <c r="J302" i="1"/>
  <c r="W302" i="1" s="1"/>
  <c r="I302" i="1"/>
  <c r="V302" i="1" s="1"/>
  <c r="H302" i="1"/>
  <c r="U302" i="1" s="1"/>
  <c r="Q304" i="1"/>
  <c r="R303" i="1"/>
  <c r="G303" i="1" s="1"/>
  <c r="N301" i="1"/>
  <c r="N300" i="1"/>
  <c r="T303" i="1" l="1"/>
  <c r="I303" i="1"/>
  <c r="V303" i="1" s="1"/>
  <c r="H303" i="1"/>
  <c r="U303" i="1" s="1"/>
  <c r="J303" i="1"/>
  <c r="W303" i="1" s="1"/>
  <c r="M303" i="1"/>
  <c r="Z303" i="1" s="1"/>
  <c r="Q305" i="1"/>
  <c r="R304" i="1"/>
  <c r="G304" i="1" s="1"/>
  <c r="F302" i="1"/>
  <c r="M302" i="1"/>
  <c r="Z302" i="1" s="1"/>
  <c r="L302" i="1" l="1"/>
  <c r="F303" i="1"/>
  <c r="Y302" i="1"/>
  <c r="N302" i="1"/>
  <c r="Q306" i="1"/>
  <c r="R305" i="1"/>
  <c r="G305" i="1" s="1"/>
  <c r="T304" i="1"/>
  <c r="H304" i="1"/>
  <c r="U304" i="1" s="1"/>
  <c r="I304" i="1"/>
  <c r="V304" i="1" s="1"/>
  <c r="J304" i="1"/>
  <c r="W304" i="1" s="1"/>
  <c r="L303" i="1" l="1"/>
  <c r="M304" i="1"/>
  <c r="Z304" i="1" s="1"/>
  <c r="F304" i="1"/>
  <c r="T305" i="1"/>
  <c r="I305" i="1"/>
  <c r="V305" i="1" s="1"/>
  <c r="H305" i="1"/>
  <c r="U305" i="1" s="1"/>
  <c r="J305" i="1"/>
  <c r="W305" i="1" s="1"/>
  <c r="Q307" i="1"/>
  <c r="R306" i="1"/>
  <c r="G306" i="1" s="1"/>
  <c r="L304" i="1" l="1"/>
  <c r="Y303" i="1"/>
  <c r="N303" i="1"/>
  <c r="T306" i="1"/>
  <c r="I306" i="1"/>
  <c r="V306" i="1" s="1"/>
  <c r="J306" i="1"/>
  <c r="W306" i="1" s="1"/>
  <c r="H306" i="1"/>
  <c r="U306" i="1" s="1"/>
  <c r="Q308" i="1"/>
  <c r="R307" i="1"/>
  <c r="G307" i="1" s="1"/>
  <c r="F305" i="1"/>
  <c r="M305" i="1"/>
  <c r="Z305" i="1" s="1"/>
  <c r="L305" i="1" l="1"/>
  <c r="F306" i="1"/>
  <c r="M306" i="1"/>
  <c r="Z306" i="1" s="1"/>
  <c r="Y304" i="1"/>
  <c r="N304" i="1"/>
  <c r="Y305" i="1"/>
  <c r="N305" i="1"/>
  <c r="T307" i="1"/>
  <c r="J307" i="1"/>
  <c r="W307" i="1" s="1"/>
  <c r="I307" i="1"/>
  <c r="V307" i="1" s="1"/>
  <c r="H307" i="1"/>
  <c r="U307" i="1" s="1"/>
  <c r="Q310" i="1"/>
  <c r="R308" i="1"/>
  <c r="G308" i="1" s="1"/>
  <c r="L306" i="1" l="1"/>
  <c r="J308" i="1"/>
  <c r="W308" i="1" s="1"/>
  <c r="T308" i="1"/>
  <c r="T309" i="1" s="1"/>
  <c r="H308" i="1"/>
  <c r="U308" i="1" s="1"/>
  <c r="I308" i="1"/>
  <c r="V308" i="1" s="1"/>
  <c r="M308" i="1"/>
  <c r="Z308" i="1" s="1"/>
  <c r="Q311" i="1"/>
  <c r="R310" i="1"/>
  <c r="G310" i="1" s="1"/>
  <c r="F307" i="1"/>
  <c r="M307" i="1"/>
  <c r="Z307" i="1" s="1"/>
  <c r="Z309" i="1" l="1"/>
  <c r="V309" i="1"/>
  <c r="J998" i="3" s="1"/>
  <c r="W309" i="1"/>
  <c r="J999" i="3" s="1"/>
  <c r="U309" i="1"/>
  <c r="J997" i="3" s="1"/>
  <c r="L307" i="1"/>
  <c r="Y307" i="1" s="1"/>
  <c r="Y306" i="1"/>
  <c r="N306" i="1"/>
  <c r="F308" i="1"/>
  <c r="J310" i="1"/>
  <c r="W310" i="1" s="1"/>
  <c r="T310" i="1"/>
  <c r="H310" i="1"/>
  <c r="U310" i="1" s="1"/>
  <c r="I310" i="1"/>
  <c r="V310" i="1" s="1"/>
  <c r="Q312" i="1"/>
  <c r="R311" i="1"/>
  <c r="G311" i="1" s="1"/>
  <c r="J1002" i="3"/>
  <c r="J996" i="3"/>
  <c r="N307" i="1" l="1"/>
  <c r="L308" i="1"/>
  <c r="Y308" i="1" s="1"/>
  <c r="Y309" i="1" s="1"/>
  <c r="J1001" i="3" s="1"/>
  <c r="F42" i="8"/>
  <c r="F40" i="9"/>
  <c r="F36" i="9" s="1"/>
  <c r="F30" i="9" s="1"/>
  <c r="N308" i="1"/>
  <c r="AB309" i="1" s="1"/>
  <c r="J1003" i="3"/>
  <c r="T311" i="1"/>
  <c r="I311" i="1"/>
  <c r="V311" i="1" s="1"/>
  <c r="J311" i="1"/>
  <c r="W311" i="1" s="1"/>
  <c r="H311" i="1"/>
  <c r="U311" i="1" s="1"/>
  <c r="Q313" i="1"/>
  <c r="R312" i="1"/>
  <c r="G312" i="1" s="1"/>
  <c r="F310" i="1"/>
  <c r="AA309" i="1" l="1"/>
  <c r="AC309" i="1" s="1"/>
  <c r="F311" i="1"/>
  <c r="M310" i="1"/>
  <c r="Z310" i="1" s="1"/>
  <c r="L310" i="1"/>
  <c r="H312" i="1"/>
  <c r="U312" i="1" s="1"/>
  <c r="T312" i="1"/>
  <c r="I312" i="1"/>
  <c r="V312" i="1" s="1"/>
  <c r="J312" i="1"/>
  <c r="W312" i="1" s="1"/>
  <c r="Q314" i="1"/>
  <c r="Q316" i="1" s="1"/>
  <c r="R313" i="1"/>
  <c r="G313" i="1" s="1"/>
  <c r="L311" i="1"/>
  <c r="M311" i="1"/>
  <c r="Z311" i="1" s="1"/>
  <c r="J1024" i="3"/>
  <c r="Y311" i="1" l="1"/>
  <c r="N311" i="1"/>
  <c r="R314" i="1"/>
  <c r="G314" i="1" s="1"/>
  <c r="Y310" i="1"/>
  <c r="N310" i="1"/>
  <c r="T313" i="1"/>
  <c r="I313" i="1"/>
  <c r="V313" i="1" s="1"/>
  <c r="H313" i="1"/>
  <c r="U313" i="1" s="1"/>
  <c r="J313" i="1"/>
  <c r="W313" i="1" s="1"/>
  <c r="F312" i="1"/>
  <c r="F313" i="1" l="1"/>
  <c r="L312" i="1"/>
  <c r="M312" i="1"/>
  <c r="Z312" i="1" s="1"/>
  <c r="M313" i="1"/>
  <c r="Z313" i="1" s="1"/>
  <c r="L313" i="1"/>
  <c r="H314" i="1"/>
  <c r="U314" i="1" s="1"/>
  <c r="T314" i="1"/>
  <c r="I314" i="1"/>
  <c r="V314" i="1" s="1"/>
  <c r="J314" i="1"/>
  <c r="W314" i="1" s="1"/>
  <c r="Q317" i="1" l="1"/>
  <c r="R316" i="1"/>
  <c r="G316" i="1" s="1"/>
  <c r="Y312" i="1"/>
  <c r="N312" i="1"/>
  <c r="T315" i="1"/>
  <c r="W315" i="1"/>
  <c r="J1031" i="3" s="1"/>
  <c r="V315" i="1"/>
  <c r="J1030" i="3" s="1"/>
  <c r="U315" i="1"/>
  <c r="J1029" i="3" s="1"/>
  <c r="F314" i="1"/>
  <c r="Y313" i="1"/>
  <c r="N313" i="1"/>
  <c r="H316" i="1" l="1"/>
  <c r="U316" i="1" s="1"/>
  <c r="I316" i="1"/>
  <c r="V316" i="1" s="1"/>
  <c r="J316" i="1"/>
  <c r="W316" i="1" s="1"/>
  <c r="T316" i="1"/>
  <c r="M314" i="1"/>
  <c r="Z314" i="1" s="1"/>
  <c r="Z315" i="1" s="1"/>
  <c r="J1034" i="3" s="1"/>
  <c r="L314" i="1"/>
  <c r="J1028" i="3"/>
  <c r="Q318" i="1"/>
  <c r="R317" i="1"/>
  <c r="G317" i="1" s="1"/>
  <c r="F316" i="1" l="1"/>
  <c r="Y314" i="1"/>
  <c r="Y315" i="1" s="1"/>
  <c r="N314" i="1"/>
  <c r="AB315" i="1" s="1"/>
  <c r="I317" i="1"/>
  <c r="V317" i="1" s="1"/>
  <c r="H317" i="1"/>
  <c r="U317" i="1" s="1"/>
  <c r="T317" i="1"/>
  <c r="J317" i="1"/>
  <c r="W317" i="1" s="1"/>
  <c r="M317" i="1"/>
  <c r="Z317" i="1" s="1"/>
  <c r="Q319" i="1"/>
  <c r="R318" i="1"/>
  <c r="G318" i="1" s="1"/>
  <c r="L316" i="1"/>
  <c r="M316" i="1"/>
  <c r="Z316" i="1" s="1"/>
  <c r="F317" i="1" l="1"/>
  <c r="L317" i="1" s="1"/>
  <c r="Y316" i="1"/>
  <c r="N316" i="1"/>
  <c r="T318" i="1"/>
  <c r="I318" i="1"/>
  <c r="V318" i="1" s="1"/>
  <c r="J318" i="1"/>
  <c r="W318" i="1" s="1"/>
  <c r="H318" i="1"/>
  <c r="U318" i="1" s="1"/>
  <c r="Q320" i="1"/>
  <c r="R319" i="1"/>
  <c r="G319" i="1" s="1"/>
  <c r="J1033" i="3"/>
  <c r="AA315" i="1"/>
  <c r="Y317" i="1" l="1"/>
  <c r="N317" i="1"/>
  <c r="F43" i="8"/>
  <c r="J1035" i="3"/>
  <c r="J1062" i="3" s="1"/>
  <c r="F318" i="1"/>
  <c r="Q322" i="1"/>
  <c r="R320" i="1"/>
  <c r="G320" i="1" s="1"/>
  <c r="AC315" i="1"/>
  <c r="I319" i="1"/>
  <c r="V319" i="1" s="1"/>
  <c r="J319" i="1"/>
  <c r="W319" i="1" s="1"/>
  <c r="T319" i="1"/>
  <c r="H319" i="1"/>
  <c r="M319" i="1" s="1"/>
  <c r="Z319" i="1" s="1"/>
  <c r="M318" i="1"/>
  <c r="L318" i="1" l="1"/>
  <c r="Y318" i="1" s="1"/>
  <c r="Z318" i="1"/>
  <c r="N318" i="1"/>
  <c r="F319" i="1"/>
  <c r="U319" i="1"/>
  <c r="J320" i="1"/>
  <c r="W320" i="1" s="1"/>
  <c r="W321" i="1" s="1"/>
  <c r="J1069" i="3" s="1"/>
  <c r="I320" i="1"/>
  <c r="V320" i="1" s="1"/>
  <c r="V321" i="1" s="1"/>
  <c r="J1068" i="3" s="1"/>
  <c r="T320" i="1"/>
  <c r="T321" i="1" s="1"/>
  <c r="H320" i="1"/>
  <c r="U320" i="1" s="1"/>
  <c r="Q323" i="1"/>
  <c r="R322" i="1"/>
  <c r="G322" i="1" s="1"/>
  <c r="L319" i="1" l="1"/>
  <c r="I322" i="1"/>
  <c r="V322" i="1" s="1"/>
  <c r="H322" i="1"/>
  <c r="U322" i="1" s="1"/>
  <c r="J322" i="1"/>
  <c r="W322" i="1" s="1"/>
  <c r="T322" i="1"/>
  <c r="Q324" i="1"/>
  <c r="R323" i="1"/>
  <c r="G323" i="1" s="1"/>
  <c r="J1066" i="3"/>
  <c r="F320" i="1"/>
  <c r="M320" i="1"/>
  <c r="Z320" i="1" s="1"/>
  <c r="Z321" i="1" s="1"/>
  <c r="J1072" i="3" s="1"/>
  <c r="U321" i="1"/>
  <c r="J1067" i="3" s="1"/>
  <c r="Y319" i="1"/>
  <c r="N319" i="1"/>
  <c r="L320" i="1" l="1"/>
  <c r="Y320" i="1" s="1"/>
  <c r="Y321" i="1" s="1"/>
  <c r="J1071" i="3" s="1"/>
  <c r="N320" i="1"/>
  <c r="AB321" i="1" s="1"/>
  <c r="H323" i="1"/>
  <c r="U323" i="1" s="1"/>
  <c r="J323" i="1"/>
  <c r="W323" i="1" s="1"/>
  <c r="T323" i="1"/>
  <c r="I323" i="1"/>
  <c r="V323" i="1" s="1"/>
  <c r="Q325" i="1"/>
  <c r="R324" i="1"/>
  <c r="G324" i="1" s="1"/>
  <c r="F322" i="1"/>
  <c r="J1073" i="3" l="1"/>
  <c r="J1086" i="3" s="1"/>
  <c r="F44" i="8"/>
  <c r="F52" i="9"/>
  <c r="F51" i="9" s="1"/>
  <c r="AA321" i="1"/>
  <c r="F323" i="1"/>
  <c r="L323" i="1" s="1"/>
  <c r="T324" i="1"/>
  <c r="I324" i="1"/>
  <c r="V324" i="1" s="1"/>
  <c r="H324" i="1"/>
  <c r="U324" i="1" s="1"/>
  <c r="J324" i="1"/>
  <c r="W324" i="1" s="1"/>
  <c r="M322" i="1"/>
  <c r="Z322" i="1" s="1"/>
  <c r="L322" i="1"/>
  <c r="Q326" i="1"/>
  <c r="R325" i="1"/>
  <c r="G325" i="1" s="1"/>
  <c r="AC321" i="1" l="1"/>
  <c r="M323" i="1"/>
  <c r="Z323" i="1" s="1"/>
  <c r="Y323" i="1"/>
  <c r="N323" i="1"/>
  <c r="Q327" i="1"/>
  <c r="Q328" i="1" s="1"/>
  <c r="Q329" i="1" s="1"/>
  <c r="R326" i="1"/>
  <c r="G326" i="1" s="1"/>
  <c r="Y322" i="1"/>
  <c r="N322" i="1"/>
  <c r="T325" i="1"/>
  <c r="H325" i="1"/>
  <c r="U325" i="1" s="1"/>
  <c r="I325" i="1"/>
  <c r="V325" i="1" s="1"/>
  <c r="J325" i="1"/>
  <c r="W325" i="1" s="1"/>
  <c r="F324" i="1"/>
  <c r="F325" i="1" l="1"/>
  <c r="R327" i="1"/>
  <c r="G327" i="1" s="1"/>
  <c r="M324" i="1"/>
  <c r="Z324" i="1" s="1"/>
  <c r="L324" i="1"/>
  <c r="L325" i="1"/>
  <c r="M325" i="1"/>
  <c r="Z325" i="1" s="1"/>
  <c r="I326" i="1"/>
  <c r="V326" i="1" s="1"/>
  <c r="J326" i="1"/>
  <c r="W326" i="1" s="1"/>
  <c r="H326" i="1"/>
  <c r="U326" i="1" s="1"/>
  <c r="T326" i="1"/>
  <c r="F326" i="1" l="1"/>
  <c r="Y325" i="1"/>
  <c r="N325" i="1"/>
  <c r="Y324" i="1"/>
  <c r="N324" i="1"/>
  <c r="H327" i="1"/>
  <c r="U327" i="1" s="1"/>
  <c r="T327" i="1"/>
  <c r="I327" i="1"/>
  <c r="V327" i="1" s="1"/>
  <c r="J327" i="1"/>
  <c r="W327" i="1" s="1"/>
  <c r="M326" i="1" l="1"/>
  <c r="Z326" i="1" s="1"/>
  <c r="L326" i="1"/>
  <c r="R329" i="1"/>
  <c r="G329" i="1" s="1"/>
  <c r="R328" i="1"/>
  <c r="G328" i="1" s="1"/>
  <c r="F327" i="1"/>
  <c r="Y326" i="1"/>
  <c r="N326" i="1" l="1"/>
  <c r="M327" i="1"/>
  <c r="Z327" i="1" s="1"/>
  <c r="L327" i="1"/>
  <c r="T328" i="1"/>
  <c r="I328" i="1"/>
  <c r="V328" i="1" s="1"/>
  <c r="J328" i="1"/>
  <c r="W328" i="1" s="1"/>
  <c r="H328" i="1"/>
  <c r="U328" i="1" s="1"/>
  <c r="T329" i="1"/>
  <c r="T330" i="1" s="1"/>
  <c r="T332" i="1" s="1"/>
  <c r="J329" i="1"/>
  <c r="W329" i="1" s="1"/>
  <c r="I329" i="1"/>
  <c r="V329" i="1" s="1"/>
  <c r="H329" i="1"/>
  <c r="U329" i="1" s="1"/>
  <c r="W330" i="1" l="1"/>
  <c r="J1093" i="3"/>
  <c r="W332" i="1"/>
  <c r="U330" i="1"/>
  <c r="V330" i="1"/>
  <c r="M329" i="1"/>
  <c r="Z329" i="1" s="1"/>
  <c r="F329" i="1"/>
  <c r="J1090" i="3"/>
  <c r="F328" i="1"/>
  <c r="M328" i="1"/>
  <c r="Z328" i="1" s="1"/>
  <c r="Y327" i="1"/>
  <c r="N327" i="1"/>
  <c r="L328" i="1" l="1"/>
  <c r="L329" i="1"/>
  <c r="Y329" i="1" s="1"/>
  <c r="J1091" i="3"/>
  <c r="U332" i="1"/>
  <c r="J1092" i="3"/>
  <c r="V332" i="1"/>
  <c r="Z330" i="1"/>
  <c r="Y328" i="1"/>
  <c r="Y330" i="1" s="1"/>
  <c r="Y332" i="1" s="1"/>
  <c r="N328" i="1"/>
  <c r="N329" i="1" l="1"/>
  <c r="AB330" i="1" s="1"/>
  <c r="J1096" i="3"/>
  <c r="Z332" i="1"/>
  <c r="Z335" i="1" s="1"/>
  <c r="J1095" i="3"/>
  <c r="AA330" i="1"/>
  <c r="AA335" i="1" s="1"/>
  <c r="J1097" i="3" l="1"/>
  <c r="J1115" i="3" s="1"/>
  <c r="J1116" i="3" s="1"/>
  <c r="J1289" i="3" s="1"/>
  <c r="F54" i="9"/>
  <c r="F53" i="9" s="1"/>
  <c r="F50" i="9" s="1"/>
  <c r="F45" i="8"/>
  <c r="F9" i="8" s="1"/>
  <c r="D12" i="10"/>
  <c r="D29" i="10" s="1"/>
  <c r="C10" i="7"/>
  <c r="C9" i="7"/>
  <c r="C17" i="7"/>
  <c r="C11" i="7"/>
  <c r="C12" i="7"/>
  <c r="C35" i="5"/>
  <c r="C45" i="5" s="1"/>
  <c r="C16" i="7"/>
  <c r="AC330" i="1"/>
  <c r="C164" i="7" l="1"/>
  <c r="F11" i="9"/>
  <c r="F10" i="9" s="1"/>
  <c r="F6" i="9" s="1"/>
  <c r="F55" i="9" s="1"/>
  <c r="F7" i="8"/>
  <c r="F6" i="8" s="1"/>
  <c r="F5" i="8" s="1"/>
  <c r="F8" i="8"/>
  <c r="D32" i="10"/>
  <c r="D33" i="10" s="1"/>
  <c r="C53" i="5"/>
  <c r="E53" i="5" s="1"/>
  <c r="F57" i="9"/>
  <c r="C15" i="7"/>
  <c r="F35" i="5"/>
  <c r="C7" i="7"/>
  <c r="F58" i="9" l="1"/>
  <c r="H5" i="8"/>
  <c r="C6" i="7"/>
  <c r="C162" i="7" s="1"/>
  <c r="C165" i="7" s="1"/>
</calcChain>
</file>

<file path=xl/sharedStrings.xml><?xml version="1.0" encoding="utf-8"?>
<sst xmlns="http://schemas.openxmlformats.org/spreadsheetml/2006/main" count="7301" uniqueCount="1513">
  <si>
    <t>Categoría</t>
  </si>
  <si>
    <t>Nivel</t>
  </si>
  <si>
    <t>U.R.</t>
  </si>
  <si>
    <t>Descripción de Plaza/Puesto</t>
  </si>
  <si>
    <t>Sueldo Diario</t>
  </si>
  <si>
    <t>Ayuda para despensa</t>
  </si>
  <si>
    <t>Ayuda para Ropa</t>
  </si>
  <si>
    <t>Fondo de Ahorro Mensual</t>
  </si>
  <si>
    <t>Prima Vacacional Anual</t>
  </si>
  <si>
    <t>Gratificación Anual (Aguinaldo)</t>
  </si>
  <si>
    <t xml:space="preserve">Total </t>
  </si>
  <si>
    <t>DETALLE DE PERCEPCIONES AUTORIZADAS POR PLAZA/PUESTO ANUAL</t>
  </si>
  <si>
    <t>CONFIANZA</t>
  </si>
  <si>
    <t>21-01</t>
  </si>
  <si>
    <t>CONTRALORÍA MUNICIPAL</t>
  </si>
  <si>
    <t>CONTRALOR MUNICIPAL</t>
  </si>
  <si>
    <t>TITULAR DEL ÁREA DE AUDITORÍA CONTABLE Y FINANCIERA</t>
  </si>
  <si>
    <t>TITULAR DEL ÁREA DE EVALUACIÓN Y CONTROL DE OBRA</t>
  </si>
  <si>
    <t>TITURTAL DEL ÁREA DE QUEJAS, DENUNCIAS Y SUGERENCIAS</t>
  </si>
  <si>
    <t>TITULAR DEL ÁREA DE ASUNTOS JURÍDICOS  Y RESPONSABILIDADES</t>
  </si>
  <si>
    <t>ASESOR JURÍDICO "A"</t>
  </si>
  <si>
    <t>AUXILIAR DE SUPERVISOR DE OBRA</t>
  </si>
  <si>
    <t>SECRETARIA "AA"</t>
  </si>
  <si>
    <t>AUXILIAR DE AUDITOR</t>
  </si>
  <si>
    <t>BASE</t>
  </si>
  <si>
    <t>Número de Plazas/ Puestos</t>
  </si>
  <si>
    <t>Sueldo Mensual</t>
  </si>
  <si>
    <t>Ayuda para transporte</t>
  </si>
  <si>
    <t>21-02</t>
  </si>
  <si>
    <t>JEFATURA DE ASUNTOS JURÍDICOS</t>
  </si>
  <si>
    <t>COORDINADOR DE ASESOR JURÍDICO "A"</t>
  </si>
  <si>
    <t>21-03</t>
  </si>
  <si>
    <t>JUZGADO ADMINISTRATIVO MUNICIPAL</t>
  </si>
  <si>
    <t>JUEZ MUNICIPAL</t>
  </si>
  <si>
    <t>SECRETARIA DE JUZGADO</t>
  </si>
  <si>
    <t>ACTUARIO</t>
  </si>
  <si>
    <t>21-04</t>
  </si>
  <si>
    <t>PRESIDENTE, SÍNDICOS Y REGIDORES</t>
  </si>
  <si>
    <t>PRESIDENTE MUNICIPAL</t>
  </si>
  <si>
    <t>SINDICOS</t>
  </si>
  <si>
    <t>REGIDORES</t>
  </si>
  <si>
    <t>ASISTENTE EJECUTIVA</t>
  </si>
  <si>
    <t>21-05</t>
  </si>
  <si>
    <t>PRESIDENCIA MUNICIPAL</t>
  </si>
  <si>
    <t>SECRETARIO PARTICULAR</t>
  </si>
  <si>
    <t>JEFE DE ATENCIÓN CIUDADANA</t>
  </si>
  <si>
    <t>CHOFER PARTICULAR</t>
  </si>
  <si>
    <t>COORDINADOR DE EVENTOS DEL PRESIDENTE</t>
  </si>
  <si>
    <t>ASISTENTE</t>
  </si>
  <si>
    <t>ASISTENTE DE PRESIDENCIA</t>
  </si>
  <si>
    <t>MENSAJERO</t>
  </si>
  <si>
    <t>21-06</t>
  </si>
  <si>
    <t>SECRETARIA DEL AYUNTAMIENTO</t>
  </si>
  <si>
    <t>SECRETARIO DEL AYUNTAMIENTO</t>
  </si>
  <si>
    <t>JEFE DE ASUNTOS INTERNOS</t>
  </si>
  <si>
    <t>JEFATURA DE DERECHOS HUMANOS</t>
  </si>
  <si>
    <t>ASESOR JURÍDICO</t>
  </si>
  <si>
    <t>SECRETARIA DE ACTAS Y ACUERDOS</t>
  </si>
  <si>
    <t>COORDINADOR EJECUTIVO</t>
  </si>
  <si>
    <t>ARCHIVISTA</t>
  </si>
  <si>
    <t>AUXILIAR DE ARCHIVISTA</t>
  </si>
  <si>
    <t>21-07</t>
  </si>
  <si>
    <t>21-08</t>
  </si>
  <si>
    <t>TESORERÍA MUNICIPAL</t>
  </si>
  <si>
    <t>TESORERO MUNICIPAL</t>
  </si>
  <si>
    <t>JEFE DE EGRESOS Y CUENTA PÚBLICA</t>
  </si>
  <si>
    <t>JEFE DEL DEPARTAMENTO DE INGRESOS</t>
  </si>
  <si>
    <t>JEFE DEL DEPARTAMENTO DE INFORMÁTICA</t>
  </si>
  <si>
    <t>JEFE DE RAMO XXXIII Y FONDOS FEDERALES</t>
  </si>
  <si>
    <t>JEFATURA JURÍDICA</t>
  </si>
  <si>
    <t>ENCARGADO DE ADQUISICIONES</t>
  </si>
  <si>
    <t>INSPECTOR DE TESORERÍA</t>
  </si>
  <si>
    <t>COORDINADOR DE RAMO XXXIII Y FONDOS FEDERALES</t>
  </si>
  <si>
    <t>COORDINADOR DE INFORMÁTICA</t>
  </si>
  <si>
    <t>COORDINADOR ADMINISTRATIVO DE IMPUESTOS</t>
  </si>
  <si>
    <t>COORDINADOR DE EGRESOS Y PRESUPUESTO</t>
  </si>
  <si>
    <t>COORDINADOR ADMINISTRATIVO DEL PROGRAMA DE INVENTARIO DE BIENES MUEBLES E INMUEBLES</t>
  </si>
  <si>
    <t>COORDINADOR DEL PROGRAMA DE AFILIACIÓN DEL IMSS Y NÓMINA</t>
  </si>
  <si>
    <t>AUXILIAR ADMINISTRATIVO DE TESORERÍA</t>
  </si>
  <si>
    <t>ALMACENISTA</t>
  </si>
  <si>
    <t>AUXILIAR DE INFORMÁTICA</t>
  </si>
  <si>
    <t>CAJERO</t>
  </si>
  <si>
    <t>AUXILIAR DE INGRESOS</t>
  </si>
  <si>
    <t>21-09</t>
  </si>
  <si>
    <t>DEPARTAMENTO DE INSPECCIÓN Y FISCALIZACIÓN</t>
  </si>
  <si>
    <t>21-10</t>
  </si>
  <si>
    <t>DEPARTAMENTO DE IMPUESTO INMOBILIARIO</t>
  </si>
  <si>
    <t>21-11</t>
  </si>
  <si>
    <t>DEPARTAMENTO DE CATASTRO</t>
  </si>
  <si>
    <t>JEFE DEL DEPARTAMENTO DE CATASTRO</t>
  </si>
  <si>
    <t>PERITO VALUADOR</t>
  </si>
  <si>
    <t>COORDINADOR DE CÓMPUTO</t>
  </si>
  <si>
    <t>AUXILIAR DE CÓMPUTO</t>
  </si>
  <si>
    <t>DIBUJANTE</t>
  </si>
  <si>
    <t>AUXIIAR DE PERITO VALUDADOR</t>
  </si>
  <si>
    <t>21-12</t>
  </si>
  <si>
    <t>DIRECCIÓN DE SEGURIDAD PÚBLICA, JEFATURA DE MOVILIDAD, PROTECCIÓN CIVIL Y CENTRAL DE EMERGENCIAS 066  (MODELO POLICIAL)</t>
  </si>
  <si>
    <t>COMISARIO GENERAL</t>
  </si>
  <si>
    <t>SUBOFICIAL</t>
  </si>
  <si>
    <t>COORDINADOR GENERAL</t>
  </si>
  <si>
    <t>POLICIA PRIMERO</t>
  </si>
  <si>
    <t>POLICIA SEGUNDO</t>
  </si>
  <si>
    <t>POLICIA TERCERO</t>
  </si>
  <si>
    <t>POLICIA</t>
  </si>
  <si>
    <t>INSPECTOR DE PLANEACIÓN</t>
  </si>
  <si>
    <t xml:space="preserve">INSPECTOR DE CENTRAL DE EMERGENCIAS </t>
  </si>
  <si>
    <t>INSPECTOR DE OPERATIVOS ESPECIALES</t>
  </si>
  <si>
    <t>INSPECTOR DE CEFOPOL</t>
  </si>
  <si>
    <t>INSPECTOR DE PARTICIPACIÓN CIUDADANA Y PREVENCIÓN AL DELITO</t>
  </si>
  <si>
    <t>COORDINADOR JURÍDICO</t>
  </si>
  <si>
    <t>COORDINADOR ADMINISTRATIVO</t>
  </si>
  <si>
    <t>COORDINADOR D EPROGRAMAS FEDERALES Y ESTATALES</t>
  </si>
  <si>
    <t>MÉDICO</t>
  </si>
  <si>
    <t>JUEZ CALIFICADOR</t>
  </si>
  <si>
    <t>SUPERVISOR DE LA CENTRAL DE EMERGENCIAS</t>
  </si>
  <si>
    <t>SECRETARÍA "AA"</t>
  </si>
  <si>
    <t>INTENDENTE</t>
  </si>
  <si>
    <t>AUXILIAR DE CENTRAL DE EMERGENCIAS</t>
  </si>
  <si>
    <t>AUXILIAR DE PROGRAMAS FEDERALES Y ESTATALES</t>
  </si>
  <si>
    <t>21-13</t>
  </si>
  <si>
    <t>JEFATURA DE MOVILIDAD</t>
  </si>
  <si>
    <t>TITULAR DE LA JEFATURA DE MOVILIDAD</t>
  </si>
  <si>
    <t>TITULAR DE LA JEFATURA DE TRANSPORTE</t>
  </si>
  <si>
    <t>SUPERVISOR DE INSPECTORES DE TRANSPORTE</t>
  </si>
  <si>
    <t>COORDINADOR INSPECTOR DE TRANSPORTE</t>
  </si>
  <si>
    <t>COMANDANTE</t>
  </si>
  <si>
    <t>OFICIAL DE TRÁNSITO</t>
  </si>
  <si>
    <t>OFICIAL PRIMERO DE TRÁNSITO</t>
  </si>
  <si>
    <t>OFICIAL SEGUNDO DE TRÁNSITO</t>
  </si>
  <si>
    <t>OFICIAL TERCERO DE TRÁNSITO</t>
  </si>
  <si>
    <t>SUB OFICIAL DE TRÁNSITO</t>
  </si>
  <si>
    <t>AUXILIARES DE SEÑALIZACIÓN</t>
  </si>
  <si>
    <t>21-14</t>
  </si>
  <si>
    <t>COORDINACIÓN DE PROTECCIÓN CIVIL</t>
  </si>
  <si>
    <t>INSPECTOR DE PROTECCIÓN CIVIL</t>
  </si>
  <si>
    <t>SUB COORDINADOR DE PROTECCIÓN CIVIL</t>
  </si>
  <si>
    <t>AUXILIARES DE PROTECCIÓN CIVIL</t>
  </si>
  <si>
    <t>21-15</t>
  </si>
  <si>
    <t>JEFATURA DE COMUNICACIÓN SOCIAL</t>
  </si>
  <si>
    <t>JEFE DEL DEPARTAMENTO DE COMUNICACIÓN SOCIAL</t>
  </si>
  <si>
    <t>SUB JEFE DEL DEPARTAMENTO DE COMUNICACIÓN SOCIAL</t>
  </si>
  <si>
    <t>COORDINADOR DE COMUNICACIÓN SOCIAL</t>
  </si>
  <si>
    <t>COORDINADOR DE DISEÑO</t>
  </si>
  <si>
    <t>SUBCOORDINADOR DE DISEÑO</t>
  </si>
  <si>
    <t>21-16</t>
  </si>
  <si>
    <t>OFICIALIA MAYOR</t>
  </si>
  <si>
    <t>ADMINISTRADOR INTERNO Y DE GABINETE</t>
  </si>
  <si>
    <t>JEFE DE PARQUE VEHÍCULAR</t>
  </si>
  <si>
    <t>ELECTRICISTA</t>
  </si>
  <si>
    <t>AYUDANTE DE ELECTRICISTA</t>
  </si>
  <si>
    <t>COORDINADOR DE EVENTOS ESPECIALES</t>
  </si>
  <si>
    <t>COORDINADOR DE LOGÍSTICA</t>
  </si>
  <si>
    <t>JEFE DE MANTENIMIENTO</t>
  </si>
  <si>
    <t>ECARGADO DE RELOJ CHECADOR</t>
  </si>
  <si>
    <t xml:space="preserve">CHOFER DE OFICIALIA </t>
  </si>
  <si>
    <t xml:space="preserve">SUPERVISOR DE PARQEU VEHÍCULAR </t>
  </si>
  <si>
    <t>HERRERO</t>
  </si>
  <si>
    <t>AUXILIAR DE SERVICIOS GENERALES</t>
  </si>
  <si>
    <t>AUXILIAR ADMINISTRATIVO</t>
  </si>
  <si>
    <t>GASOLINERO</t>
  </si>
  <si>
    <t>VELADOR</t>
  </si>
  <si>
    <t>21-17</t>
  </si>
  <si>
    <t>DIRECCIÓN DE TRANSPARENCIA, ACCESO A LA INFORMACIÓN Y PROTECCIÓN DE DATOS PERSONALES</t>
  </si>
  <si>
    <t>TITULAR DE LA TRANSPARENCIA</t>
  </si>
  <si>
    <t>COORDINADOR DEL ÁREA DE INFORMÁTICA</t>
  </si>
  <si>
    <t>21-18</t>
  </si>
  <si>
    <t>OFICINA MUNICIPAL DE ENLACE CON LA SECRETARÍA DE RELACIONES EXTERIORES</t>
  </si>
  <si>
    <t>JEFE DE LA OFICINA DE RELACIONES EXTERIORES</t>
  </si>
  <si>
    <t xml:space="preserve">AUXILIARES DE RELACIONES EXTERIORES </t>
  </si>
  <si>
    <t>21-20</t>
  </si>
  <si>
    <t>PROCURADURÍA AUXILIAR DE PROTECCIÓN DE NIÑAS, NIÑOS Y ADOLESCENTES</t>
  </si>
  <si>
    <t>PROCURADOR AUXILIAR DE PROTECCIÓN DE NIÑAS, NIÑOS Y ADOLESCENTES DEL MUNICIPIO DE ACÁMBARO, GTO.</t>
  </si>
  <si>
    <t>ASISTENTE JURÍDICIO DE PROCURADURÍA</t>
  </si>
  <si>
    <t>PSICÓLOGO DE PROCURADURÍA</t>
  </si>
  <si>
    <t>TRABAJADORA SOCIAL DE PROCURADURÍA</t>
  </si>
  <si>
    <t>22-01</t>
  </si>
  <si>
    <t>JEFATURA DE PARQUES Y JARDINES</t>
  </si>
  <si>
    <t>JEFE DE PARQUES Y JARDINES</t>
  </si>
  <si>
    <t>SUPERVISOR DE ÁREAS VERDES</t>
  </si>
  <si>
    <t>JARDINERO</t>
  </si>
  <si>
    <t>PEÓN DE PARQUES Y JARDINES</t>
  </si>
  <si>
    <t>22-02</t>
  </si>
  <si>
    <t>DIRECCIÓN DE ECOLOGÍA</t>
  </si>
  <si>
    <t>DIRECTOR DE ECOLOGÍA</t>
  </si>
  <si>
    <t>COORDINADOR DE ECOLOGÍA</t>
  </si>
  <si>
    <t>ASISTENTE DE ECOLOGÍA</t>
  </si>
  <si>
    <t>GUARDABOSQUES</t>
  </si>
  <si>
    <t>INSPECTOR AMBIENTAL</t>
  </si>
  <si>
    <t>22-03</t>
  </si>
  <si>
    <t>DIRECCIÓN DE DESARROLLO URBANO</t>
  </si>
  <si>
    <t xml:space="preserve">TITULAR DE LA DIRECCIÓN DE DESARROLLO URBANO ORDENAMIENTO TERRITORIAL </t>
  </si>
  <si>
    <t>TITULAR DE LA SUBDIRECCIÓN DE DESARROLLO URBANO Y ORDENAMIENTO TERRITORIAL</t>
  </si>
  <si>
    <t>TITULAR DE LA JEFATURA DE FRACCIONAMIENTOS</t>
  </si>
  <si>
    <t>TITUTLAR DE LA JEFATURA DE ESPACIOS PÚBLICOS, IMAGEN URBANA Y PATRIMONIO CULTURAL EDIFICADO</t>
  </si>
  <si>
    <t>TITULAR DE LA JEFATURA JURÍDICA Y PROCESOS ADMINISTRATIVOS</t>
  </si>
  <si>
    <t>PROYECTISTA</t>
  </si>
  <si>
    <t>TITULAR DE LA JEFATURA DE CONTROL Y PLANIFICACIÓN AL ORDENAMIENTO TERRITORIAL</t>
  </si>
  <si>
    <t>TITULAR DE LA JEFATURA DE INSPECCIÓN Y VIGILANCIA</t>
  </si>
  <si>
    <t>AUXILIAR ADMIINISTRATIVO DE DESARROLLO URBANO</t>
  </si>
  <si>
    <t>TOPOGRAFO "A"</t>
  </si>
  <si>
    <t>CABO DE DESARROLLO RUBANO Y ORDENAMIENTO TERRITORIAL</t>
  </si>
  <si>
    <t>DIBUJANTE Y CALCULISTA</t>
  </si>
  <si>
    <t>SUPERVISOR DE DESARROLLO URBANO Y ORDENAMIENTO TERRITORIAL</t>
  </si>
  <si>
    <t>INSPECTOR DE DESARROLLO URBANO Y ORDENAMIENTO TERRITORIAL</t>
  </si>
  <si>
    <t>PEÓN DE DESARROLLO URBANO Y ORDENAMIENTO TERRITORIAL</t>
  </si>
  <si>
    <t>22-04</t>
  </si>
  <si>
    <t>CENTRO DE CONTROL Y ASISTENCIA ANIMAL</t>
  </si>
  <si>
    <t>JEFE DEL CENTRO DE CONTROL ANIMAL</t>
  </si>
  <si>
    <t>CHOFER DE ANTIRRÁBICO</t>
  </si>
  <si>
    <t>CAPTURADOR DE PERROS</t>
  </si>
  <si>
    <t>22-06</t>
  </si>
  <si>
    <t>COMISIÓN MUNICIPAL DEL DEPORTE</t>
  </si>
  <si>
    <t>INSTRUCTOR DE EQUIPOS DEPORTIVOS-LIGA MUNICIPAL NO. 2</t>
  </si>
  <si>
    <t>INSTRUCTOR DE EQUIPOS DEPORTIVOS-LIGA MUNICIPAL NO. 1</t>
  </si>
  <si>
    <t>INSTRUCTOR DE EQUIPOS DEPORTIVOS-LIGA MUNICIPAL NO. 3</t>
  </si>
  <si>
    <t>PROMOTOR DEPORTIVO</t>
  </si>
  <si>
    <t>ENTRENADOR DEPORTIVO</t>
  </si>
  <si>
    <t>22-08</t>
  </si>
  <si>
    <t>22-07</t>
  </si>
  <si>
    <t>DIRECCIÓN MUNICIPAL DE LA MUJER</t>
  </si>
  <si>
    <t>DIRECTORA DE LA DIRECCIÓN MUNICIPAL DE LA MUJER</t>
  </si>
  <si>
    <t>PSICOLOGA</t>
  </si>
  <si>
    <t>COORDINADOR DE LA DIRECCIÓN DE LA MUJER</t>
  </si>
  <si>
    <t>DIRECCION DE DESARROLLO SOCIAL</t>
  </si>
  <si>
    <t>DIRECTOR DE DESARROLLO SOCIAL</t>
  </si>
  <si>
    <t>SUBDIRECTOR DE DESARROLLO SOCIAL</t>
  </si>
  <si>
    <t>COORDINADOR DE PROGRAMAS SOCIALES</t>
  </si>
  <si>
    <t>JEFE DE PROYECTOS</t>
  </si>
  <si>
    <t>PROMOTOR DE DESARROLLO SOCIAL</t>
  </si>
  <si>
    <t>22-09</t>
  </si>
  <si>
    <t>JEFATURA DE SERVICIOS DE LIMPIA Y ASEO PÚBLICO</t>
  </si>
  <si>
    <t>JEFE DE LIMPIA Y ASEO PÚBLICO</t>
  </si>
  <si>
    <t>COORDINADOR</t>
  </si>
  <si>
    <t>INSPECTORES</t>
  </si>
  <si>
    <t>BARRENDEROS</t>
  </si>
  <si>
    <t>22-10</t>
  </si>
  <si>
    <t>JEFATURA DE ADMINISTRACIÓN DEL RASTRO</t>
  </si>
  <si>
    <t>JEFE DE RASTRO</t>
  </si>
  <si>
    <t>INSPECTOR SANITARIO</t>
  </si>
  <si>
    <t>CHOFER DE RASTRO</t>
  </si>
  <si>
    <t>ESTIBADOR</t>
  </si>
  <si>
    <t>LAVADOR DE MENUDOS</t>
  </si>
  <si>
    <t>AUXILIAR</t>
  </si>
  <si>
    <t>CORRALERO</t>
  </si>
  <si>
    <t>PESADOR</t>
  </si>
  <si>
    <t>MATADOR</t>
  </si>
  <si>
    <t>INTENDENTE DE RASTRO</t>
  </si>
  <si>
    <t>22-11</t>
  </si>
  <si>
    <t>JEFATURA DE ADMINISTRACIÓN DE PANTEONES</t>
  </si>
  <si>
    <t>JEFE DE PANTEONES</t>
  </si>
  <si>
    <t>OFICIAL "A"</t>
  </si>
  <si>
    <t>SEPULTURERO</t>
  </si>
  <si>
    <t>22-12</t>
  </si>
  <si>
    <t>JEFATURA DE ALUMBRADO PÚBLICO</t>
  </si>
  <si>
    <t>1</t>
  </si>
  <si>
    <t>JEFE DE ALUMBRADO PÚBLICO</t>
  </si>
  <si>
    <t>SUPERVISOR DE ALUMBRADO PÚBLICO</t>
  </si>
  <si>
    <t>22-13</t>
  </si>
  <si>
    <t>DIRECCIÓN GENERAL DE SERVICIOS PÚBLICOS MUNICIPALES</t>
  </si>
  <si>
    <t>DIRECTOR DE SERVICIOS MUNICIPALES</t>
  </si>
  <si>
    <t>SUPERVISOR</t>
  </si>
  <si>
    <t>22-16</t>
  </si>
  <si>
    <t>DIRECCIÓN DE OBRAS PÚBLICAS</t>
  </si>
  <si>
    <t>DIRECTOR DE OBRAS PÚBLICAS</t>
  </si>
  <si>
    <t>SUB DIRECTOR DE OBRAS PÚBLICAS</t>
  </si>
  <si>
    <t>COORDINADOR DE ESTUDIOS Y PROYECTOS</t>
  </si>
  <si>
    <t>COORDINADOR FINANCIERO</t>
  </si>
  <si>
    <t>COORDINADOR DE OBRAS Y SERVICIOS</t>
  </si>
  <si>
    <t>JEFE DE PRESUPUESTOS</t>
  </si>
  <si>
    <t>JEFE DE TOPOGRAFOS</t>
  </si>
  <si>
    <t>SUPERVISOR DE OBRA</t>
  </si>
  <si>
    <t>OPERARDOR DE MAQUINARIA PESADA</t>
  </si>
  <si>
    <t>OPERARDOR DE MAQUINARIA ESPECIAL</t>
  </si>
  <si>
    <t>TOPOGRAFO</t>
  </si>
  <si>
    <t>AUXILIAR ADMINISTRATIVO DE OBRAS PÚBLICAS</t>
  </si>
  <si>
    <t>AUXILIAR JURÍDICO</t>
  </si>
  <si>
    <t>BODEGUERO</t>
  </si>
  <si>
    <t>ESTIBADOR DE PIPA</t>
  </si>
  <si>
    <t>AYUDANTE DE TOPOGRAFO</t>
  </si>
  <si>
    <t>MAESTRO DE OBRA</t>
  </si>
  <si>
    <t>CABO</t>
  </si>
  <si>
    <t>OFICIAL DE CONSTRUCCIÓN "A"</t>
  </si>
  <si>
    <t>OFICIAL DE CONSTRUCCIÓN "B"</t>
  </si>
  <si>
    <t>PEÓN DE OBRAS PÚBLICAS</t>
  </si>
  <si>
    <t>SUPERVISOR ADMINISTRATIVO DE OBRA</t>
  </si>
  <si>
    <t>PROGRAMADOR ANÁLISTA</t>
  </si>
  <si>
    <t>ELECTRICISTA DE OBRA</t>
  </si>
  <si>
    <t>CHOFER DE OBRAS PÚBLICAS</t>
  </si>
  <si>
    <t>23-01</t>
  </si>
  <si>
    <t>DIRECCIÓN DE DESARROLLO ECONÓMICO, TURISMO Y ORDENAMIENTO TERRITORIAL</t>
  </si>
  <si>
    <t>23-02</t>
  </si>
  <si>
    <t>DIRECTOR DE DESARROLLO ECONÓMICO</t>
  </si>
  <si>
    <t>COORDINADOR DE DESARROLLO ECONÓMICO</t>
  </si>
  <si>
    <t>COORDINADOR DE TURISMO</t>
  </si>
  <si>
    <t>JEFE DE MEJORA REGULATORIA</t>
  </si>
  <si>
    <t>COORDINADOR DE PLANEACIÓN ESTRATÉGICA</t>
  </si>
  <si>
    <t>JEFATURA DE ADMINISTRACIÓN DE MERCADOS MUNICIPALES</t>
  </si>
  <si>
    <t>ADMINISTRADOR DE MERCADOS</t>
  </si>
  <si>
    <t>INSPECTOR DE MERCADOS</t>
  </si>
  <si>
    <t>INTENDENTE DE MERCADOS</t>
  </si>
  <si>
    <t>23-03</t>
  </si>
  <si>
    <t>DIRECCIÓN DE DESARROLLO RURAL</t>
  </si>
  <si>
    <t>DIRECTOR DE DESARROLLO RURAL</t>
  </si>
  <si>
    <t>SUPERVISOR DE COORDINADORES, PROYECTISTAS Y PROMOTORES</t>
  </si>
  <si>
    <t>JEFATURA DE PROGRAMAS RURALES</t>
  </si>
  <si>
    <t>JEFE DE PROYECTOS DE OBRA</t>
  </si>
  <si>
    <t>COORDINADOR DE DESARROLLO RURAL</t>
  </si>
  <si>
    <t>PROMOTOR</t>
  </si>
  <si>
    <t>TOTAL PLAZA/PUESTO</t>
  </si>
  <si>
    <t>Sueldo Mensual Confianza</t>
  </si>
  <si>
    <t>MUNICIPIO DE ACÁMBARO, GTO.</t>
  </si>
  <si>
    <t>PLANTILLA DE PERSONAL Y TABULADOR DE SUELDOS PARA EL EJERCICIO 2025</t>
  </si>
  <si>
    <t>ENTIDAD</t>
  </si>
  <si>
    <t>CFF</t>
  </si>
  <si>
    <t>CA</t>
  </si>
  <si>
    <t>UR</t>
  </si>
  <si>
    <t>CFG</t>
  </si>
  <si>
    <t>C.O.G.</t>
  </si>
  <si>
    <t>PROGRAMA</t>
  </si>
  <si>
    <t>CONCEPTO</t>
  </si>
  <si>
    <t>PRESUPUESTO AUTORIZADO</t>
  </si>
  <si>
    <t>M02</t>
  </si>
  <si>
    <t>CONTRALORIA MUNICIPAL</t>
  </si>
  <si>
    <t>G</t>
  </si>
  <si>
    <t>0001</t>
  </si>
  <si>
    <t>SUELDOS BASE AL PERSONAL PERMANENTE</t>
  </si>
  <si>
    <t>SERVICIOS PERSONALES</t>
  </si>
  <si>
    <t>REMUREACIONES AL PERSONAL DE CARÁCTER PERMANENTE</t>
  </si>
  <si>
    <t>REMUNERACIONES ADICONALES Y ESPECIALES</t>
  </si>
  <si>
    <t>PRIMA VACACIONAL</t>
  </si>
  <si>
    <t>GRATIFICACIÓN DE FIN DE AÑO</t>
  </si>
  <si>
    <t>REMUNERACIONES AL PERSONAL DE CARÁCTER TRÁNSITORIO</t>
  </si>
  <si>
    <t>HONORARIOS ASIMILABLES A SALARIOS</t>
  </si>
  <si>
    <t>0002</t>
  </si>
  <si>
    <t>SEGURIDAD SOCIAL</t>
  </si>
  <si>
    <t>AYUDA PARA DESPENSA</t>
  </si>
  <si>
    <t>AYUDA PARA TRANSPORTE</t>
  </si>
  <si>
    <t>AYUDA PARA ROPA</t>
  </si>
  <si>
    <t>TOTAL CAPÍTULO 1000</t>
  </si>
  <si>
    <t>TOTAL CONTRALORÍA MUNICIPAL</t>
  </si>
  <si>
    <t>1.3.5.</t>
  </si>
  <si>
    <t>E</t>
  </si>
  <si>
    <t>TOTAL JEFATURA DE ASUNTOS JURÍDICOS</t>
  </si>
  <si>
    <t>1.2.2.</t>
  </si>
  <si>
    <t>TOTAL JUZGADO ADMINISTRATIVO MUNICIPAL</t>
  </si>
  <si>
    <t>DIETAS</t>
  </si>
  <si>
    <t>1.1.1.</t>
  </si>
  <si>
    <t>0004</t>
  </si>
  <si>
    <t>0003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</si>
  <si>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</si>
  <si>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</si>
  <si>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</si>
  <si>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</si>
  <si>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</si>
  <si>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</si>
  <si>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</si>
  <si>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</si>
  <si>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</si>
  <si>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</si>
  <si>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</si>
  <si>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CLAUDIA SILVA CAMPOS</t>
  </si>
  <si>
    <t>ALFREDO ORDOÑEZ LÓPEZ</t>
  </si>
  <si>
    <t>CIRENIA DOMINGUEZ MARTÍNEZ</t>
  </si>
  <si>
    <t>CUOTAS PARA EL FONDO DE AHORRO Y FONDO DE TRABAJO</t>
  </si>
  <si>
    <t>TOTAL PRESIDENTE SÍNDICO Y REGIDORES</t>
  </si>
  <si>
    <t>OTRAS PRESTACIONES SOCIALES Y ECONÓMICAS</t>
  </si>
  <si>
    <t>1.3.1.</t>
  </si>
  <si>
    <t>REMUNERACIONES AL PERSONAL DE CARÁCTER TRANSITORIO</t>
  </si>
  <si>
    <t>TOTAL PRESIDENCIA MUNICIPAL</t>
  </si>
  <si>
    <t>1.3.2.</t>
  </si>
  <si>
    <t>CRONISTA DE LA CIUDAD</t>
  </si>
  <si>
    <t xml:space="preserve">DIRECCIÓN MUNICIPAL DE PLANEACIÓN </t>
  </si>
  <si>
    <t>DIRECCIÓN MUNICIPAL DE PLANEACIÓN</t>
  </si>
  <si>
    <t>P</t>
  </si>
  <si>
    <t>1.3.4.</t>
  </si>
  <si>
    <t>1.5.1.</t>
  </si>
  <si>
    <t>APORTACIONES DE SEGURIDAD SOCIAL</t>
  </si>
  <si>
    <t>T</t>
  </si>
  <si>
    <t>APOYOS A LA CAPACITACIÓN DE LOS SERVIDOES PÚBLICOS</t>
  </si>
  <si>
    <t>HORAS EXTRAORDINARIAS</t>
  </si>
  <si>
    <t>TOTAL TESORERÍA MUNICIPAL</t>
  </si>
  <si>
    <t>DIRECCIÓN DE SEGURIDAD PÚBLICA, JEFATURA DE MOVILIDAD, PROTECCIÓN CIVIL Y CENTRAL DE EMERGENCIAS 066 (MODELO POLICIAL)</t>
  </si>
  <si>
    <t>PRESTACIONES Y HABERES DE RETIRO</t>
  </si>
  <si>
    <t>1.7.3.</t>
  </si>
  <si>
    <t>TOTAL JEFATURA DE MOVILIDAD</t>
  </si>
  <si>
    <t>TOTAL DIRECCIÓN DE SEGURIDAD PÚBLICA, JEFATURA DE MOVILIDAD, PROTECCIÓN CIVIL Y CENTRAL DE EMERGENCIAS 066</t>
  </si>
  <si>
    <t>TOTAL JEFATURA DE CATASTRO</t>
  </si>
  <si>
    <t>JEFATURA DE IMPUESTO INMOBILIARIO</t>
  </si>
  <si>
    <t>JEFATURA DE INSPECCIÓN Y FISCALIZACIÓN</t>
  </si>
  <si>
    <t>1.7.2.</t>
  </si>
  <si>
    <t>TOTAL COORDINACIÓN DE PROTECCIÓN CIVIL</t>
  </si>
  <si>
    <t>1.8.3.</t>
  </si>
  <si>
    <t>OFICIALÍA MAYOR</t>
  </si>
  <si>
    <t>1.8.1.</t>
  </si>
  <si>
    <t>TOTAL DIRECCIÒN DE TRANSPARENCIA, ACCESO A LA INFORMACIÒN Y PROTECCIÓN DE DATOS PERSONALES</t>
  </si>
  <si>
    <t>TOTAL OFICIALÌA MAYOR</t>
  </si>
  <si>
    <t>1.4.1.</t>
  </si>
  <si>
    <t>0016</t>
  </si>
  <si>
    <t>TOTAL OFICINA MUNICIPAL DE ENLACE CON LA SECRETARÌA DE RELACIONES EXTERIORES</t>
  </si>
  <si>
    <t>TOTAL PROCURADURÌA AUXILIAR DE PROTECCIÓN DE NIÑAS, NIÑOS Y ADOLESCENTES</t>
  </si>
  <si>
    <t>2.1.5.</t>
  </si>
  <si>
    <t>0018</t>
  </si>
  <si>
    <t>TOTAL JEFATURA DE PARQUES Y JARDINES</t>
  </si>
  <si>
    <t>2.1.4.</t>
  </si>
  <si>
    <t>0019</t>
  </si>
  <si>
    <t>TOTAL DIRECCIÓN DE ECOLOGÍA</t>
  </si>
  <si>
    <t>2.2.1.</t>
  </si>
  <si>
    <t>0020</t>
  </si>
  <si>
    <t>TOTAL DIRECCIÓN DE DESARROLLO URBANO</t>
  </si>
  <si>
    <t>2.3.1.</t>
  </si>
  <si>
    <t>0021</t>
  </si>
  <si>
    <t>TOTAL CENTRO DE CONTROL Y ASISTENCIA ANIMAL</t>
  </si>
  <si>
    <t>2.4.1.</t>
  </si>
  <si>
    <t>0022</t>
  </si>
  <si>
    <t>TOTAL COMISIÓN MUNICIPAL DEL DEPORTE</t>
  </si>
  <si>
    <t>2.6.8.</t>
  </si>
  <si>
    <t>0023</t>
  </si>
  <si>
    <t>TOTAL DIRECCIÓN MUNICIPAL DE LA MUJER</t>
  </si>
  <si>
    <t>DIRECCIÓN DE DESARROLLO SOCIAL</t>
  </si>
  <si>
    <t>2.6.9.</t>
  </si>
  <si>
    <t>0024</t>
  </si>
  <si>
    <t>TOTAL DIRECCIÓN DE DESARROLLO SOCIAL</t>
  </si>
  <si>
    <t xml:space="preserve">JEFATURA DE SERVICIOS DE LIMPIA Y ASEO PÚBLICO </t>
  </si>
  <si>
    <t>2.1.1.</t>
  </si>
  <si>
    <t>0025</t>
  </si>
  <si>
    <t>TOTAL JEFAURA DE SERVICIOS DE LIMPIA Y ASEO PÚBLICO</t>
  </si>
  <si>
    <t>0026</t>
  </si>
  <si>
    <t>TOTAL JEFATURA DE ADMINISTRACIÓN DEL RASTRO</t>
  </si>
  <si>
    <t>2.1.6.</t>
  </si>
  <si>
    <t>0027</t>
  </si>
  <si>
    <t>TOTAL JEFATURA DE ADMINISTRACIÓN DE PANTEONES</t>
  </si>
  <si>
    <t>2.2.4.</t>
  </si>
  <si>
    <t>TOTAL JEFATURA DE ALUMBRADO PÚBLICO</t>
  </si>
  <si>
    <t>2.7.1.</t>
  </si>
  <si>
    <t>TOTAL DIRECCIÓN DE SERVICIOS PÚBLICOS MUNICIPALES</t>
  </si>
  <si>
    <t>2.2.7.</t>
  </si>
  <si>
    <t>0030</t>
  </si>
  <si>
    <t>0033</t>
  </si>
  <si>
    <t>TOTAL DIRECCIÓN DE OBRAS PÚBLICAS</t>
  </si>
  <si>
    <t>3.1.1.</t>
  </si>
  <si>
    <t>TOTAL DIRECCIÓN DE DESARROLLO ECONÓMICO, TURISMO Y ORDENAMIENTO TERRITORIAL</t>
  </si>
  <si>
    <t>TOTAL JEFATURA DE ADMINISTRACIÓN DE MERCADOS MUNICIPALES</t>
  </si>
  <si>
    <t>3.2.1.</t>
  </si>
  <si>
    <t>JEFE DEL DEPARTAMENTO DE IMPUESTO INMOBILIARIO</t>
  </si>
  <si>
    <t>RESPONSABLE DE TRASLACIÒN DE DOMINIO</t>
  </si>
  <si>
    <t>ANÁSLISTA DE CÓMPUTO</t>
  </si>
  <si>
    <t>ENCARGADO DE ARCHIVOS</t>
  </si>
  <si>
    <t>MINISTRO EJECUTOR</t>
  </si>
  <si>
    <t>PRONÓSTICO DE INGRESOS PARA EL EJERCICIO FISCAL 2025</t>
  </si>
  <si>
    <t>SOCIEDAD</t>
  </si>
  <si>
    <t>FONDO</t>
  </si>
  <si>
    <t>ÁREA FUNCIONAL</t>
  </si>
  <si>
    <t>RUBRO</t>
  </si>
  <si>
    <t>TIPO</t>
  </si>
  <si>
    <t>CLASE</t>
  </si>
  <si>
    <t>PARTIDA</t>
  </si>
  <si>
    <t>TIPO CRI</t>
  </si>
  <si>
    <t>PRONÓSTICO 2025</t>
  </si>
  <si>
    <t>I02M-001</t>
  </si>
  <si>
    <t>I</t>
  </si>
  <si>
    <t>00</t>
  </si>
  <si>
    <t>IMPUESTOS</t>
  </si>
  <si>
    <t>11</t>
  </si>
  <si>
    <t>1100</t>
  </si>
  <si>
    <t>IMPUESTOS SOBRE LOS INGRESOS</t>
  </si>
  <si>
    <t>01</t>
  </si>
  <si>
    <t>1101</t>
  </si>
  <si>
    <t>IMPUESTOS SOBRE JUEGOS Y APUESTAS PERMITIDAS</t>
  </si>
  <si>
    <t>03</t>
  </si>
  <si>
    <t>1103</t>
  </si>
  <si>
    <t>IMPUESTOS SOBRE RIFAS SORTEOS, LOTERÍAS Y CONCURSOS</t>
  </si>
  <si>
    <t>1200</t>
  </si>
  <si>
    <t>IMPUESTOS SOBRE EL PATRIMONIO</t>
  </si>
  <si>
    <t>1201</t>
  </si>
  <si>
    <t>IMPUESTO PREDIAL</t>
  </si>
  <si>
    <t>02</t>
  </si>
  <si>
    <t>REZAGO DE IMPUESTO PREDIAL</t>
  </si>
  <si>
    <t>1202</t>
  </si>
  <si>
    <t>IMPUESTO SOBRE DIVISIÓN Y LOTIFICACIÓN DE INMUEBLES</t>
  </si>
  <si>
    <t>1203</t>
  </si>
  <si>
    <t>IMPUESTO SOBRE ADQUISICIÓN DE BIENES INMUEBLES</t>
  </si>
  <si>
    <t>1300</t>
  </si>
  <si>
    <t>IMPUESTO SOBRE LA PRODUCCIÓN, EL CONSUMO Y LAS TRANSACCIONES</t>
  </si>
  <si>
    <t>1301</t>
  </si>
  <si>
    <t>EXPLOTACIÓN DE MÁRMOLES, CANTERAS, PIZARRAS, BASALTOS, CAL, ENTRE OTRAS</t>
  </si>
  <si>
    <t>1303</t>
  </si>
  <si>
    <t>IMPUESTO DE FRACCIONAMIENTOS</t>
  </si>
  <si>
    <t>04</t>
  </si>
  <si>
    <t>1304</t>
  </si>
  <si>
    <t>IMPUESTO SOBRE DIVERSIONES Y ESPECTÁCULOS PÚBLICOS</t>
  </si>
  <si>
    <t>1700</t>
  </si>
  <si>
    <t>ACCESORIOS DE LOS IMPUESTOS</t>
  </si>
  <si>
    <t>1701</t>
  </si>
  <si>
    <t>RECARGOS</t>
  </si>
  <si>
    <t>1702</t>
  </si>
  <si>
    <t>MULTAS</t>
  </si>
  <si>
    <t>1703</t>
  </si>
  <si>
    <t>GASTOS DE EJECUCIÓN</t>
  </si>
  <si>
    <t>TOTAL IMPUESTOS</t>
  </si>
  <si>
    <t>3</t>
  </si>
  <si>
    <t>CONTRIBUCIONES DE MEJORAS</t>
  </si>
  <si>
    <t>3100</t>
  </si>
  <si>
    <t>CONTRIBUCIONES DE MEJORAS POR OBRAS PÚBLICAS</t>
  </si>
  <si>
    <t>3101</t>
  </si>
  <si>
    <t>POR EJECUCIÓN DE OBRAS PÚBLICAS URBANAS</t>
  </si>
  <si>
    <t>3102</t>
  </si>
  <si>
    <t>POR EJECUCIÓN DE OBRAS PÚBLICAS RURALES</t>
  </si>
  <si>
    <t>3103</t>
  </si>
  <si>
    <t>POR APORTACIÓN DE OBRA ALUMBRADO PÚBLICO</t>
  </si>
  <si>
    <t>TOTAL CONTRIBUCIONES DE MEJORAS</t>
  </si>
  <si>
    <t>4</t>
  </si>
  <si>
    <t>DERECHOS</t>
  </si>
  <si>
    <t>41</t>
  </si>
  <si>
    <t>4100</t>
  </si>
  <si>
    <t>DERECHOS POR EL USO, GOCE, APROVECHAMIENTO O EXPLOTACIÓN DE BIENES DE DOMINIO PÚBLICO</t>
  </si>
  <si>
    <t>4101</t>
  </si>
  <si>
    <t>OCUPACIÓN, USO Y APROVECHAMIENTO DE LOS BIENES MUEBLES DE DOMINIO PÚBLICO DEL MUNICIPIO</t>
  </si>
  <si>
    <t>4102</t>
  </si>
  <si>
    <t>EXPLOTACIÓN, USO DE BIENES MUEBLES O INMUEBLES PROPIEDAD DEL MUNICIPIO</t>
  </si>
  <si>
    <t>4103</t>
  </si>
  <si>
    <t>COMERCIO AMBULANTE</t>
  </si>
  <si>
    <t>43</t>
  </si>
  <si>
    <t>4300</t>
  </si>
  <si>
    <t>DERECHOS POR PRESTACIÓN DE SERVICIOS</t>
  </si>
  <si>
    <t>4301</t>
  </si>
  <si>
    <t>POR SERVICIOS DE LIMPIA</t>
  </si>
  <si>
    <t>4302</t>
  </si>
  <si>
    <t>POR LOS SERVICIOS DE PANTEONES</t>
  </si>
  <si>
    <t>j</t>
  </si>
  <si>
    <t>430201</t>
  </si>
  <si>
    <t>PANTEÓN MUNICIPAL (1)</t>
  </si>
  <si>
    <t>430202</t>
  </si>
  <si>
    <t>PANTEÓN MUNICIPAL (2)</t>
  </si>
  <si>
    <t>PANTEÓN JARDINES</t>
  </si>
  <si>
    <t>PANTEÓN IRÁMUCO</t>
  </si>
  <si>
    <t>05</t>
  </si>
  <si>
    <t>PANTEÓN ANDOCUTÍN</t>
  </si>
  <si>
    <t>06</t>
  </si>
  <si>
    <t>PANTEÓN PARÁCUARO</t>
  </si>
  <si>
    <t>07</t>
  </si>
  <si>
    <t>PANTEÓN JARAL DEL REFUGIO</t>
  </si>
  <si>
    <t>08</t>
  </si>
  <si>
    <t>PANTEÓN CHAMACUARO</t>
  </si>
  <si>
    <t>09</t>
  </si>
  <si>
    <t>PANTEÓN SAN DIEGO</t>
  </si>
  <si>
    <t>10</t>
  </si>
  <si>
    <t>PANTEÓN CHUPICUARO</t>
  </si>
  <si>
    <t>PANTEÓN GAYTAN</t>
  </si>
  <si>
    <t>12</t>
  </si>
  <si>
    <t>PANTEÓN TOCUARO</t>
  </si>
  <si>
    <t>13</t>
  </si>
  <si>
    <t>PANTEÓN AGUA CALIENTE</t>
  </si>
  <si>
    <t>14</t>
  </si>
  <si>
    <t>PANTEÓN ARROLLO DE LA LUNA</t>
  </si>
  <si>
    <t>15</t>
  </si>
  <si>
    <t>PANTEÓN EL RODEO</t>
  </si>
  <si>
    <t>16</t>
  </si>
  <si>
    <t>SERVICIOS DE TRASLADO O CREMACIÓN</t>
  </si>
  <si>
    <t>17</t>
  </si>
  <si>
    <t>SERVICIO DE MANTENIMIENTO PANTEÓN MUNICIPAL</t>
  </si>
  <si>
    <t>18</t>
  </si>
  <si>
    <t>SERVICIO DE MANTENIMIENTO PANTEÓN JARIPEO</t>
  </si>
  <si>
    <t>19</t>
  </si>
  <si>
    <t>SERVICIO DE LOZAS PARA FOSA</t>
  </si>
  <si>
    <t>4303</t>
  </si>
  <si>
    <t>POR SERVICIOS DE RASTRO</t>
  </si>
  <si>
    <t>4304</t>
  </si>
  <si>
    <t>POR SERVICIOS DE SEGURIDAD PÚBLICA</t>
  </si>
  <si>
    <t>4305</t>
  </si>
  <si>
    <t>POR LOS SERVICIOS DE TRANSPORTE PÚBLICO</t>
  </si>
  <si>
    <t>4306</t>
  </si>
  <si>
    <t>POR LOS SERVICIOS DE TRÁNSITO Y VIALIDAD</t>
  </si>
  <si>
    <t>4309</t>
  </si>
  <si>
    <t>POR LOS SERVICIOS DE PROTECCIÓN CIVIL</t>
  </si>
  <si>
    <t>4310</t>
  </si>
  <si>
    <t>POR LOS SERVICIOS DE OBRA PÚBLICA Y DESARROLLO URBANO</t>
  </si>
  <si>
    <t>431001</t>
  </si>
  <si>
    <t>POR SERVICIOS DE DESARROLLO URBANO</t>
  </si>
  <si>
    <t>431002</t>
  </si>
  <si>
    <t>LICENCIAS Y REFRENDOS DE USO DE SUELO</t>
  </si>
  <si>
    <t>431003</t>
  </si>
  <si>
    <t>EXPEDICIÓN DE LICENCIAS, PERMISOS Y AUTORIZACIÓN PARA COLOCACIÓN DE ANUNCIOS PÚBLICOS EN MATERIA DE DESARROLLO URBANO</t>
  </si>
  <si>
    <t>4311</t>
  </si>
  <si>
    <t>POR LOS SERVICIOS CATASTRALES Y PRÁCTICA DE AVALÚOS</t>
  </si>
  <si>
    <t>41312</t>
  </si>
  <si>
    <t>POR SERVICIOS EN MATERIA DE FRACCIONAMIENTOS Y CONDOMINIOS</t>
  </si>
  <si>
    <t>4313</t>
  </si>
  <si>
    <t>POR LA EXPEDICIÓN DE LICENCIAS O PERMISOS PARA EL ESTABLECIMIENTO DE ANUNCIOS EN MATERIA DE FISCALIZACIÓN</t>
  </si>
  <si>
    <t>4315</t>
  </si>
  <si>
    <t>POR SERVICIO EN MATERIA AMBIENTAL</t>
  </si>
  <si>
    <t>4316</t>
  </si>
  <si>
    <t>POR LA EXPEDICIÓN DE DOCUMENTOS, TALES COMO: CONSTANCIAS, CERTIFICADOS, CERTIFICACIONES, CARTAS ENTRE OTROS</t>
  </si>
  <si>
    <t>4317</t>
  </si>
  <si>
    <t>POR PAGO DE CONCESIÓN, TRASPASO, CAMBIOS DE GIROS EN LOS MERCADOS PÚBLICOS MUNICIPALES</t>
  </si>
  <si>
    <t>4318</t>
  </si>
  <si>
    <t>POR LOS SERVICIOS DE ALUMBRADO PÚBLICO</t>
  </si>
  <si>
    <t>4319</t>
  </si>
  <si>
    <t>POR LOS SERVICIOS DE AGUA POTABLE, DRENAJE Y ALCANTARILLADO</t>
  </si>
  <si>
    <t>20</t>
  </si>
  <si>
    <t>4320</t>
  </si>
  <si>
    <t>POR SERVICIOS DE CULTURA (CASA DE CULTURA)</t>
  </si>
  <si>
    <t>21</t>
  </si>
  <si>
    <t>4321</t>
  </si>
  <si>
    <t>POR SERVICIOS DE ASISTENCIA SOCIAL</t>
  </si>
  <si>
    <t>22</t>
  </si>
  <si>
    <t>4322</t>
  </si>
  <si>
    <t>POR SERVICIOS DE JUVENTUD Y DEPORTE</t>
  </si>
  <si>
    <t>45</t>
  </si>
  <si>
    <t>ACCESORIOS DE DERECHOS</t>
  </si>
  <si>
    <t>4501</t>
  </si>
  <si>
    <t>TOTAL DERECHOS</t>
  </si>
  <si>
    <t>5</t>
  </si>
  <si>
    <t>PRODUCTOS</t>
  </si>
  <si>
    <t>51</t>
  </si>
  <si>
    <t>5100</t>
  </si>
  <si>
    <t>5101</t>
  </si>
  <si>
    <t>CAPITALES Y VALORES</t>
  </si>
  <si>
    <t>510101</t>
  </si>
  <si>
    <t>INTERESES CUENTA CORRIENTE</t>
  </si>
  <si>
    <t>510102</t>
  </si>
  <si>
    <t>INTERESES CONVENIOS ESTATALES/FEDERALES</t>
  </si>
  <si>
    <t>510103</t>
  </si>
  <si>
    <t>INTERESES FAISM</t>
  </si>
  <si>
    <t>510104</t>
  </si>
  <si>
    <t>INTERESES FORTAMUN</t>
  </si>
  <si>
    <t>5102</t>
  </si>
  <si>
    <t>USO Y ARRENDAMIENTO DE BIENES INMUEBLES PROPIEDAD DEL MUNICIPIO CON PARTICULARES</t>
  </si>
  <si>
    <t>510201</t>
  </si>
  <si>
    <t>ARRENDAMIENTO</t>
  </si>
  <si>
    <t>510202</t>
  </si>
  <si>
    <t>OCUPACIÓN DE ESPACIOS PÚBLICOS COMUDE</t>
  </si>
  <si>
    <t>510203</t>
  </si>
  <si>
    <t>MERCADOS MUNICIPALES</t>
  </si>
  <si>
    <t>51020301</t>
  </si>
  <si>
    <t>MERCADO HIDALGO</t>
  </si>
  <si>
    <t>51020302</t>
  </si>
  <si>
    <t>MERCADO SOSTENES ROCHA</t>
  </si>
  <si>
    <t>51020303</t>
  </si>
  <si>
    <t>MERCADO JESÚS ROMERO FLORES</t>
  </si>
  <si>
    <t>51020304</t>
  </si>
  <si>
    <t>MERCADO SAN ANTONIO</t>
  </si>
  <si>
    <t>5103</t>
  </si>
  <si>
    <t>FORMAS VALORADAS</t>
  </si>
  <si>
    <t>5104</t>
  </si>
  <si>
    <t>SERVICIOS DE ENLACE CON LA SECRETARIA DE RELACIONES EXTERIORES</t>
  </si>
  <si>
    <t>5105</t>
  </si>
  <si>
    <t>POR SERVICIOS EN MATERIA DE ACCESO A LA INFORMACIÓN PÚBLICA</t>
  </si>
  <si>
    <t>5106</t>
  </si>
  <si>
    <t>ENAJENACIÓN DE BIENES MUEBLES</t>
  </si>
  <si>
    <t>5109</t>
  </si>
  <si>
    <t>OTROS PRODUCTOS</t>
  </si>
  <si>
    <t>510901</t>
  </si>
  <si>
    <t xml:space="preserve">VENDEDORES SEMIFIJOS </t>
  </si>
  <si>
    <t>510902</t>
  </si>
  <si>
    <t>VENDEDORES AMBULANTES</t>
  </si>
  <si>
    <t>510903</t>
  </si>
  <si>
    <t>VENDEDORES EXPLANADA VÍA PÚBLICA</t>
  </si>
  <si>
    <t>510904</t>
  </si>
  <si>
    <t>RUTA HIDALGO VÍA PÚBLICA</t>
  </si>
  <si>
    <t>510905</t>
  </si>
  <si>
    <t>RUTA ALDAMA VÍA PÚBLICA</t>
  </si>
  <si>
    <t>510906</t>
  </si>
  <si>
    <t>RUTA ABASOLO VÍA PÚBLICA</t>
  </si>
  <si>
    <t>510907</t>
  </si>
  <si>
    <t>RUTA ORILLAS VÍA PÚBLICA</t>
  </si>
  <si>
    <t>510908</t>
  </si>
  <si>
    <t>RUTA NOCTURNA VÍA PÚBLICA</t>
  </si>
  <si>
    <t>510909</t>
  </si>
  <si>
    <t>TIANGUIS SAN ISIDRO (VIERNES)</t>
  </si>
  <si>
    <t>510910</t>
  </si>
  <si>
    <t>TIANGUIS PARQUE ZARAGOZA (VIERNES)</t>
  </si>
  <si>
    <t>510911</t>
  </si>
  <si>
    <t>TIANGUIS PARQUE ZARAGOZA (DOMINGO)</t>
  </si>
  <si>
    <t>510912</t>
  </si>
  <si>
    <t>TIANGUIS PILA TAURINA (DOMINGO)</t>
  </si>
  <si>
    <t>510913</t>
  </si>
  <si>
    <t>PASE A 1ER CUADRO</t>
  </si>
  <si>
    <t>510914</t>
  </si>
  <si>
    <t>USO DE PISO POR CAJÓN A TAXIS</t>
  </si>
  <si>
    <t>510915</t>
  </si>
  <si>
    <t>FLETE DE TRASLADO DE MATERIAL PARA CAMINOS RURALES</t>
  </si>
  <si>
    <t>510916</t>
  </si>
  <si>
    <t>CUALQUIER ACTO PRODUCTIVO</t>
  </si>
  <si>
    <t xml:space="preserve">TOTAL PRODUCTOS </t>
  </si>
  <si>
    <t>6</t>
  </si>
  <si>
    <t>APROVECHAMIENTOS</t>
  </si>
  <si>
    <t>61</t>
  </si>
  <si>
    <t>6100</t>
  </si>
  <si>
    <t>6101</t>
  </si>
  <si>
    <t>BASES PARA LICITACIÓN Y MOVIMIENTOS PADRONES MUNICIPALES</t>
  </si>
  <si>
    <t>6104</t>
  </si>
  <si>
    <t>INDEMNIZACIONES</t>
  </si>
  <si>
    <t>6106</t>
  </si>
  <si>
    <t>MULTAS NO FISCALES</t>
  </si>
  <si>
    <t>610601</t>
  </si>
  <si>
    <t>MULTAS EN MATERIA DE TRANSPORTE PÚBLICO</t>
  </si>
  <si>
    <t>610602</t>
  </si>
  <si>
    <t>MULTAS EN MATERIA DE SEGURIDAD PÚBLICA</t>
  </si>
  <si>
    <t>610603</t>
  </si>
  <si>
    <t>MULTAS EN MATERIA DE TRÁNSITO MUNICIPAL</t>
  </si>
  <si>
    <t>610604</t>
  </si>
  <si>
    <t>MULTAS EN MATERIA DE PROTECCIÓN CIVIL</t>
  </si>
  <si>
    <t>610605</t>
  </si>
  <si>
    <t>MULTAS POR DESARROLLO URBANO</t>
  </si>
  <si>
    <t>610606</t>
  </si>
  <si>
    <t>MULTAS EN MATERIA AMBIENTAL</t>
  </si>
  <si>
    <t>610607</t>
  </si>
  <si>
    <t>MULTA EN MATERIA DE CONTROL ANIMAL</t>
  </si>
  <si>
    <t xml:space="preserve">MULTAS EN COMERCIO DE ALCOHOLES </t>
  </si>
  <si>
    <t>610609</t>
  </si>
  <si>
    <t>MULTAS POR TRÁMITE EXTEMPORÁNEO DE DATOS DIVERSOS EN AVISOS DE TRASLADO DE DOMINIO</t>
  </si>
  <si>
    <t>610610</t>
  </si>
  <si>
    <t>MULTAS POR PRESENTACIÓN DE AVISOS NOTARIALES</t>
  </si>
  <si>
    <t>610611</t>
  </si>
  <si>
    <t>MULTAS POR CONSIGNACIÓN EXTEMPORÁNEA DE DATOS DIVERSOS EN AVISOS DE TRASLADO DE DOMINIO</t>
  </si>
  <si>
    <t>6107</t>
  </si>
  <si>
    <t>OTROS APROVECHAMIENTOS</t>
  </si>
  <si>
    <t>610702</t>
  </si>
  <si>
    <t>VO. BO. INSPECCIÓN Y FISCALIZACIÓN</t>
  </si>
  <si>
    <t>63</t>
  </si>
  <si>
    <t>610703</t>
  </si>
  <si>
    <t>DAÑOS AL MUNICIPIO EN MATERIA DE DESARROLLO URBANO</t>
  </si>
  <si>
    <t>610704</t>
  </si>
  <si>
    <t>6108</t>
  </si>
  <si>
    <t>REINTEGROS</t>
  </si>
  <si>
    <t>6300</t>
  </si>
  <si>
    <t>ACCESORIOS DE APROVECHAMIENTOS</t>
  </si>
  <si>
    <t>6301</t>
  </si>
  <si>
    <t>RECARGOS VARIOS</t>
  </si>
  <si>
    <t>6302</t>
  </si>
  <si>
    <t>TOTAL APROVECHAMIENTOS</t>
  </si>
  <si>
    <t>8</t>
  </si>
  <si>
    <t>PARTICIPACIONES, APORTACIONES, CONVENIOS, INCENTIVOS DE LA COLABORACIÓN FISCAL Y FONDOS DISTINTOS DE APORTACIONES</t>
  </si>
  <si>
    <t>81</t>
  </si>
  <si>
    <t>8100</t>
  </si>
  <si>
    <t>PARTICIPACIONES</t>
  </si>
  <si>
    <t>8101</t>
  </si>
  <si>
    <t>FONDO GENERAL</t>
  </si>
  <si>
    <t>810201</t>
  </si>
  <si>
    <t>FOMENTO MUNICIPAL</t>
  </si>
  <si>
    <t>810202</t>
  </si>
  <si>
    <t>FONDO DE FOMENTO MUNICIPAL (30% CONVENIOS)</t>
  </si>
  <si>
    <t>8103</t>
  </si>
  <si>
    <t>FONDO DE FISCALIZACIÓN Y RECAUDACIÓN</t>
  </si>
  <si>
    <t>8104</t>
  </si>
  <si>
    <t>IMPUESTO ESPECIAL SOBRE PRODUCCIÓN Y SERVICIOS</t>
  </si>
  <si>
    <t>8105</t>
  </si>
  <si>
    <t>GASOLINA Y DIESEL</t>
  </si>
  <si>
    <t>8106</t>
  </si>
  <si>
    <t>FONDO DE ISR PARTICIPABLE</t>
  </si>
  <si>
    <t>82</t>
  </si>
  <si>
    <t>8200</t>
  </si>
  <si>
    <t>APORTACIONES</t>
  </si>
  <si>
    <t>8201</t>
  </si>
  <si>
    <t>FONDO DE APORTACIÓN PARA LA INFRAESTRUCTURA SOCIAL MUNICIPAL (FAISM)</t>
  </si>
  <si>
    <t>8202</t>
  </si>
  <si>
    <t>FONDO PARA EL FORTALECIMIENTO DE LOS MUNICIPIOS (FORTAMUN)</t>
  </si>
  <si>
    <t>83</t>
  </si>
  <si>
    <t>8300</t>
  </si>
  <si>
    <t>CONVENIOS</t>
  </si>
  <si>
    <t>8301</t>
  </si>
  <si>
    <t>CONVENIOS CON LA FEDERACIÓN</t>
  </si>
  <si>
    <t>84</t>
  </si>
  <si>
    <t>8400</t>
  </si>
  <si>
    <t>INCENTIVOS DERIVADOS DE LA COLABORACIÓN FISCAL</t>
  </si>
  <si>
    <t>8402</t>
  </si>
  <si>
    <t>FONDO DE COMPENSACIÓN ISAN</t>
  </si>
  <si>
    <t>8403</t>
  </si>
  <si>
    <t>IMPUESTO SOBRE AUTOMÓVILES NUEVOS</t>
  </si>
  <si>
    <t>8404</t>
  </si>
  <si>
    <t xml:space="preserve">ISR POR LA ENAJENACIÓN DE BIENES INMUEBLES </t>
  </si>
  <si>
    <t>8409</t>
  </si>
  <si>
    <t>IEPS GASOLINA Y DIÉSEL</t>
  </si>
  <si>
    <t>TOTAL PARTICIPACIONES, APORTACIONES, CONVENIOS, INCENTIVOS DE LA COLABORACIÓN FISCAL Y FONDOS DISTINTOS DE APORTACIONES</t>
  </si>
  <si>
    <t>9</t>
  </si>
  <si>
    <t>TRANSFERENCIAS, ASIGNACIONES, SUBSIDIOS Y SUBVENCIONES Y PENSIONES Y JUBILACIONES</t>
  </si>
  <si>
    <t>91</t>
  </si>
  <si>
    <t>9100</t>
  </si>
  <si>
    <t>TRANSFERENCIAS Y ASIGNACIONES</t>
  </si>
  <si>
    <t>9102</t>
  </si>
  <si>
    <t>TRANSFERENCIAS Y ASIGNACIONES ESTATALES</t>
  </si>
  <si>
    <t>910202</t>
  </si>
  <si>
    <t>IMPUESTO A LA VENTA FINAL DE BEBIDAS ALCOHÓLICAS</t>
  </si>
  <si>
    <t>910203</t>
  </si>
  <si>
    <t>CONVENIOS CON EL GOBIERNO DEL ESTADO</t>
  </si>
  <si>
    <t>TOTAL TRANSFERENCIAS, ASIGNACIONES, SUBSIDIOS Y SUBVENCIONES Y PENSIONES Y JUBILACIONES</t>
  </si>
  <si>
    <t>TOTAL INGRESO DEL MUNICIPIO DE ACÁMBARO, GTO.</t>
  </si>
  <si>
    <t>0</t>
  </si>
  <si>
    <t>9104</t>
  </si>
  <si>
    <t>TRANSFERENCIAS Y ASINGACIONES PARAMUNICIPALES</t>
  </si>
  <si>
    <t>I02D-000</t>
  </si>
  <si>
    <t>SISTEMA PARA EL DESARROLLO INTEGRAL DE LA FAMILIA DEL MUNICIPIO DE ACÁMBARO, GTO.</t>
  </si>
  <si>
    <t>I02C-000</t>
  </si>
  <si>
    <t>INSTITUTO MUNICIPAL DE CULTURA ACÁMBARO, GTO.</t>
  </si>
  <si>
    <t>I02J-000</t>
  </si>
  <si>
    <t>JUNTA MUNICIPAL DE AGUA POTABLE Y ALCANTARILLADO DE ACÁMBARO</t>
  </si>
  <si>
    <t>ORGANISMOS PARAMUNICIPALES</t>
  </si>
  <si>
    <t>TOTAL INGRESO DEL MUNICIPIO DE ACÁMBARO, GTO. Y PARAMUNICIPALES</t>
  </si>
  <si>
    <t>TOTAL DE LA ADMINISTRACIÓN CENTRALIZADA</t>
  </si>
  <si>
    <t xml:space="preserve">TOTAL DIRECCIÓN DE DESARROLLO RURAL </t>
  </si>
  <si>
    <t>FONDO 1 EJERCICIO 2024 PARA EL EJERCICIO 2025</t>
  </si>
  <si>
    <t>TOTAL FONDO 1 EJERCICIO 2024 PARA EL EJERCICIO 2025</t>
  </si>
  <si>
    <t>FONDO 2 EJERCICIO 2024 PARA EL EJERCICIO 2025</t>
  </si>
  <si>
    <t>TOTAL FONDO 2 EJERCICIO 2024 PARA EL EJERCICIO 2025</t>
  </si>
  <si>
    <t>FONDO 1 EJERCICIO 2025</t>
  </si>
  <si>
    <t>FONDO 2 EJERCICIO 2025</t>
  </si>
  <si>
    <t>TOTAL FONDO 1 EJERCICIO 2025</t>
  </si>
  <si>
    <t>TOTAL FONDO 2 EJERCICIO 2025</t>
  </si>
  <si>
    <t>VIALIDAD</t>
  </si>
  <si>
    <t>PROTECCIÓN CIVIL</t>
  </si>
  <si>
    <t>INFRAESTRUCTURA DE DESARROLLO</t>
  </si>
  <si>
    <t>3000</t>
  </si>
  <si>
    <t>SERVICIOS GENERALES</t>
  </si>
  <si>
    <t>SERVICIOS BÀSICOS</t>
  </si>
  <si>
    <t>ENERGÍA ELECTRICA (CONCESIÓN DE ALUMBRADO PÚBLICO)</t>
  </si>
  <si>
    <t>SERVICIOS INTEGRALES Y OTROS SERVICIOS</t>
  </si>
  <si>
    <t>2000</t>
  </si>
  <si>
    <t>MATERIALES Y SUMINISTROS</t>
  </si>
  <si>
    <t>2600</t>
  </si>
  <si>
    <t>COMBUSTIBLES, LUBRICANTES Y ADITIVOS</t>
  </si>
  <si>
    <t>DIRECCIÓN DE SEGURIDAD PÚBLICA, JEFATURA DE MOVILIDAD, PROTECCIÓN CIVIL Y CENTRAL DE EMERGENCIAS 066  (MODELO ADMINISTRATIVO)</t>
  </si>
  <si>
    <t>ALIMENTOS Y UTENSILIOS</t>
  </si>
  <si>
    <t>PRODUCTOS ALIMENTICIOS PARA PERSONAS</t>
  </si>
  <si>
    <t>HERRAMIENTAS, REFACCIONES Y ACCESORIOS MENORES</t>
  </si>
  <si>
    <t>REFACCIONES Y ACCESORIOS MENORES DE EQUIPO DE TRANSPORTE</t>
  </si>
  <si>
    <t>TOTAL CAPÍTULO 2000</t>
  </si>
  <si>
    <t>SERVICIOS DE INSTALACIÓN, REPARACIÓN, MANTENIMIENTO Y CONSERVACIÓN</t>
  </si>
  <si>
    <t>REPARACIÓN Y MANTENIMIENTO DE EQUIPO DE TRANSPORTE</t>
  </si>
  <si>
    <t>SERVICIOS DE TRASLADO Y VIÁTICOS</t>
  </si>
  <si>
    <t>VIÁTICOS EN EL PAÍS</t>
  </si>
  <si>
    <t>PASAJES TERRESTRES</t>
  </si>
  <si>
    <t>SERVICIOS OFICIALES</t>
  </si>
  <si>
    <t>GASTOS DE CEREMONIAL</t>
  </si>
  <si>
    <t>TOTAL CAPÍTULO 3000</t>
  </si>
  <si>
    <t>ADMINISTRACIÓN 2024-2027</t>
  </si>
  <si>
    <t>PRONÓSTICO DE INGRESOS Y PRESPUESTO DE EGRESOS DEL EJERCICIO 2025</t>
  </si>
  <si>
    <t>RESUMEN GENERAL</t>
  </si>
  <si>
    <t>AUTORIZADO</t>
  </si>
  <si>
    <t>INGRESOS DERIVADOS DE FINANCIAMIENTOS</t>
  </si>
  <si>
    <t>TOTAL INGRESOS MUNICIPALES</t>
  </si>
  <si>
    <t>INGRESO ESTIMADO PARAMUNICIPALES</t>
  </si>
  <si>
    <t>INSTITUTO MUNICIPAL DE CULTURA DE ACÁMBARO</t>
  </si>
  <si>
    <t>SISTEMA PARA EL DESARROLLO INTEGRAL DE LA FAMILIA DEL MUNICIPIO DE ACÁMBARO</t>
  </si>
  <si>
    <t xml:space="preserve">TOTAL INGRESOS </t>
  </si>
  <si>
    <t xml:space="preserve">PRESUPUESTO DE EGRESOS </t>
  </si>
  <si>
    <t>PRONÓSTICO DE INGRESOS</t>
  </si>
  <si>
    <t>RECURSOS FISCALES 2025</t>
  </si>
  <si>
    <t>PARTICIPACIONES FEDERALES 2025</t>
  </si>
  <si>
    <t>PARTICIPACIONES FEDERALES  2025</t>
  </si>
  <si>
    <t>FONDO DE APORTACIONES PARA LA INFRAESTRUCTURA SOCIAL MUNICIPAL 2025</t>
  </si>
  <si>
    <t>FONDO PARA EL FORTALECIMIENTO DE LOS MUNICIPIOS 2025</t>
  </si>
  <si>
    <t>CONVENIOS ESTATALES (RECURSO ESTATAL ETIQUETADO)</t>
  </si>
  <si>
    <t>SERVICIOS BÁSICOS</t>
  </si>
  <si>
    <t>SERVICIOS POSTALES Y TELEGRÁFICOS</t>
  </si>
  <si>
    <t>O</t>
  </si>
  <si>
    <t>R</t>
  </si>
  <si>
    <t>U</t>
  </si>
  <si>
    <t>L</t>
  </si>
  <si>
    <t>SERVICIOS DE ARRENDAMIENTO</t>
  </si>
  <si>
    <t>ARRENDAMIENTO DE MOBILIARIO Y EQUIPO DE ADMINISTRACIÓN, EDUCACIONAL Y RECREATIVO</t>
  </si>
  <si>
    <t>SERVICIOS PROFESIONALES, CIENTÍFICOS, TÉCNICOS Y OTROS SERVICIOS</t>
  </si>
  <si>
    <t>SERVICIOS DE APOYO ADMINISTRATIVO, TRADUCCIÓN, FOTOCOPIADO E IMPRESIÓN</t>
  </si>
  <si>
    <t>RENE MANDUJANO TINAJERO</t>
  </si>
  <si>
    <t>SELENE GONZÁLEZ COSS</t>
  </si>
  <si>
    <t>HUMBERTO MOLINA HERRERA</t>
  </si>
  <si>
    <t>HOSANNA MENDOZA BENÍTEZ</t>
  </si>
  <si>
    <t>OZIEL GARCÍA GUERRERO</t>
  </si>
  <si>
    <t>OSCAL SALVADOR JIMÉNEZ ZEPEDA</t>
  </si>
  <si>
    <t>JESSICA JUDIT HERNÁNDEZ PÉREZ</t>
  </si>
  <si>
    <t>ALAN PAUL MORA ARREOLA</t>
  </si>
  <si>
    <t>MARTHA CECILIA GARCÍA TAPIA</t>
  </si>
  <si>
    <t>JULIO CÉSAR VEGA MALINDO</t>
  </si>
  <si>
    <t>SARA ELIA MEZA RODRÍGUEZ</t>
  </si>
  <si>
    <t>MARÍA ROSAURA JUÁREZ PÉREZ</t>
  </si>
  <si>
    <t>3900</t>
  </si>
  <si>
    <t>OTROS SERVICIOS GENERALES</t>
  </si>
  <si>
    <t>OTROS GASTOS POR RESPONSABILIDADES</t>
  </si>
  <si>
    <t>2900</t>
  </si>
  <si>
    <t>3200</t>
  </si>
  <si>
    <t>3500</t>
  </si>
  <si>
    <t>3700</t>
  </si>
  <si>
    <t>SERVICIO DE TRASLADO Y VIÁTICOS</t>
  </si>
  <si>
    <t>3800</t>
  </si>
  <si>
    <t>GASTOS DE ORDEN SOCIAL Y CULTURAL</t>
  </si>
  <si>
    <t>DÍA DEL NIÑO</t>
  </si>
  <si>
    <t>DÍA DE REYES</t>
  </si>
  <si>
    <t>DÍA DE LAS MADRES</t>
  </si>
  <si>
    <t>FESTIVIDADES DEL 8 DE ENERO  Y 4 DE JULIO</t>
  </si>
  <si>
    <t>FERIA REGIONAL ACÁMBARO 2025</t>
  </si>
  <si>
    <t>ARTÍCULOS PARA EVENTOS</t>
  </si>
  <si>
    <t>FESTIVIADES DEL 19 DE SEPTIEMBRE</t>
  </si>
  <si>
    <t>SENTENCIAS Y RESOLUCIONES JUDICIALES</t>
  </si>
  <si>
    <t>4000</t>
  </si>
  <si>
    <t>4400</t>
  </si>
  <si>
    <t>TRANSFERENCIAS, ASIGNACIONES, SUBSIDIOS Y OTRAS AYUDAS</t>
  </si>
  <si>
    <t>DÍA DE LA SECRETARÍA</t>
  </si>
  <si>
    <t>ACTOS CÍVICOS RECONOCIMIENTOS YCORONAS</t>
  </si>
  <si>
    <t>DÍA DEL MAESTRO</t>
  </si>
  <si>
    <t>FESTEJO Y/O ADORNOS NAVIDEÑOS</t>
  </si>
  <si>
    <t>AYUDAS SOCIALES</t>
  </si>
  <si>
    <t>J</t>
  </si>
  <si>
    <t>AYUDAS SOCIALES A PERSONAS</t>
  </si>
  <si>
    <t>AYUDAS PARA ACCIONES VARIAS</t>
  </si>
  <si>
    <t>AYUDAS VARIAS DE ACCIÓN SOCIAL</t>
  </si>
  <si>
    <t>AYUDAS POR DESASTRES NATURALES Y OTROS SINIESTROS</t>
  </si>
  <si>
    <t>AYUDAS POR DESASTRES NATURALES</t>
  </si>
  <si>
    <t>CONTINGENCIAS DE SALUD</t>
  </si>
  <si>
    <t>COBIJAS CAMPAÑA INVERNAL</t>
  </si>
  <si>
    <t>TOTAL CAPÍTULO 4000</t>
  </si>
  <si>
    <t>8000</t>
  </si>
  <si>
    <t>PARTICIPACIONES Y APORTACIONES</t>
  </si>
  <si>
    <t>8500</t>
  </si>
  <si>
    <t>PROGRAMA MÁS</t>
  </si>
  <si>
    <t>K</t>
  </si>
  <si>
    <t>TOTAL CAPÍTULO 8000</t>
  </si>
  <si>
    <t>COMPENSACIONES</t>
  </si>
  <si>
    <t>2100</t>
  </si>
  <si>
    <t>MATERIALES DE ADMINISTRACIÓN, EMISIÓN DE DOCUMENTOS Y ARTÍCULOS OFICIALES</t>
  </si>
  <si>
    <t>MATERIAL IMPRESO E INFORMACIÓN DÍGITAL</t>
  </si>
  <si>
    <t>2200</t>
  </si>
  <si>
    <t>REUNIÓN DE CRONISTAS DEL ESTADO</t>
  </si>
  <si>
    <t>COMPENSACIONES (104 DELEGADOS)</t>
  </si>
  <si>
    <t>3811</t>
  </si>
  <si>
    <t>MATERIALES, ÚTILES Y EQUIPOS MENORES DE OFICINA</t>
  </si>
  <si>
    <t>MATERIALES Y ÚTILES DE IMPRESIÓN Y REPRODUCCIÓN</t>
  </si>
  <si>
    <t>MATERIALES, ÚTILES Y EQUIPOS MENORS DE TECNOLOGÍAS DE LA INFORMACIÓN Y COMUNICACIONES</t>
  </si>
  <si>
    <t>MATERIAL DE LIMPIEZA</t>
  </si>
  <si>
    <t>MATERIALES Y UTENSILIOS</t>
  </si>
  <si>
    <t>2400</t>
  </si>
  <si>
    <t>MATERIALES Y ARTÍCULOS DE CONSTRUCCIÓN Y REPARACIÓN</t>
  </si>
  <si>
    <t>PRODUCTOS MINERALES NO METÁLICOS</t>
  </si>
  <si>
    <t>CEMENTOS Y PRODUCTOS DE CONCRETO</t>
  </si>
  <si>
    <t>CAL, YESO Y PRODUCTOS DE YESO</t>
  </si>
  <si>
    <t>MADERA  PRODUCTOS DE MADERA</t>
  </si>
  <si>
    <t>VIDRIO Y PRODUCTOS DE VIDRIO</t>
  </si>
  <si>
    <t>MATERIAL ELÉCTRICO Y ELECTRÓNICO</t>
  </si>
  <si>
    <t>ARTÍCULOS METÁLICOS PARA LA CONSTRUCCIÓN</t>
  </si>
  <si>
    <t>OTROS MATERIALES Y ARTÍCULOS DE CONSTRUCCIÓN Y REPARACIÓN</t>
  </si>
  <si>
    <t>2500</t>
  </si>
  <si>
    <t>PRODUCTOS QUÍMICOS, FARMACÉUTICOS Y DE LABORATORIO</t>
  </si>
  <si>
    <t>MEDICINAS Y PRODUCTOS FARMACÉUTICOS</t>
  </si>
  <si>
    <t>2700</t>
  </si>
  <si>
    <t>VESTUARIO, BLANCOS, PRENDAS DE PROTECCIÓN Y ARTÍCULOS DEPORTIVOS</t>
  </si>
  <si>
    <t>VESTUARIO Y UNIFORMES</t>
  </si>
  <si>
    <t>PRENDAS DE SEGURIDAD Y PROTECCIÓN</t>
  </si>
  <si>
    <t>HERRAMIENTAS MENORES</t>
  </si>
  <si>
    <t>REFACCIONES Y ACCESORIOS MENORES DE EDIFICIOS</t>
  </si>
  <si>
    <t>REFACCIONES Y ACCESORIOS MENORES DE MOBILIARIO Y EQUIPO DE ADMINISTRACIÓN, EDUCACIONAL Y RECREATIVO</t>
  </si>
  <si>
    <t>REFACCIONES Y ACCESORIOS MENORES DE EQUIPO DE CÓMPUTO Y TECNOLOGÍA DE LA INFORMACIÓN</t>
  </si>
  <si>
    <t>ENERGÍA ELÉCTRICA</t>
  </si>
  <si>
    <t>GAS</t>
  </si>
  <si>
    <t>AGUA</t>
  </si>
  <si>
    <t>TELEFONÍA TRADICIONAL</t>
  </si>
  <si>
    <t>SERVICIOS DE ACCESO A INTERNET, REDES Y PROCESAMIENTO DE INFORMACIÓN</t>
  </si>
  <si>
    <t>ARRENDAMIENTO DE ACTIVOS INTANGIBLES</t>
  </si>
  <si>
    <t>OTROS ARRENDAMIENTOS</t>
  </si>
  <si>
    <t>3300</t>
  </si>
  <si>
    <t>SERVICIOS LEGALES, DE CONTABILIDAD, AUDITORÍA Y RELACIONADOS</t>
  </si>
  <si>
    <t>SERVICIOS DE CONSULTORÍA ADMINISTRATIVA, PROCESOS, TÉCNICA Y EN TECNOLOGÍAS DE LA INFORMACIÓN</t>
  </si>
  <si>
    <t>3400</t>
  </si>
  <si>
    <t>SERVICIOS FINANCIEROS Y BANCARIOS</t>
  </si>
  <si>
    <t>SEGUROS DE BIENES PATRIMONIALES</t>
  </si>
  <si>
    <t>SERVICIOS FINANCIEROS, BANCARIOS Y COMERCIALES INTEGRALES</t>
  </si>
  <si>
    <t>FLETES Y MANIOBRAS</t>
  </si>
  <si>
    <t>CONSERVACIÓN Y MANTENIMIENTO DE EDIFICIOS</t>
  </si>
  <si>
    <t>INSTALACIÓN, REPARACIÓN Y MANTENIMIENTO DE MOBILIARIO Y EQUIPO DE ADMINISTRACIÓN, EDUCACIONAL Y RECREATIVO</t>
  </si>
  <si>
    <t>INSTALACIÓN, REPARACIÓN Y MANTENIMIENTO DE EQUIPO DE CÓMPUTO Y TECOLOGÍAS DE LA INFORMACIÓN</t>
  </si>
  <si>
    <t>INSTALACIÓN, REPARACIÓN Y MANTENIMIENTO DE MAQUINARIA, OTROS EQUIPOS Y HERRAMIENTAS</t>
  </si>
  <si>
    <t>SERVICIOS DE JARDINERIA Y FUMIGACIÓN</t>
  </si>
  <si>
    <t>3600</t>
  </si>
  <si>
    <t>SERVICIOS DE COMUNICACIÓN SOCIAL Y PUBLICIDAD</t>
  </si>
  <si>
    <t>DIFUSIÓN POR RADIO, TELEVISIÓN Y OTROS MEDIOS DE MENSAJES SOBRE PROGRAMAS Y ACTIVIDADES GUBERNAMENTALES</t>
  </si>
  <si>
    <t>SERVICIOS DE CREACIÓN Y DIFUSIÓN DE CONTENIDO EXCLUSIVAMENTE A TRAVÉS DE INTERNET</t>
  </si>
  <si>
    <t>IMPUESTOS Y DERECHOS</t>
  </si>
  <si>
    <t>PENAS, MULTAS, ACCESORIOS Y ACTUALIZACIONES</t>
  </si>
  <si>
    <t>OTROS GASTOS POR RESPONSABILIDAD</t>
  </si>
  <si>
    <t>IMPUESTO SOBRE NÓMINA</t>
  </si>
  <si>
    <t>4200</t>
  </si>
  <si>
    <t>TRANSFERENCIAS OTORGADAS A ORGANISMOS PARAMUNICIPALES</t>
  </si>
  <si>
    <t>AYUDAS A VIUDAS</t>
  </si>
  <si>
    <t>AYUDAS A PERSONAS DE ESCASOS RECURSOS</t>
  </si>
  <si>
    <t>AYUDAS A JUBILADOS</t>
  </si>
  <si>
    <t>AYUDAS SOCIALES A INSTITUCIONES DE ENSEÑANZA</t>
  </si>
  <si>
    <t>AYUDA A EDUCACIÓN INICIAL</t>
  </si>
  <si>
    <t>AYUDA A ESCUELA DE EDUCACIÓN ESPECIAL</t>
  </si>
  <si>
    <t>AYUDAS A INSTITUCIONES SIN FINES DE LUCRO</t>
  </si>
  <si>
    <t>AYUDA AL ASILO DE ANCIANOS</t>
  </si>
  <si>
    <t>AYUDA A BOMBEROS</t>
  </si>
  <si>
    <t>AYUDA A LA CRUZ ROJA</t>
  </si>
  <si>
    <t>AYUDA A RESCATE</t>
  </si>
  <si>
    <t>5000</t>
  </si>
  <si>
    <t>BIENES MUEBLES, INMUEBLES E INTANGIBLES</t>
  </si>
  <si>
    <t>MOBILIARIO Y EQUIPO DE ADMINISTRACIÓN</t>
  </si>
  <si>
    <t>MUEBLES DE OFICINA Y ESTANTERÍA</t>
  </si>
  <si>
    <t>EQUIPO DE CÓMPUTO Y DE TECNOLOGÍAS DE LA INFORMACIÓN</t>
  </si>
  <si>
    <t>OTROS MOBILIARIOS Y EQUIPOS DE ADMINISTRACIÓN</t>
  </si>
  <si>
    <t>5600</t>
  </si>
  <si>
    <t>MAQUINARIA, OTROS EQUIPOS Y HERRAMIENTAS</t>
  </si>
  <si>
    <t>EQUIPO DE COMUNICACIÓN Y TELECOMUNICACIÓN</t>
  </si>
  <si>
    <t>HERRAMIENTAS Y MAQUINAS-HERRAMIENTAS</t>
  </si>
  <si>
    <t>5900</t>
  </si>
  <si>
    <t>LICENCIAS INFORMÁTICAS E INTELECTUALES</t>
  </si>
  <si>
    <t>9900</t>
  </si>
  <si>
    <t>TOTAL CAPÍTULO 5000</t>
  </si>
  <si>
    <t>9000</t>
  </si>
  <si>
    <t>DEUDA PÚBLICA</t>
  </si>
  <si>
    <t>ADEUDOS DE EJERCICIOS FISCALES ANTERIORES (ADEFAS)</t>
  </si>
  <si>
    <t>ADEFAS</t>
  </si>
  <si>
    <t>H</t>
  </si>
  <si>
    <t>TOTAL CAPÍTULO 9000</t>
  </si>
  <si>
    <t>1.5.2.</t>
  </si>
  <si>
    <t>1.7.1.</t>
  </si>
  <si>
    <t>ARRENDAMIENTO DE EQUIPO DE TRANSPORTE</t>
  </si>
  <si>
    <t>FESTIVIDADES DEL DÍA DEL POLICIA</t>
  </si>
  <si>
    <t xml:space="preserve">R </t>
  </si>
  <si>
    <t>SERVICIO DE APOYO ADMINISTRATIVO, TRADUCCIÓN, FOTOCOPIADO E IMPRESIÓN</t>
  </si>
  <si>
    <t>MATERIALES, ÚTILES Y EQUIPOS MENORES DE TECNOLOGÍAS DE LA INFORMACIÓN Y COMUNICACIÓN</t>
  </si>
  <si>
    <t>2711</t>
  </si>
  <si>
    <t>SERVICIOS PROFESIONALES, CIENTÍFICOS Y TÉCNICOS INTEGRALES</t>
  </si>
  <si>
    <t>SERVICIOS FINANCIEROS, BANCARIOS Y COMERCIALES</t>
  </si>
  <si>
    <t>INSTALACIÓN, REPARACIÓN Y MANTENIMIENTO DE EQUIPO DE CÓMPUTO Y TECNOLOGÍA DE LA INFORMACIÓN</t>
  </si>
  <si>
    <t>CONVENIOS PROGRAMAS DE SEGURIDAD</t>
  </si>
  <si>
    <t>SEGURIDAD PÚBLICA</t>
  </si>
  <si>
    <t>APORTACIONES PARA SEGUROS</t>
  </si>
  <si>
    <t>BIENES MUEBLES , INMUEBLES E INTANGIBLES</t>
  </si>
  <si>
    <t>5400</t>
  </si>
  <si>
    <t>VEHÍCULOS Y EQUIPO DE TRANSPORTE</t>
  </si>
  <si>
    <t>VEHÍCULOS Y EQUIPO TERRESTRE</t>
  </si>
  <si>
    <t>TOTAL JEFATURA DE COMUNICACIÓN SOCIAL</t>
  </si>
  <si>
    <t>DIFUSIÓN POR RADIO Y TELEVISIÓN Y OTROS MEDIOS DE MENSAJES SOBRE PROGRAMAS Y ACTIVIDADES GUBERNAMENTALES</t>
  </si>
  <si>
    <t>DÍA DE LA LIBERTAD DE EXPRESIÓN</t>
  </si>
  <si>
    <t>INFORME DE GOBIERNO</t>
  </si>
  <si>
    <t>MADERA Y PRODUCTOS DE MADERA</t>
  </si>
  <si>
    <t>ARRENDAMIENTO DE EDIFICIOS</t>
  </si>
  <si>
    <t>ARRENDAMIENTO DE MOBILIARIO Y EQUIPO DE ADMINISTRACIÓN</t>
  </si>
  <si>
    <t>ACTOS CÍVICOS, RECONOCIMIENTOS Y CORONAS</t>
  </si>
  <si>
    <t>FESTIVIDADES DEL DÍA 13, 15 Y 16 DE SEPTIEMBRE</t>
  </si>
  <si>
    <t>FESTIVIDADES DEL 22 DE OCTUBRE</t>
  </si>
  <si>
    <t>AYUDAS SOCIALES A INSTITUCIONES SIN FINES DE LUCRO</t>
  </si>
  <si>
    <t>FERTILIZANTES, PESTICIDAS Y OTROS AGROQUÍMICOS</t>
  </si>
  <si>
    <t>2721</t>
  </si>
  <si>
    <t>PRENDAS DE SEGURIDAD Y PROTECCIÓN PERSONAL</t>
  </si>
  <si>
    <t>REFACCIONES Y ACCESORIOS MENORES DE MAQUINARIA Y OTROS EQUIPOS</t>
  </si>
  <si>
    <t>REFACCIONES Y ACCESORIOS MENORES DE OTROS BIENES MUEBLES</t>
  </si>
  <si>
    <t>5700</t>
  </si>
  <si>
    <t>ACTIVOS BIOLÓGICOS</t>
  </si>
  <si>
    <t>ÁRBOLES Y PLANTAS</t>
  </si>
  <si>
    <t>0017</t>
  </si>
  <si>
    <t>CEMENTO Y PRODUCTOS DE CONCRETO</t>
  </si>
  <si>
    <t>PRODUCTOS ALIMENTICIOS PARA ANIMALES</t>
  </si>
  <si>
    <t>ARTÍCULOS DEPORTIVOS</t>
  </si>
  <si>
    <t>REFACCIONES  Y ACCESORIOS MENOR DE MAQUINARIA Y OTROS EQUIPOS</t>
  </si>
  <si>
    <t>JUEGOS NACIONALES CONADE 2025</t>
  </si>
  <si>
    <t>CARRERA ATLÉTICA DE LA SANTA CRUZ</t>
  </si>
  <si>
    <t>COPLA OLIMPIC DRAIGER MÉXICO DE TAE KWON DO</t>
  </si>
  <si>
    <t>EVENTOS CODE</t>
  </si>
  <si>
    <t xml:space="preserve">FUEGO SÍMBOLICO </t>
  </si>
  <si>
    <t>3822</t>
  </si>
  <si>
    <t>CENTRO INTERACTIVO PODER JOVEN</t>
  </si>
  <si>
    <t>DÍA INTERNACIONAL DE LA MUJER</t>
  </si>
  <si>
    <t>DÍA INTERNACIONAL PARA LA ELIMINACIÓN DE LA VIOLENCIA CONTRA LA MUJER</t>
  </si>
  <si>
    <t>DÍA DE LA SALUD PARA LAS MUJERES</t>
  </si>
  <si>
    <t>TALLERES PARA MUJERES EMPRENDEDORAS</t>
  </si>
  <si>
    <t>FOROS, PLATICAS, SEMINARIOS, CAPACITACIONES</t>
  </si>
  <si>
    <t>DÍA DE LA MUJER RURAL</t>
  </si>
  <si>
    <t>AYUDAS A MADRES Y/O PADRES SOLTEROS</t>
  </si>
  <si>
    <t>DÍA DEL MIGRANTE</t>
  </si>
  <si>
    <t>CONCURSO ALUSIVO AL 22 DE OCTUBRE</t>
  </si>
  <si>
    <t>PROGRAMA DE ADQUISICIÓN DE TINACOS</t>
  </si>
  <si>
    <t>PROGRAMA DE ADQUISICIÓN DE CALENTADORES</t>
  </si>
  <si>
    <t>PROGRAMA DE ADQUISICIÓN DE ESTUFAS</t>
  </si>
  <si>
    <t>BECAS Y OTRAS AYUDAS PARA PROGRAMAS DE CAPACITACIÓN</t>
  </si>
  <si>
    <t>BECA CON GRANDEZA (MODALIDAD BECA REGRESA Y BECA EDUCACIÓN SUPERIOR)</t>
  </si>
  <si>
    <t>PROGRAMA PARA CAPACITACIÓN DE OFICIOS</t>
  </si>
  <si>
    <t>AYUDAS SOCIALES A ACTIVIDADES CIENTÍFICAS O ACADÉMICAS</t>
  </si>
  <si>
    <t>ÚTILES ESCOLARES</t>
  </si>
  <si>
    <t>VEHÍCULOS Y EQUPO DE TRANSPORTE</t>
  </si>
  <si>
    <t>CARROCERIAS Y REMOLQUES</t>
  </si>
  <si>
    <t>CONSERVACIÓN Y MANTENIMIENTO MENOR DE INMUEBLES</t>
  </si>
  <si>
    <t>CONCURSO MURALES URBANOS</t>
  </si>
  <si>
    <t>3111</t>
  </si>
  <si>
    <t>ADMINISTRACIÓN DE DERECHO DE ALUMBRADO PÚBLICO</t>
  </si>
  <si>
    <t>0028</t>
  </si>
  <si>
    <t>DÍA DEL ALBAÑIL</t>
  </si>
  <si>
    <t>0029</t>
  </si>
  <si>
    <t>MEGA ROSCA DE REYES</t>
  </si>
  <si>
    <t>FESTIVAL DEL ARTE Y LA ARTESANIA</t>
  </si>
  <si>
    <t>FERIA DE LA PANIFICACIÓN</t>
  </si>
  <si>
    <t>VENTA PA'CATRINEAR</t>
  </si>
  <si>
    <t>ACAMBARIZATE 2025</t>
  </si>
  <si>
    <t>FESTIVAL DEL DÍA DE MUERTOS</t>
  </si>
  <si>
    <t>OFRENDA DE VIDA Y SANEACIÓN</t>
  </si>
  <si>
    <t>CONGRESOS Y CONVENCIONES (FERIA REGIONAL DEL EMPLEO ACÁMBARO)</t>
  </si>
  <si>
    <t>SUBSIDIOS Y SUBVENCIONES</t>
  </si>
  <si>
    <t>SUBSIDIOS A LA INVERSIÓN</t>
  </si>
  <si>
    <t xml:space="preserve">MI PLAZA </t>
  </si>
  <si>
    <t>MI TIENDA AL 100</t>
  </si>
  <si>
    <t>PRODUCTOS QUÍMICOS BÁSICOS</t>
  </si>
  <si>
    <t>REPARACIONES Y ACCESORIOS MENORES DE EDIFICIOS</t>
  </si>
  <si>
    <t>INSTALACIÓN, REPARACIÓN YMANTENIMIENTO DE MAQUINARIA, OTROS EQUIPOS Y  HERRAMIENTAS</t>
  </si>
  <si>
    <t>3551</t>
  </si>
  <si>
    <t>MATERIALES COMPLEMENTARIOS</t>
  </si>
  <si>
    <t>VENTE PA' ACAMBARO</t>
  </si>
  <si>
    <t>21-21</t>
  </si>
  <si>
    <t>DIRECCIÓN DE ASUNTOS EXTERNOS Y DELEGADOS</t>
  </si>
  <si>
    <t>DIRECTOR DE ASUNTOS EXTERNOS Y DELEGALDOS</t>
  </si>
  <si>
    <t>COORDINADOR DE ATENCIÓN A LA DIVERSIDAD SEXUAL</t>
  </si>
  <si>
    <t>EQUIPOS Y APARATOS AUDIOVISUALES</t>
  </si>
  <si>
    <t>DIRECTOR DE PLANEACIÓN</t>
  </si>
  <si>
    <t>COORDINADOR DE SISTEMAS DE INFORMÁTICA</t>
  </si>
  <si>
    <t>CCOORDINADOR DE INFORMACIÓN, ESTADÍSTICA Y GEOGRÁFICA</t>
  </si>
  <si>
    <t>COORDINADOR DE VINCULACIÓN Y PARTICIPACIÓN SOCIAL</t>
  </si>
  <si>
    <t>COORDINADOR DE DESARROLLO URBANO Y ORDENAMIENTO TERRITORIAL</t>
  </si>
  <si>
    <t>SUB JEFATURA DE COORDINADORES, PRESUPUESTO Y CUENTA PÚBLICA</t>
  </si>
  <si>
    <t>JEFE DEL DEPARTAMENTO DE INSPECCIÓN Y FISCALIZACIÓN</t>
  </si>
  <si>
    <t>JEFE DE INSPECTORES</t>
  </si>
  <si>
    <t>INSPECTOR DE FISCALIZACIÓN</t>
  </si>
  <si>
    <t>JUAN MANUEL GÓMEZ CARMONA</t>
  </si>
  <si>
    <t>auxiliar de servicios generales</t>
  </si>
  <si>
    <t>0031</t>
  </si>
  <si>
    <t>0032</t>
  </si>
  <si>
    <t>TOTAL DIRECCIÓN DE ASUNTOS EXTERNOS Y DELEGADOS</t>
  </si>
  <si>
    <t>2211</t>
  </si>
  <si>
    <t>2961</t>
  </si>
  <si>
    <t>ENCARGADO DE ARCHIVO FÍSICO Y DÍGITAL DE CUENTA PÚBLICA</t>
  </si>
  <si>
    <t>YERETZI</t>
  </si>
  <si>
    <t>ULISES</t>
  </si>
  <si>
    <t>JEFATURA DE PROGRAMAS SOCIALES</t>
  </si>
  <si>
    <t>ASISTENTE DE ATENCIÓN CIUDADANA</t>
  </si>
  <si>
    <t>INSPECTORES DE FISCALIZACIÓN</t>
  </si>
  <si>
    <t>INTENDENTES</t>
  </si>
  <si>
    <t>EVENTOS DEPORTIVOS 3</t>
  </si>
  <si>
    <t>ANALISTA DE CÓMPUTO CANINO</t>
  </si>
  <si>
    <t>REMANENTES</t>
  </si>
  <si>
    <t>PRESUPUESTO DE EGRESOS DEL EJERCICIO FISCAL 2025</t>
  </si>
  <si>
    <t>CAPÍTULO - CONCEPTO - PARTIDA GENÉRICA - PARTIDA ESPECÍFICA</t>
  </si>
  <si>
    <t>PRESUPUESTO APROBADO</t>
  </si>
  <si>
    <t>1591</t>
  </si>
  <si>
    <t>3961</t>
  </si>
  <si>
    <t>3231</t>
  </si>
  <si>
    <t>3721</t>
  </si>
  <si>
    <t>3751</t>
  </si>
  <si>
    <t>3821</t>
  </si>
  <si>
    <t>3941</t>
  </si>
  <si>
    <t>4411</t>
  </si>
  <si>
    <t>4481</t>
  </si>
  <si>
    <t>8531</t>
  </si>
  <si>
    <t>2151</t>
  </si>
  <si>
    <t>2111</t>
  </si>
  <si>
    <t>2121</t>
  </si>
  <si>
    <t>2141</t>
  </si>
  <si>
    <t>2161</t>
  </si>
  <si>
    <t>2411</t>
  </si>
  <si>
    <t>2421</t>
  </si>
  <si>
    <t>2431</t>
  </si>
  <si>
    <t>2441</t>
  </si>
  <si>
    <t>2461</t>
  </si>
  <si>
    <t>2471</t>
  </si>
  <si>
    <t>2481</t>
  </si>
  <si>
    <t>2491</t>
  </si>
  <si>
    <t>2531</t>
  </si>
  <si>
    <t>2611</t>
  </si>
  <si>
    <t>2911</t>
  </si>
  <si>
    <t>2921</t>
  </si>
  <si>
    <t>2931</t>
  </si>
  <si>
    <t>2941</t>
  </si>
  <si>
    <t>3121</t>
  </si>
  <si>
    <t>3131</t>
  </si>
  <si>
    <t>3141</t>
  </si>
  <si>
    <t>3171</t>
  </si>
  <si>
    <t>3181</t>
  </si>
  <si>
    <t>3271</t>
  </si>
  <si>
    <t>3291</t>
  </si>
  <si>
    <t>3311</t>
  </si>
  <si>
    <t>3331</t>
  </si>
  <si>
    <t>3361</t>
  </si>
  <si>
    <t>3391</t>
  </si>
  <si>
    <t>3411</t>
  </si>
  <si>
    <t>3451</t>
  </si>
  <si>
    <t>3471</t>
  </si>
  <si>
    <t>3491</t>
  </si>
  <si>
    <t>3511</t>
  </si>
  <si>
    <t>3521</t>
  </si>
  <si>
    <t>3531</t>
  </si>
  <si>
    <t>3571</t>
  </si>
  <si>
    <t>3591</t>
  </si>
  <si>
    <t>3611</t>
  </si>
  <si>
    <t>3661</t>
  </si>
  <si>
    <t>3921</t>
  </si>
  <si>
    <t>3951</t>
  </si>
  <si>
    <t>3981</t>
  </si>
  <si>
    <t>4211</t>
  </si>
  <si>
    <t>TRANSFERENCIAS AL RESTO DEL SECTOR PÚBLICO</t>
  </si>
  <si>
    <t>4431</t>
  </si>
  <si>
    <t>4451</t>
  </si>
  <si>
    <t>5111</t>
  </si>
  <si>
    <t>5151</t>
  </si>
  <si>
    <t>5191</t>
  </si>
  <si>
    <t>5211</t>
  </si>
  <si>
    <t>5651</t>
  </si>
  <si>
    <t>5671</t>
  </si>
  <si>
    <t>5971</t>
  </si>
  <si>
    <t>9911</t>
  </si>
  <si>
    <t>3221</t>
  </si>
  <si>
    <t>3251</t>
  </si>
  <si>
    <t>2521</t>
  </si>
  <si>
    <t>2981</t>
  </si>
  <si>
    <t>2991</t>
  </si>
  <si>
    <t>5781</t>
  </si>
  <si>
    <t>2221</t>
  </si>
  <si>
    <t>2731</t>
  </si>
  <si>
    <t>4421</t>
  </si>
  <si>
    <t>4441</t>
  </si>
  <si>
    <t>5421</t>
  </si>
  <si>
    <t>4331</t>
  </si>
  <si>
    <t>2511</t>
  </si>
  <si>
    <t>CLASIFICACIÓN POR OBJETO DEL GASTO</t>
  </si>
  <si>
    <t>REMUNERACIONES AL PERSONAL DE CARACTER PERMANENTE</t>
  </si>
  <si>
    <t>REMUNERACIONES AL PERSONAL DE CARACTER TRANSITORIO</t>
  </si>
  <si>
    <t>HONORARIOS ASIMILADOS A SALARIOS</t>
  </si>
  <si>
    <t>REMUNERACIONES ADICIONALES Y ESPECIALES</t>
  </si>
  <si>
    <t>PRIMAS DE VACACIONES</t>
  </si>
  <si>
    <t>GRATIFICACIÓN ANUAL (AGUINALDO)</t>
  </si>
  <si>
    <t>GRATIFICACIÓN A 104 (CIENTO CUATRO) DELEGADOS</t>
  </si>
  <si>
    <t>APORTACIÓN PARA SEGUROS</t>
  </si>
  <si>
    <t>INDEMIZACIONES</t>
  </si>
  <si>
    <t>PRESTACIONES Y HABERES DEL RETIRO</t>
  </si>
  <si>
    <t>APOYOS A LA CAPACITACIÓN DE LOS SERVIDORES PÚBLICOS</t>
  </si>
  <si>
    <t>MATERIALES Y UTILES DE IMPRESIÓN Y REPRODUCCIÓN</t>
  </si>
  <si>
    <t>MATERIALES, ÚTILES Y EQUIPOS MENORES DE TECNOLGIAS DE LA INFORMACIÓN Y COMUNICACIONES</t>
  </si>
  <si>
    <t>MATERIALES Y UTILES DE ENSEÑANZA</t>
  </si>
  <si>
    <t>MATERIALES PARA EL REGISTRO E IDENTIFICACIÓN DE PESONAS</t>
  </si>
  <si>
    <t>MATERIALES Y ARTÍCULOS DE CONSTRUCCIÓN Y DE REPARACIÓN</t>
  </si>
  <si>
    <t>CAL, YESO  Y PRODUCTOS DE YESO</t>
  </si>
  <si>
    <t>ARTÍCULOS METÁLICOS PARA CONSTRUCCIÓN</t>
  </si>
  <si>
    <t>FERTILIZANTES, PESTICIDAS Y OROS AGROQUÍMICOS</t>
  </si>
  <si>
    <t>REFACCIONES Y ACCESORIOS MENORES OTROS BIENES MUEBLES</t>
  </si>
  <si>
    <t xml:space="preserve">SERVICIOS INTEGRALES Y OTROS </t>
  </si>
  <si>
    <t>ARRENDAMIENTO DE MAQUINARIA, OTROS EQUIPOS Y HERRAMIENTAS</t>
  </si>
  <si>
    <t>ARRENDAMIENTO FINANCIERO</t>
  </si>
  <si>
    <t>OTROS ARRENDAMIENTO</t>
  </si>
  <si>
    <t>SERVICIOS FINANCIEROS, BANCARIOSY COMERCIALES INTEGRALES</t>
  </si>
  <si>
    <t>INSTALACIÓN, REPARACIÓN Y MANTENIMIENTO DE EQUIPO DE CÓMPUTO Y TECNOLODE LA INFORMACIÓN</t>
  </si>
  <si>
    <t>SERVICIOS DE JARDINERÍA Y FUMIGACIÓN</t>
  </si>
  <si>
    <t>SERVICIOS DE REVELADO DE FOTOGRAFÍA</t>
  </si>
  <si>
    <t>SENTENCIAS Y RESOLUCIONES POR AUTORIDAD COMPETENTE</t>
  </si>
  <si>
    <t>AYUDAS SOCIALES A ACTIVIDADES CIENTÍFICAS O ACADÉMICAS (ÚTILES ESCOLARES)</t>
  </si>
  <si>
    <t>MOBILIARIO Y EQUIPO EDUCACIONAL Y RECREATIVO</t>
  </si>
  <si>
    <t>VEHÍCULOS Y EQUIPO DE TERRESTRE</t>
  </si>
  <si>
    <t>ACTIVOS INTANGIBLES</t>
  </si>
  <si>
    <t>INVERSIÓN PÚBLICA</t>
  </si>
  <si>
    <t>OBRA PÚBLICA EN BIENES DE DOMINIO PÚBLICO</t>
  </si>
  <si>
    <t>DIVISIÓN DE TERRENOS Y CONSTRUCCIÓN DE OBRAS DE URBANIZACIÓN</t>
  </si>
  <si>
    <t>OTROS CONVENIOS</t>
  </si>
  <si>
    <t>COMISIONES DE LA DEUDA PÚBLICA</t>
  </si>
  <si>
    <t>TOTAL PRESUPUESTO DE EGRESOS</t>
  </si>
  <si>
    <t>DIRECCIÓN DE SEGURIDAD PÚBLICA, JEFATURA DE MOVILIDAD, PROTECCIÓN CIVIL Y CENTRAL DE EMERGENCIAS 066</t>
  </si>
  <si>
    <t>DIRECCIÓN DE TRANSPARENCIA , ACCESO A LA INFORMACIÓN Y PROTECCIÓN DE DATOS PERSONALES</t>
  </si>
  <si>
    <t>OFICINA DE ENLACE CON LA SECRETARÍA DE RELACIONES EXTERIORES</t>
  </si>
  <si>
    <t>OFICINA REGIONAL DE EXPEDICIÓN DE LICENCIAS</t>
  </si>
  <si>
    <t>JEFATURA DEL CENTRO DE CONTROL ANTIRRÁBICO</t>
  </si>
  <si>
    <t>JEFATURA DEL DEPARTAMENTO DE LIMPIA Y ASEO PÚBLICO</t>
  </si>
  <si>
    <t>DIRECCIÓN GENERAL DE SERVICIOS MUNICIPALES</t>
  </si>
  <si>
    <t>DIRECCIÓN DE DESARROLLO ECONÓMICO</t>
  </si>
  <si>
    <t>JEFATURA DE ADMINISTRACIÓN DE MERCADOS</t>
  </si>
  <si>
    <t>DIVISION DE TERRENOS Y CONSTRUCCIÓN DE OBRAS DE URBANIZACIÓN</t>
  </si>
  <si>
    <t>CONSTRUCCIÓN DE PUENTE EN VARIAS LOCALIDADES</t>
  </si>
  <si>
    <t>REHABILITACIÓN DE CAMINO SACA COSECHA EN VARIAS LOCALIDADES</t>
  </si>
  <si>
    <t xml:space="preserve">AMPLIACIÓN DE ELECTRIFICACIÓN EN EL MUNICIPIO  DE ACÁMBARO, GTO. LOCALIDAD LA CAÑADA EN CALLE LAGUNA, RUMBO AL CERRO </t>
  </si>
  <si>
    <t>AMPLIACIÓN DE ELECTRIFICACIÓN EN EL  MUNICIPIO DE ACÁMBARO, GTO. LOCALIDAD DE ACÁMBARO EN LA COLONIA EMILIO CARRANZA EN  CALLE PRIVADA RIO BLANCO, ENTRE  LUIS MOYA Y GÓMEZ FARIAS</t>
  </si>
  <si>
    <t>AMPLIACIÓN DE ELECTRIFICACIÓN EN EL MUNICIPIO DE ACÁMBARO GTO., LOCALIDAD ACAMBARO EN LA COLONIA SAN ISIDRO, EN  CALLE CASTILLO, ENTRE AV. SAN ANTONIO Y CALLE PITAYO</t>
  </si>
  <si>
    <t>AMPLIACION DE ELECTRIFICACION EN EL MUNICIPIO DE ACAMBARO GTO. LOCALIDAD DE ACAMBARO EN LA COLONIA SAN MATEO TOCUARO CALLE TOCUARO ENTRE SAN DIEGO Y QUEBRADA</t>
  </si>
  <si>
    <t>AMPLIACION DE ELECTRIFICACION EN EL MUNICIPIO DE ACAMBARO, GTO., LOCALIDAD SAN NICOLÁS DE TOLENTINO, EN CALLE LA SOLEDAD, ENTRE MORELOS Y AV. PRINCIPAL</t>
  </si>
  <si>
    <t>REHABILITACIÓN DE CAMINO RURAL LA ORTIGA 2DA ETAPA EN EL MUNICIPIO DE ACÁMBARO</t>
  </si>
  <si>
    <t xml:space="preserve">REHABILITACIÓN DE CAMINO RURAL E.C. TRES MARÍAS-GAYTÁN DEL REFUGIO 3RA. ETAPA EN EL MUNICIPIO DE ACÁMBARO </t>
  </si>
  <si>
    <t>REHABILITACIÓN DE CAMINO RURAL LA CHICHARRONERA 1RA ETAPA EN EL MUNICIPIO DE ACÁMBARO</t>
  </si>
  <si>
    <t>REHABILITACIÓN DE CAMINO RURAL JARAL A SAN LUIS DE LOS AGUSTINOS 1RA ETAPA EN EL MUNICIPIO DE ACÁMBARO ENTRONQUE TRES MARÍAS</t>
  </si>
  <si>
    <t xml:space="preserve">REHABILITACIÓN DE CAMINO RURAL EL RODEO EN EL MUNICIPIO DE ACÁMBARO 1A ETAPA </t>
  </si>
  <si>
    <t>REHABILITACIÓN DE CAMINO RURAL  LAS CRUCES EN EL MUNICIPIO DE ACÁMBARO</t>
  </si>
  <si>
    <t>CONSTRUCCIÓN DE PAVIMENTO EN ACÁMBARO GTO. EN LA LOCALIDAD DE LA ENCARNACIÓN  EN LA CALLE DE  MIGUEL HIDALGO Y COSTILLLLA ENTRE CALLE GUADALUPE VICTORIA A VENUSTIANO CARRANZA</t>
  </si>
  <si>
    <t>CONSTRUCCIÓN DE PAVIMENTACIÓN  EN ACÁMBARO GTO.  EN LA LOCALIDAD DE SAN FRANCISCO PARÁCUARO EN CALLE BENITO JUÁREZ  ENTRE LÁZARO CÁRDENAS A  CALLE  BENITO JUÁREZ 1RA ETAPA ( CARR. ACÁMBARO-PARÁCUARO)</t>
  </si>
  <si>
    <t>LONARIA UMAPS IRÁMUCO</t>
  </si>
  <si>
    <t>PUENTE VEHICULAR LAS CRUCES</t>
  </si>
  <si>
    <t>CONSTRUCCIÓN DE RED DE DRENAJE SANITARIO EN LA LOCALIDAD ARROYO DE LA LUNA DEL MUNICIPIO DE ACAMBARO</t>
  </si>
  <si>
    <t>CONSTRUCCIÓN DE CALLE CON CONCRETO  EN  ACÁMBARO, GTO.,  COLONIA EMILIO CARRANZA CALLE   RIO BLANCO ENTRE  GÓMEZ FARIAS A MARIANO  ESCOBEDO</t>
  </si>
  <si>
    <t>CONSTRUCCION DE PAVIMENTACION EN ACAMBARO LOCALIDAD SANTIAGUILLO CALLE HIDALGO ETAPA 2024</t>
  </si>
  <si>
    <t>CONSTRUCCION DE CALLE CON CONCRETO EN ACAMBARO GTO COLONIA LA CIMA CALLE PRIVADA NOGAL</t>
  </si>
  <si>
    <t>CONSTRUCCION DE PAVIMENTO EN ACAMBARO GTO. LOCALIDAD ACAMBARO COLONIA SAN ISIDRO EN CALLE PEDREGAL DE CALLE AV. SAN ANTONIO A CALLE DEL RIO</t>
  </si>
  <si>
    <t>3242</t>
  </si>
  <si>
    <t>0041</t>
  </si>
  <si>
    <t>0045</t>
  </si>
  <si>
    <t>0046</t>
  </si>
  <si>
    <t>0050</t>
  </si>
  <si>
    <t>0053</t>
  </si>
  <si>
    <t>0054</t>
  </si>
  <si>
    <t>0055</t>
  </si>
  <si>
    <t>6000</t>
  </si>
  <si>
    <t>3243</t>
  </si>
  <si>
    <t>AGUA POTABLE, ALCANTARILLADO, DRENAJE, URBANIZACIÓN, PAVIMENTOS, CAMINOS, ELECTRIFICACIONES, INFRAESTRUCTURA AGRÍCOLA E INFRAESTRUCTURA PRODUCTIVA RURAL</t>
  </si>
  <si>
    <t>MATERIALES Y SUMINISTROS PARA SEGURIDAD</t>
  </si>
  <si>
    <t>PRENDAS DE PROTECCIÓN PARA SEGURIDAD PÚBLICA Y NACIONAL</t>
  </si>
  <si>
    <t>INSTALACION, REPARACIÓN Y MANTENIMIENTO DE EQUIPO DE CÓMPUTO Y TECNOLOGÍA DE LA INFORMACIÓN</t>
  </si>
  <si>
    <t>MODERNIZACION DE LOS SISTEMAS DE RECAUDACION LOCAL</t>
  </si>
  <si>
    <t xml:space="preserve"> BIENES MUEBLES, INMUEBLES E INTANGIBLES</t>
  </si>
  <si>
    <t>MOBILIARIO Y EQUIPO DE ADMINISTRACION</t>
  </si>
  <si>
    <t>EQUIPO DE CÓMPUTO Y DE TECNOLOGÍA DE LA INFORMACIÓN</t>
  </si>
  <si>
    <t>INFRAESTRUCTRURA DE DESARROLLO</t>
  </si>
  <si>
    <t>ENERGÍA ELÉCTRICA (DEFICIENTE DE ALUMBRADO PÚBLICO)</t>
  </si>
  <si>
    <t>SERVICIOS INTEGRALES Y OTROS</t>
  </si>
  <si>
    <t>2800</t>
  </si>
  <si>
    <t>2831</t>
  </si>
  <si>
    <t>7006</t>
  </si>
  <si>
    <t>3191</t>
  </si>
  <si>
    <t>3342</t>
  </si>
  <si>
    <t>0036</t>
  </si>
  <si>
    <t>5411</t>
  </si>
  <si>
    <t>CONVENIOS ESTATALES 2024 PARA EL EJERCICIO 2025</t>
  </si>
  <si>
    <t>ABASTECIMIENTO DE AGUA POTABLE MEDIANTE ARRENDAMIENTO DE PIPAS PARA VARIAS LOCALIDADES DEL MUNICIPIO DE ACÁMBARO, GTO., AFECTADAS POR SEQUÍA</t>
  </si>
  <si>
    <t xml:space="preserve"> MOBILIARIO Y EQUIPO DE ADMINISTRACION</t>
  </si>
  <si>
    <t>ADQUISICION DE LOTE DE EQUIPO COMPLEMENTARIO PARA CENTRO GTO CONTIGO SI CHUPICUARO, ACAMBARO, GTO</t>
  </si>
  <si>
    <t>ADQUISICIÓN DE LOTE DE EQUIPO COMPLEMENTARIO PARA CENTRO GTO CONTIGO SI IRÁMUCO, ACAMBARO, GTO</t>
  </si>
  <si>
    <t>DIVISIÓN DE TERRERNOS Y CONSTRUCCIÓN DE OBRAS DE UBRANIZACIÓN</t>
  </si>
  <si>
    <t>CONSTRUCCION DE PAVIMENTACIÓN EN ACÁMBARO EN LA LOCALIDAD  DE SANTIAGUILLO CALLE HIDALGO ETAPA 2024</t>
  </si>
  <si>
    <t>2.2.3.</t>
  </si>
  <si>
    <t>TOTAL CONVENIOS ESTATALES 2024 PARA EL EJERCICIO 2025</t>
  </si>
  <si>
    <t>CONVENIOS ESTATALES 2025</t>
  </si>
  <si>
    <t>OBRAS REGIONALES</t>
  </si>
  <si>
    <t>TOTAL CONVENIOS ESTATALES 2025</t>
  </si>
  <si>
    <t>CONVENIOS FEDERALES 2024 PARA EL EJERCICIO 2025</t>
  </si>
  <si>
    <t>FAFEF 2024 PARA EL EJERCICIO 2025</t>
  </si>
  <si>
    <t>OBRA COMPLEMENTARIA EN CENTRO GTO CONTIGO SI IRAMUCO, ACAMBARO, GTO.</t>
  </si>
  <si>
    <t>CONSTRUCCION DE PAVIMENTO EN ACAMBARO, GTO. LOCALIDAD ACAMBARO COLONIA SAN ISIDRO EN CALLE RECREO ENTRE PROL. ACUEDUCTO A CALLE GUANAJUATO</t>
  </si>
  <si>
    <t>CONSTRUCCION DE PAVIMENTO EN ACAMBARO, GTO. LOCALIDAD ACAMBARO COLONIA LOMA BONITA EN CALLE LOMA ALTA Y CALLE LAS FLORES DE CALLE LOMA BONITA A LAS FLORES</t>
  </si>
  <si>
    <t>CONSTRUCCION DE PAVIMENTO EN ACAMBATO, GTO EN LA LOCALIDAD DE SAN JUAN JARIPEO CALLE MADERO ENTRE MIGUEL HIDALGO A EMILIANO ZAPATA</t>
  </si>
  <si>
    <t>CONSTRUCCION DE PAVIMENTO EN ACAMBARO, GTO EN LA LOCALIDAD DE LA ENCARNACION EN LA CALLE MIGUEL HIDALGO Y COSTILLA ENTRE CALLE GUADALUPE VICTORIA A VENUSTIANO CARRANZA</t>
  </si>
  <si>
    <t>FISE 2024 PARA EL EJERCICIO 2025</t>
  </si>
  <si>
    <t>CONSTRUCCION DE PAVIMENTACIÓN EN ACAMBARO GTO. EN LA LOCALIDAD DE SAN FRANCISCO PARACUARO EN CALLE BENITO JUAREZ 1RA ETAPA (CARR. ACAMBARO- PARACUARO)</t>
  </si>
  <si>
    <t>AMPLIACION DE ELECTRIFICACION EN EL MUNICIPIO DE ACAMBARO GTO., LOCALIDAD ACAMBARO EN LA COLONIA SAN ISIDRO, EN CALLE CASTILLO, ENTRE AV. SAN ANTONIO Y CALLE PITAYO</t>
  </si>
  <si>
    <t>AMPLIACION DE ELECTRIFICACION EN EL MUNICIPIO DE ACAMBARO, GTO., LOCALIDAD DE ACAMBARO EN LA COLONIA EMILIO CARRANZA EN CALLE PRIVADA RIO BLANCO, ENTRE LUIS MOYA Y GOMEZ FARIAS</t>
  </si>
  <si>
    <t>AMPLIACION DE ELECTRIFICACION EN EL MUNICIPIO DE ACAMBARO, GTO., LOCALIDAD LA CAÑADA, EN CALLE LAGUNA, RUMBO AL CERRO.</t>
  </si>
  <si>
    <t>AMPLIACION DE ELECTRIFICACION EN EL MUNICIPIO DE ACAMBARO, GTO., LOCALIDAD SAN NICOLAS DE TOLENTINO, EN CALLE LA SOLEDAD, ENTRE MORELOS Y AV. PRINCIPAL.</t>
  </si>
  <si>
    <t>CONSTRUCCION DE RED DE DRENAJE SANITARIO EN LA LOCALIDAD ARROYO DE LA LUNA DEL MUNICIPIO DE ACAMBARO</t>
  </si>
  <si>
    <t>TOTAL CONVENIOS FEDERALES 2024 PARA EL EJERCICIO 2025</t>
  </si>
  <si>
    <t>TOTAL PRESUPUESTO DE EGRESOS EJERCICIO 2025</t>
  </si>
  <si>
    <t>CONVENIOS ESTATALES 2025 (RECURSO ESTATAL ETIQUETADO)</t>
  </si>
  <si>
    <t>PRESUPUESTO DE EGRESOS PARAMUNICIPALES</t>
  </si>
  <si>
    <t>TOTAL EGRESOS MUNICIPALES</t>
  </si>
  <si>
    <t>TOTAL SECRETARIA DEL AYUNTAMIENTO</t>
  </si>
  <si>
    <t>CLASIFICACIÓN ADMINISTRATIVA</t>
  </si>
  <si>
    <t>3.0.0.0.0.</t>
  </si>
  <si>
    <t>SECTOR PÚBLICO MUNICIPAL</t>
  </si>
  <si>
    <t>3.1.0.0.0.</t>
  </si>
  <si>
    <t>SECTOR PÚBLICO NO FINANCIERO</t>
  </si>
  <si>
    <t>3.1.1.0.0.</t>
  </si>
  <si>
    <t>GOBIERNO GENERAL MUNICIPAL</t>
  </si>
  <si>
    <t>3.1.1.1.0.</t>
  </si>
  <si>
    <t>GOBIERNO MUNICIPAL</t>
  </si>
  <si>
    <t>3.1.1.1.1.</t>
  </si>
  <si>
    <t>ÓRGANO EJECUTIVO MUNICIPAL (AYUNTAMIENTO)</t>
  </si>
  <si>
    <t>DIRECCIÓN GENERAL DE SEGURIDAD PÚBLICA, JEFATURA DE MOVILIDAD, PROTECCIÓN CIVIL Y CENTRAL DE EMERGENCIAS 066</t>
  </si>
  <si>
    <t xml:space="preserve">JEFATURA DE COMUNICACIÓN SOCIAL </t>
  </si>
  <si>
    <t>DIRECCIÓN DE TRANSPARENCIA, ACCESO A LA INFORMACIÓN PÚBLICA Y PROTECCIÓN DE DATOS PERSONALES</t>
  </si>
  <si>
    <t>CONVENIOS FEDERALES EJERCICIO 2022</t>
  </si>
  <si>
    <t>CONVENIOS FEDERALES 2023</t>
  </si>
  <si>
    <t>3.1.1.2.0.</t>
  </si>
  <si>
    <t>ENTIDADES PARAESTATALES Y FIDEICOMISOS NO EMPRESARIALES Y NO FINANCIEROS</t>
  </si>
  <si>
    <t xml:space="preserve">JUNTA MUNICIPAL DE AGUA POTABLE  Y ALCANTARILLADO DE ACÁMBARO </t>
  </si>
  <si>
    <t>TOTAL PRESPUESTO DE EGRESOS EJERCICIO 2022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</si>
  <si>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</si>
  <si>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</si>
  <si>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</si>
  <si>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</si>
  <si>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</si>
  <si>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</si>
  <si>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</si>
  <si>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</si>
  <si>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</si>
  <si>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</si>
  <si>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2112</t>
  </si>
  <si>
    <t>2113</t>
  </si>
  <si>
    <t>2114</t>
  </si>
  <si>
    <t>2115</t>
  </si>
  <si>
    <t>2116</t>
  </si>
  <si>
    <t>2117</t>
  </si>
  <si>
    <t>2118</t>
  </si>
  <si>
    <t>2120</t>
  </si>
  <si>
    <t>2201</t>
  </si>
  <si>
    <t>2202</t>
  </si>
  <si>
    <t>2203</t>
  </si>
  <si>
    <t>2204</t>
  </si>
  <si>
    <t>2206</t>
  </si>
  <si>
    <t>2207</t>
  </si>
  <si>
    <t>2208</t>
  </si>
  <si>
    <t>2209</t>
  </si>
  <si>
    <t>2210</t>
  </si>
  <si>
    <t>2212</t>
  </si>
  <si>
    <t>2213</t>
  </si>
  <si>
    <t>2216</t>
  </si>
  <si>
    <t>2301</t>
  </si>
  <si>
    <t>2302</t>
  </si>
  <si>
    <t>2303</t>
  </si>
  <si>
    <t>3343</t>
  </si>
  <si>
    <t>CONVENIOS ESTATALES 2024 PARA EL EJERCICIOI 2025</t>
  </si>
  <si>
    <t>CLASIFICACIÓN FUNCIONAL DEL GASTO</t>
  </si>
  <si>
    <t>FINALIDAD- FUNCIÓN - SUB FUNCIÓN</t>
  </si>
  <si>
    <t>GOBIERNO</t>
  </si>
  <si>
    <t>1.1.</t>
  </si>
  <si>
    <t>LEGISLACIÓN</t>
  </si>
  <si>
    <t>1.1.2.</t>
  </si>
  <si>
    <t>FISCALIZACIÓN</t>
  </si>
  <si>
    <t>1.2.</t>
  </si>
  <si>
    <t>JUSTICIA</t>
  </si>
  <si>
    <t>PROCURACIÓN DE JUSTICIA</t>
  </si>
  <si>
    <t>1.3.</t>
  </si>
  <si>
    <t>COORDINACIÓN DE LA POLÍTICA DE GOBIERNO</t>
  </si>
  <si>
    <t>PRESIDENCIA/GUBERNATURA</t>
  </si>
  <si>
    <t>POLÍTICA INTERIOR</t>
  </si>
  <si>
    <t>FUNCIÓN PÚBLICA</t>
  </si>
  <si>
    <t>ASUNTOS JURÍDICOS</t>
  </si>
  <si>
    <t>1.4.</t>
  </si>
  <si>
    <t>RELACIONES EXTERIORES</t>
  </si>
  <si>
    <t>1.5.</t>
  </si>
  <si>
    <t>ASUNTOS FINANCIEROS Y HACENDARIOS</t>
  </si>
  <si>
    <t>ASUNTOS FINANCIEROS</t>
  </si>
  <si>
    <t>ASUNTOS HACENDARIOS</t>
  </si>
  <si>
    <t>1.7.</t>
  </si>
  <si>
    <t>ASUNTOS DE ORDEN PÚBLICO Y DE SEGURIDAD INTERIOR</t>
  </si>
  <si>
    <t>POLICÍA</t>
  </si>
  <si>
    <t xml:space="preserve">OTROS ASUNTOS DE ORDEN PÚBLICO Y SEGURIDAD </t>
  </si>
  <si>
    <t>1.8.</t>
  </si>
  <si>
    <t>SERVICIOS REGISTRALES, ADMINISTRATIVOS Y PATRIMONIALES</t>
  </si>
  <si>
    <t>SERVICIOS DE COMUNICACIÓN Y MEDIOS</t>
  </si>
  <si>
    <t>1.8.5.</t>
  </si>
  <si>
    <t>OTROS</t>
  </si>
  <si>
    <t>DESARROLLO SOCIAL</t>
  </si>
  <si>
    <t>2.1.</t>
  </si>
  <si>
    <t>PROTECCIÓN AMBIENTAL</t>
  </si>
  <si>
    <t>ORDENACIÓN DE DESECHOS</t>
  </si>
  <si>
    <t>REDUCCIÓN DE LA CONTAMINACIÓN</t>
  </si>
  <si>
    <t>PROTECCIÓN DE LA DIVERSIDAD BIOLÓGICA Y DEL PAISAJE</t>
  </si>
  <si>
    <t>OTROS DE PROTECCIÓN AMBIENTAL</t>
  </si>
  <si>
    <t>2.2.</t>
  </si>
  <si>
    <t>VIVIENDA Y SERVICIOS A LA COMUNIDAD</t>
  </si>
  <si>
    <t>URBANIZACIÓN</t>
  </si>
  <si>
    <t>ALUMBRADO PÚBLICO</t>
  </si>
  <si>
    <t>DESARROLLO REGIONAL</t>
  </si>
  <si>
    <t>2.3.</t>
  </si>
  <si>
    <t>SALUD</t>
  </si>
  <si>
    <t>PRESTACIÓN DE SERVICIOS DE SALUD A LA COMUNIDAD</t>
  </si>
  <si>
    <t>2.4.</t>
  </si>
  <si>
    <t>RECREACIÓN, CULTURA Y OTRAS MANIFESTACIONES SOCIALES</t>
  </si>
  <si>
    <t>DEPORTE Y RECREACIÓN</t>
  </si>
  <si>
    <t>2.6.</t>
  </si>
  <si>
    <t>PROTECCIÓN SOCIAL</t>
  </si>
  <si>
    <t>OTROS GRUPOS VULNERABLES</t>
  </si>
  <si>
    <t>OTROS DE SEGURIDAD SOCIAL Y ASISTENCIA SOCIAL</t>
  </si>
  <si>
    <t>2.7.</t>
  </si>
  <si>
    <t>OTROS ASUNTOS SOCIALES</t>
  </si>
  <si>
    <t>DESARROLLO ECONÓMICO</t>
  </si>
  <si>
    <t>3.1.</t>
  </si>
  <si>
    <t>ASUNTOS ECONÓMICOS COMERCIALES Y LABORALES EN GENERAL</t>
  </si>
  <si>
    <t>ASUNTOS ECONÓMICOS Y COMERCIALES EN GENERAL</t>
  </si>
  <si>
    <t>3.2.</t>
  </si>
  <si>
    <t>AGROPECUARIA, SILVICULTURA, PESCA Y CAZA</t>
  </si>
  <si>
    <t>AGROPECUARIA</t>
  </si>
  <si>
    <t>TOTAL PRESPUESTO DE EGRESOS</t>
  </si>
  <si>
    <t>ABASTECIMIENTO DE AGUA</t>
  </si>
  <si>
    <t>CLASIFICACIÓN PROGRÁMATICA</t>
  </si>
  <si>
    <t>PROGRAMAS</t>
  </si>
  <si>
    <t>SUBSIDIOS: SECTOR SOCIAL Y PRIVADO O ENTIDADES FEDERATIVAS Y MUNICIPIOS</t>
  </si>
  <si>
    <t>SUJETOS A REGLAS DE OPERACIÓN</t>
  </si>
  <si>
    <t>S</t>
  </si>
  <si>
    <t>OTROS SUBSIDIOS</t>
  </si>
  <si>
    <t>DESEMPEÑOS DE LAS FUNCIONES</t>
  </si>
  <si>
    <t>PRESTACIÓN DE SERVICIOS PÚBLICOS</t>
  </si>
  <si>
    <t>PLANEACIÓN, SEGUIMIENTO Y EVALUACIÓN DE POLÍTICAS PÚBLICAS</t>
  </si>
  <si>
    <t>REGULACIÓN Y SUPERVISIÓN</t>
  </si>
  <si>
    <t>ESPECÍFICOS</t>
  </si>
  <si>
    <t>PROYECTOS DE INVERSIÓN</t>
  </si>
  <si>
    <t>ADMINISTRACIÓN DE APOYOS</t>
  </si>
  <si>
    <t>APOYO AL PROCESO PRESUPUESTARIO Y PARA MEJORAR LA EFICIENCIA INSTITUCIONAL</t>
  </si>
  <si>
    <t>M</t>
  </si>
  <si>
    <t>COMPROMISOS</t>
  </si>
  <si>
    <t>OBLIGACIONES DE CUMPLIMIENTO DE RESOLUCIÓN JURISDICCIONAL</t>
  </si>
  <si>
    <t>DESATRES NATURALES</t>
  </si>
  <si>
    <t>N</t>
  </si>
  <si>
    <t>OBLIGACIONES</t>
  </si>
  <si>
    <t>PENSIONES Y JUBILACIONES</t>
  </si>
  <si>
    <t>APORTACIONES A LA SEGURIDAD SOCIAL</t>
  </si>
  <si>
    <t>GASTO FEDERALIZADO</t>
  </si>
  <si>
    <t>COSTO FINANCIERO, DEUDA O APOYOS A DEUDORES Y AHORRADORES DE LA BANCA</t>
  </si>
  <si>
    <t>D</t>
  </si>
  <si>
    <t>ADEUDOS DE EJERCICIOS FISCALES ANTERIORES</t>
  </si>
  <si>
    <t>APOYO A LA FUNCIÓN PÚBLICA Y AL MEJORAMIENTO DE LA GESTIÓN</t>
  </si>
  <si>
    <t>JEFE DE ASUNTOS JURÍDICOS</t>
  </si>
  <si>
    <t>SUBCORDINADOR DE PLANEACIÓN</t>
  </si>
  <si>
    <t>INSPECTOR DE TRÁNSITO</t>
  </si>
  <si>
    <t>DIRECCIÓN DE DESARROLLO URBANO Y ORDENAMIENTO TERRITORIAL</t>
  </si>
  <si>
    <t>DIRECCIÓN DE DESARROLLO ECONÓMICO Y TURISMO</t>
  </si>
  <si>
    <t>NOTIFICADOR</t>
  </si>
  <si>
    <t>ENERO</t>
  </si>
  <si>
    <t>FEBRERO</t>
  </si>
  <si>
    <t xml:space="preserve">MARZO </t>
  </si>
  <si>
    <t>ABRIL</t>
  </si>
  <si>
    <t xml:space="preserve">MAYO </t>
  </si>
  <si>
    <t>JUNIO</t>
  </si>
  <si>
    <t>JULIO</t>
  </si>
  <si>
    <t>AGOSTO</t>
  </si>
  <si>
    <t>SEPTIEMBRE</t>
  </si>
  <si>
    <t>OCTUBRE</t>
  </si>
  <si>
    <t>NOVIEMBRE</t>
  </si>
  <si>
    <t>DICIEMBRE</t>
  </si>
  <si>
    <t>CALENDARIO DEL PRESUPUESTO DE EGRESOS DEL EJERCICIO FISCAL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</si>
</sst>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4" x14ac:knownFonts="1"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ptos Narrow"/>
      <family val="2"/>
    </font>
    <font>
      <sz val="10"/>
      <color theme="1"/>
      <name val="Aptos Narrow"/>
      <family val="2"/>
    </font>
    <font>
      <b/>
      <sz val="10"/>
      <color theme="1"/>
      <name val="Aptos Narrow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ptos Narrow"/>
      <family val="2"/>
    </font>
    <font>
      <b/>
      <sz val="8"/>
      <color theme="0"/>
      <name val="Arial"/>
      <family val="2"/>
    </font>
    <font>
      <b/>
      <sz val="12"/>
      <color theme="1"/>
      <name val="Arial"/>
      <family val="2"/>
    </font>
    <font>
      <b/>
      <sz val="6"/>
      <color theme="0"/>
      <name val="Arial"/>
      <family val="2"/>
    </font>
    <font>
      <b/>
      <sz val="5"/>
      <color theme="0"/>
      <name val="Arial"/>
      <family val="2"/>
    </font>
    <font>
      <b/>
      <sz val="6"/>
      <color theme="1"/>
      <name val="Arial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6"/>
      <name val="Arial Narrow"/>
      <family val="2"/>
    </font>
    <font>
      <b/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Arial"/>
      <family val="2"/>
    </font>
    <font>
      <b/>
      <sz val="8"/>
      <color theme="0"/>
      <name val="Arial Narrow"/>
      <family val="2"/>
    </font>
    <font>
      <sz val="10"/>
      <color rgb="FFFF0000"/>
      <name val="Aptos Narrow"/>
      <family val="2"/>
    </font>
    <font>
      <b/>
      <sz val="8"/>
      <color theme="4"/>
      <name val="Arial Narrow"/>
      <family val="2"/>
    </font>
    <font>
      <b/>
      <sz val="8"/>
      <color rgb="FF388600"/>
      <name val="Arial Narrow"/>
      <family val="2"/>
    </font>
    <font>
      <b/>
      <sz val="8"/>
      <color rgb="FF0070C0"/>
      <name val="Arial Narrow"/>
      <family val="2"/>
    </font>
    <font>
      <sz val="8"/>
      <color theme="0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color theme="0"/>
      <name val="Arial Narrow"/>
      <family val="2"/>
    </font>
    <font>
      <sz val="8"/>
      <color rgb="FF00B050"/>
      <name val="Arial Narrow"/>
      <family val="2"/>
    </font>
    <font>
      <b/>
      <sz val="8"/>
      <color rgb="FF00B050"/>
      <name val="Arial Narrow"/>
      <family val="2"/>
    </font>
    <font>
      <sz val="8"/>
      <name val="Arial Narrow"/>
      <family val="2"/>
    </font>
    <font>
      <b/>
      <sz val="10"/>
      <color theme="1"/>
      <name val="Aptos Narrow"/>
      <family val="2"/>
    </font>
    <font>
      <b/>
      <sz val="10"/>
      <color theme="0"/>
      <name val="Arial"/>
      <family val="2"/>
    </font>
    <font>
      <b/>
      <sz val="8"/>
      <color rgb="FFFF0066"/>
      <name val="Arial Narrow"/>
      <family val="2"/>
    </font>
    <font>
      <b/>
      <sz val="10"/>
      <color rgb="FFFF0066"/>
      <name val="Arial Narrow"/>
      <family val="2"/>
    </font>
    <font>
      <b/>
      <sz val="10"/>
      <color rgb="FF00B050"/>
      <name val="Arial Narrow"/>
      <family val="2"/>
    </font>
    <font>
      <b/>
      <sz val="10"/>
      <color rgb="FF0070C0"/>
      <name val="Arial Narrow"/>
      <family val="2"/>
    </font>
    <font>
      <b/>
      <sz val="8"/>
      <color rgb="FF6600CC"/>
      <name val="Arial Narrow"/>
      <family val="2"/>
    </font>
    <font>
      <b/>
      <sz val="10"/>
      <color rgb="FF6600CC"/>
      <name val="Arial Narrow"/>
      <family val="2"/>
    </font>
    <font>
      <b/>
      <sz val="8"/>
      <color rgb="FFCC6600"/>
      <name val="Arial Narrow"/>
      <family val="2"/>
    </font>
    <font>
      <b/>
      <sz val="10"/>
      <color rgb="FFCC6600"/>
      <name val="Arial Narrow"/>
      <family val="2"/>
    </font>
    <font>
      <b/>
      <sz val="10"/>
      <name val="Arial Narrow"/>
      <family val="2"/>
    </font>
    <font>
      <b/>
      <sz val="8"/>
      <color rgb="FF000000"/>
      <name val="Arial Narrow"/>
      <family val="2"/>
    </font>
    <font>
      <b/>
      <sz val="8"/>
      <color rgb="FF00B0F0"/>
      <name val="Arial Narrow"/>
      <family val="2"/>
    </font>
    <font>
      <b/>
      <sz val="10"/>
      <color rgb="FF00B0F0"/>
      <name val="Arial Narrow"/>
      <family val="2"/>
    </font>
    <font>
      <b/>
      <sz val="8"/>
      <color rgb="FFFF6600"/>
      <name val="Arial Narrow"/>
      <family val="2"/>
    </font>
    <font>
      <b/>
      <sz val="10"/>
      <color rgb="FFFF6600"/>
      <name val="Arial Narrow"/>
      <family val="2"/>
    </font>
    <font>
      <b/>
      <sz val="8"/>
      <color rgb="FFFF0000"/>
      <name val="Arial Narrow"/>
      <family val="2"/>
    </font>
    <font>
      <b/>
      <sz val="10"/>
      <color rgb="FFFF0000"/>
      <name val="Arial Narrow"/>
      <family val="2"/>
    </font>
    <font>
      <sz val="8"/>
      <color theme="1"/>
      <name val="Arial Narrow"/>
      <family val="2"/>
    </font>
    <font>
      <b/>
      <sz val="10"/>
      <color theme="1"/>
      <name val="Arial Narrow"/>
      <family val="2"/>
    </font>
    <font>
      <b/>
      <sz val="12"/>
      <name val="Arial Narrow"/>
      <family val="2"/>
    </font>
    <font>
      <sz val="8"/>
      <color theme="0"/>
      <name val="Arial"/>
      <family val="2"/>
    </font>
    <font>
      <b/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227ACB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2" borderId="0">
      <alignment vertical="center"/>
    </xf>
    <xf numFmtId="43" fontId="9" fillId="0" borderId="0" applyFont="0" applyFill="0" applyBorder="0" applyAlignment="0" applyProtection="0"/>
    <xf numFmtId="0" fontId="9" fillId="0" borderId="0"/>
    <xf numFmtId="0" fontId="2" fillId="2" borderId="0"/>
    <xf numFmtId="0" fontId="5" fillId="2" borderId="0"/>
    <xf numFmtId="43" fontId="5" fillId="0" borderId="0" applyFont="0" applyFill="0" applyBorder="0" applyAlignment="0" applyProtection="0"/>
  </cellStyleXfs>
  <cellXfs count="402">
    <xf numFmtId="0" fontId="0" fillId="2" borderId="0" xfId="0">
      <alignment vertical="center"/>
    </xf>
    <xf numFmtId="0" fontId="3" fillId="2" borderId="0" xfId="0" applyFont="1">
      <alignment vertical="center"/>
    </xf>
    <xf numFmtId="0" fontId="5" fillId="2" borderId="0" xfId="0" applyFont="1" applyAlignment="1">
      <alignment horizontal="center" vertical="center" wrapText="1"/>
    </xf>
    <xf numFmtId="0" fontId="5" fillId="2" borderId="0" xfId="0" applyFont="1">
      <alignment vertical="center"/>
    </xf>
    <xf numFmtId="0" fontId="4" fillId="2" borderId="1" xfId="0" applyFont="1" applyBorder="1" applyAlignment="1">
      <alignment horizontal="center" vertical="center" wrapText="1"/>
    </xf>
    <xf numFmtId="0" fontId="5" fillId="2" borderId="1" xfId="0" applyFont="1" applyBorder="1" applyAlignment="1">
      <alignment horizontal="center" vertical="center" wrapText="1"/>
    </xf>
    <xf numFmtId="0" fontId="5" fillId="2" borderId="1" xfId="0" applyFont="1" applyBorder="1">
      <alignment vertical="center"/>
    </xf>
    <xf numFmtId="0" fontId="5" fillId="2" borderId="1" xfId="0" applyFont="1" applyBorder="1" applyAlignment="1">
      <alignment horizontal="center" vertical="center"/>
    </xf>
    <xf numFmtId="49" fontId="5" fillId="2" borderId="1" xfId="0" applyNumberFormat="1" applyFont="1" applyBorder="1" applyAlignment="1">
      <alignment horizontal="center" vertical="center"/>
    </xf>
    <xf numFmtId="4" fontId="6" fillId="2" borderId="0" xfId="0" applyNumberFormat="1" applyFont="1">
      <alignment vertical="center"/>
    </xf>
    <xf numFmtId="4" fontId="7" fillId="2" borderId="0" xfId="0" applyNumberFormat="1" applyFont="1">
      <alignment vertical="center"/>
    </xf>
    <xf numFmtId="4" fontId="5" fillId="2" borderId="1" xfId="0" applyNumberFormat="1" applyFont="1" applyBorder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4" fontId="4" fillId="2" borderId="1" xfId="0" applyNumberFormat="1" applyFont="1" applyBorder="1">
      <alignment vertical="center"/>
    </xf>
    <xf numFmtId="4" fontId="8" fillId="2" borderId="0" xfId="0" applyNumberFormat="1" applyFont="1">
      <alignment vertical="center"/>
    </xf>
    <xf numFmtId="43" fontId="0" fillId="0" borderId="0" xfId="1" applyFont="1"/>
    <xf numFmtId="0" fontId="9" fillId="0" borderId="0" xfId="2"/>
    <xf numFmtId="43" fontId="9" fillId="0" borderId="0" xfId="2" applyNumberFormat="1"/>
    <xf numFmtId="10" fontId="0" fillId="0" borderId="0" xfId="1" applyNumberFormat="1" applyFont="1"/>
    <xf numFmtId="9" fontId="9" fillId="0" borderId="0" xfId="2" applyNumberFormat="1"/>
    <xf numFmtId="43" fontId="10" fillId="0" borderId="0" xfId="1" applyFont="1"/>
    <xf numFmtId="4" fontId="11" fillId="2" borderId="0" xfId="0" applyNumberFormat="1" applyFont="1">
      <alignment vertical="center"/>
    </xf>
    <xf numFmtId="0" fontId="4" fillId="2" borderId="0" xfId="0" applyFont="1">
      <alignment vertical="center"/>
    </xf>
    <xf numFmtId="0" fontId="5" fillId="2" borderId="1" xfId="0" applyFont="1" applyBorder="1" applyAlignment="1">
      <alignment horizontal="justify" vertical="center"/>
    </xf>
    <xf numFmtId="0" fontId="5" fillId="2" borderId="1" xfId="0" applyFont="1" applyBorder="1" applyAlignment="1">
      <alignment horizontal="justify" vertical="center" wrapText="1"/>
    </xf>
    <xf numFmtId="0" fontId="4" fillId="3" borderId="3" xfId="0" applyFont="1" applyFill="1" applyBorder="1">
      <alignment vertical="center"/>
    </xf>
    <xf numFmtId="0" fontId="4" fillId="3" borderId="4" xfId="0" applyFont="1" applyFill="1" applyBorder="1">
      <alignment vertical="center"/>
    </xf>
    <xf numFmtId="0" fontId="4" fillId="3" borderId="3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4" fontId="5" fillId="2" borderId="0" xfId="0" applyNumberFormat="1" applyFont="1">
      <alignment vertical="center"/>
    </xf>
    <xf numFmtId="0" fontId="0" fillId="2" borderId="0" xfId="0" applyAlignment="1">
      <alignment horizontal="center" vertical="center"/>
    </xf>
    <xf numFmtId="0" fontId="4" fillId="3" borderId="2" xfId="0" applyFont="1" applyFill="1" applyBorder="1" applyAlignment="1">
      <alignment horizontal="left" vertical="center"/>
    </xf>
    <xf numFmtId="49" fontId="0" fillId="3" borderId="3" xfId="0" applyNumberForma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2" borderId="1" xfId="0" applyBorder="1" applyAlignment="1">
      <alignment horizontal="center" vertical="center"/>
    </xf>
    <xf numFmtId="0" fontId="0" fillId="2" borderId="1" xfId="0" applyBorder="1">
      <alignment vertical="center"/>
    </xf>
    <xf numFmtId="49" fontId="0" fillId="2" borderId="1" xfId="0" applyNumberFormat="1" applyBorder="1" applyAlignment="1">
      <alignment horizontal="center" vertical="center"/>
    </xf>
    <xf numFmtId="0" fontId="17" fillId="2" borderId="1" xfId="0" applyFont="1" applyBorder="1" applyAlignment="1">
      <alignment horizontal="center" vertical="center"/>
    </xf>
    <xf numFmtId="49" fontId="0" fillId="2" borderId="4" xfId="0" applyNumberFormat="1" applyBorder="1" applyAlignment="1">
      <alignment horizontal="left" vertical="center"/>
    </xf>
    <xf numFmtId="4" fontId="0" fillId="2" borderId="1" xfId="0" applyNumberFormat="1" applyBorder="1">
      <alignment vertical="center"/>
    </xf>
    <xf numFmtId="0" fontId="17" fillId="2" borderId="1" xfId="0" applyFont="1" applyBorder="1">
      <alignment vertical="center"/>
    </xf>
    <xf numFmtId="0" fontId="0" fillId="2" borderId="1" xfId="0" applyBorder="1" applyAlignment="1">
      <alignment vertical="center" wrapText="1"/>
    </xf>
    <xf numFmtId="4" fontId="0" fillId="2" borderId="0" xfId="0" applyNumberFormat="1">
      <alignment vertical="center"/>
    </xf>
    <xf numFmtId="0" fontId="17" fillId="3" borderId="1" xfId="0" applyFont="1" applyFill="1" applyBorder="1" applyAlignment="1">
      <alignment horizontal="right" vertical="center"/>
    </xf>
    <xf numFmtId="0" fontId="4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/>
    </xf>
    <xf numFmtId="0" fontId="18" fillId="5" borderId="1" xfId="0" applyFont="1" applyFill="1" applyBorder="1" applyAlignment="1">
      <alignment horizontal="justify" vertical="center" wrapText="1"/>
    </xf>
    <xf numFmtId="0" fontId="19" fillId="5" borderId="1" xfId="0" applyFont="1" applyFill="1" applyBorder="1" applyAlignment="1">
      <alignment horizontal="justify" vertical="center" wrapText="1"/>
    </xf>
    <xf numFmtId="0" fontId="4" fillId="3" borderId="3" xfId="0" applyFont="1" applyFill="1" applyBorder="1" applyAlignment="1">
      <alignment horizontal="justify" vertical="center" wrapText="1"/>
    </xf>
    <xf numFmtId="0" fontId="4" fillId="3" borderId="3" xfId="0" applyFont="1" applyFill="1" applyBorder="1" applyAlignment="1">
      <alignment horizontal="justify" vertical="center"/>
    </xf>
    <xf numFmtId="0" fontId="12" fillId="4" borderId="1" xfId="0" applyFont="1" applyFill="1" applyBorder="1" applyAlignment="1">
      <alignment horizontal="justify" vertical="center"/>
    </xf>
    <xf numFmtId="0" fontId="5" fillId="2" borderId="0" xfId="0" applyFont="1" applyAlignment="1">
      <alignment horizontal="justify" vertical="center"/>
    </xf>
    <xf numFmtId="0" fontId="5" fillId="2" borderId="7" xfId="4" applyBorder="1"/>
    <xf numFmtId="0" fontId="5" fillId="2" borderId="0" xfId="4"/>
    <xf numFmtId="0" fontId="5" fillId="2" borderId="11" xfId="4" applyBorder="1"/>
    <xf numFmtId="0" fontId="21" fillId="6" borderId="1" xfId="4" applyFont="1" applyFill="1" applyBorder="1" applyAlignment="1">
      <alignment horizontal="center" vertical="center" wrapText="1"/>
    </xf>
    <xf numFmtId="0" fontId="22" fillId="0" borderId="1" xfId="4" applyFont="1" applyFill="1" applyBorder="1" applyAlignment="1">
      <alignment horizontal="center" vertical="center"/>
    </xf>
    <xf numFmtId="0" fontId="23" fillId="2" borderId="1" xfId="4" applyFont="1" applyBorder="1" applyAlignment="1">
      <alignment horizontal="center" vertical="center"/>
    </xf>
    <xf numFmtId="49" fontId="23" fillId="2" borderId="1" xfId="4" applyNumberFormat="1" applyFont="1" applyBorder="1" applyAlignment="1">
      <alignment horizontal="center" vertical="center"/>
    </xf>
    <xf numFmtId="49" fontId="24" fillId="2" borderId="1" xfId="4" applyNumberFormat="1" applyFont="1" applyBorder="1" applyAlignment="1">
      <alignment horizontal="center" vertical="center"/>
    </xf>
    <xf numFmtId="0" fontId="24" fillId="0" borderId="1" xfId="4" applyFont="1" applyFill="1" applyBorder="1" applyAlignment="1">
      <alignment vertical="center"/>
    </xf>
    <xf numFmtId="4" fontId="22" fillId="2" borderId="1" xfId="4" applyNumberFormat="1" applyFont="1" applyBorder="1" applyAlignment="1">
      <alignment vertical="center"/>
    </xf>
    <xf numFmtId="0" fontId="25" fillId="0" borderId="1" xfId="4" applyFont="1" applyFill="1" applyBorder="1" applyAlignment="1">
      <alignment horizontal="center" vertical="center"/>
    </xf>
    <xf numFmtId="0" fontId="24" fillId="2" borderId="1" xfId="4" applyFont="1" applyBorder="1" applyAlignment="1">
      <alignment horizontal="center" vertical="center"/>
    </xf>
    <xf numFmtId="0" fontId="24" fillId="2" borderId="1" xfId="4" applyFont="1" applyBorder="1" applyAlignment="1">
      <alignment vertical="center"/>
    </xf>
    <xf numFmtId="4" fontId="25" fillId="2" borderId="1" xfId="4" applyNumberFormat="1" applyFont="1" applyBorder="1" applyAlignment="1">
      <alignment vertical="center"/>
    </xf>
    <xf numFmtId="0" fontId="23" fillId="2" borderId="1" xfId="4" applyFont="1" applyBorder="1" applyAlignment="1">
      <alignment vertical="center"/>
    </xf>
    <xf numFmtId="0" fontId="23" fillId="2" borderId="12" xfId="4" applyFont="1" applyBorder="1" applyAlignment="1">
      <alignment vertical="center"/>
    </xf>
    <xf numFmtId="0" fontId="22" fillId="0" borderId="0" xfId="4" applyFont="1" applyFill="1" applyAlignment="1">
      <alignment horizontal="center" vertical="center"/>
    </xf>
    <xf numFmtId="0" fontId="23" fillId="2" borderId="0" xfId="4" applyFont="1" applyAlignment="1">
      <alignment horizontal="center" vertical="center"/>
    </xf>
    <xf numFmtId="49" fontId="24" fillId="2" borderId="0" xfId="4" applyNumberFormat="1" applyFont="1" applyAlignment="1">
      <alignment horizontal="center" vertical="center"/>
    </xf>
    <xf numFmtId="49" fontId="26" fillId="2" borderId="0" xfId="4" applyNumberFormat="1" applyFont="1" applyAlignment="1">
      <alignment horizontal="center" vertical="center"/>
    </xf>
    <xf numFmtId="0" fontId="24" fillId="2" borderId="13" xfId="4" applyFont="1" applyBorder="1" applyAlignment="1">
      <alignment horizontal="center" vertical="center"/>
    </xf>
    <xf numFmtId="4" fontId="25" fillId="6" borderId="13" xfId="4" applyNumberFormat="1" applyFont="1" applyFill="1" applyBorder="1" applyAlignment="1">
      <alignment vertical="center"/>
    </xf>
    <xf numFmtId="0" fontId="24" fillId="0" borderId="14" xfId="4" applyFont="1" applyFill="1" applyBorder="1" applyAlignment="1">
      <alignment vertical="center"/>
    </xf>
    <xf numFmtId="4" fontId="22" fillId="2" borderId="14" xfId="4" applyNumberFormat="1" applyFont="1" applyBorder="1" applyAlignment="1">
      <alignment vertical="center"/>
    </xf>
    <xf numFmtId="4" fontId="22" fillId="2" borderId="12" xfId="4" applyNumberFormat="1" applyFont="1" applyBorder="1" applyAlignment="1">
      <alignment vertical="center"/>
    </xf>
    <xf numFmtId="0" fontId="22" fillId="2" borderId="0" xfId="4" applyFont="1" applyAlignment="1">
      <alignment horizontal="center" vertical="center"/>
    </xf>
    <xf numFmtId="0" fontId="24" fillId="2" borderId="1" xfId="4" applyFont="1" applyBorder="1" applyAlignment="1">
      <alignment horizontal="justify" vertical="center" wrapText="1"/>
    </xf>
    <xf numFmtId="0" fontId="23" fillId="2" borderId="1" xfId="4" applyFont="1" applyBorder="1" applyAlignment="1">
      <alignment horizontal="justify" vertical="center" wrapText="1"/>
    </xf>
    <xf numFmtId="0" fontId="23" fillId="2" borderId="12" xfId="4" applyFont="1" applyBorder="1" applyAlignment="1">
      <alignment horizontal="justify" vertical="center" wrapText="1"/>
    </xf>
    <xf numFmtId="49" fontId="22" fillId="2" borderId="1" xfId="4" applyNumberFormat="1" applyFont="1" applyBorder="1" applyAlignment="1">
      <alignment horizontal="center" vertical="center"/>
    </xf>
    <xf numFmtId="49" fontId="23" fillId="2" borderId="0" xfId="4" applyNumberFormat="1" applyFont="1" applyAlignment="1">
      <alignment horizontal="center" vertical="center"/>
    </xf>
    <xf numFmtId="0" fontId="24" fillId="2" borderId="13" xfId="4" applyFont="1" applyBorder="1" applyAlignment="1">
      <alignment horizontal="justify" vertical="center" wrapText="1"/>
    </xf>
    <xf numFmtId="0" fontId="24" fillId="2" borderId="0" xfId="4" applyFont="1" applyAlignment="1">
      <alignment horizontal="justify" vertical="center" wrapText="1"/>
    </xf>
    <xf numFmtId="0" fontId="27" fillId="2" borderId="0" xfId="4" applyFont="1" applyAlignment="1">
      <alignment vertical="center"/>
    </xf>
    <xf numFmtId="0" fontId="25" fillId="2" borderId="0" xfId="4" applyFont="1" applyAlignment="1">
      <alignment horizontal="justify" vertical="center" wrapText="1"/>
    </xf>
    <xf numFmtId="49" fontId="23" fillId="2" borderId="2" xfId="4" applyNumberFormat="1" applyFont="1" applyBorder="1" applyAlignment="1">
      <alignment horizontal="center" vertical="center"/>
    </xf>
    <xf numFmtId="4" fontId="25" fillId="2" borderId="4" xfId="4" applyNumberFormat="1" applyFont="1" applyBorder="1" applyAlignment="1">
      <alignment vertical="center"/>
    </xf>
    <xf numFmtId="49" fontId="23" fillId="2" borderId="8" xfId="4" applyNumberFormat="1" applyFont="1" applyBorder="1" applyAlignment="1">
      <alignment horizontal="center" vertical="center"/>
    </xf>
    <xf numFmtId="4" fontId="25" fillId="2" borderId="10" xfId="4" applyNumberFormat="1" applyFont="1" applyBorder="1" applyAlignment="1">
      <alignment vertical="center"/>
    </xf>
    <xf numFmtId="0" fontId="23" fillId="2" borderId="14" xfId="4" applyFont="1" applyBorder="1" applyAlignment="1">
      <alignment horizontal="justify" vertical="center" wrapText="1"/>
    </xf>
    <xf numFmtId="0" fontId="24" fillId="2" borderId="0" xfId="4" applyFont="1" applyAlignment="1">
      <alignment horizontal="center" vertical="center"/>
    </xf>
    <xf numFmtId="0" fontId="5" fillId="2" borderId="0" xfId="4" applyAlignment="1">
      <alignment vertical="center"/>
    </xf>
    <xf numFmtId="0" fontId="27" fillId="0" borderId="0" xfId="4" applyFont="1" applyFill="1" applyAlignment="1">
      <alignment vertical="center"/>
    </xf>
    <xf numFmtId="0" fontId="27" fillId="0" borderId="0" xfId="4" applyFont="1" applyFill="1"/>
    <xf numFmtId="4" fontId="28" fillId="4" borderId="0" xfId="0" applyNumberFormat="1" applyFont="1" applyFill="1">
      <alignment vertical="center"/>
    </xf>
    <xf numFmtId="49" fontId="17" fillId="2" borderId="1" xfId="0" applyNumberFormat="1" applyFont="1" applyBorder="1" applyAlignment="1">
      <alignment horizontal="center" vertical="center"/>
    </xf>
    <xf numFmtId="4" fontId="29" fillId="2" borderId="0" xfId="0" applyNumberFormat="1" applyFont="1">
      <alignment vertical="center"/>
    </xf>
    <xf numFmtId="0" fontId="30" fillId="2" borderId="1" xfId="0" applyFont="1" applyBorder="1" applyAlignment="1">
      <alignment horizontal="center" vertical="center"/>
    </xf>
    <xf numFmtId="0" fontId="31" fillId="2" borderId="1" xfId="0" applyFont="1" applyBorder="1" applyAlignment="1">
      <alignment horizontal="center" vertical="center"/>
    </xf>
    <xf numFmtId="0" fontId="17" fillId="2" borderId="1" xfId="0" applyFont="1" applyBorder="1" applyAlignment="1">
      <alignment horizontal="justify" vertical="center"/>
    </xf>
    <xf numFmtId="0" fontId="0" fillId="2" borderId="1" xfId="0" applyBorder="1" applyAlignment="1">
      <alignment horizontal="justify" vertical="center"/>
    </xf>
    <xf numFmtId="0" fontId="18" fillId="5" borderId="1" xfId="0" applyFont="1" applyFill="1" applyBorder="1" applyAlignment="1">
      <alignment horizontal="justify" vertical="center"/>
    </xf>
    <xf numFmtId="0" fontId="0" fillId="2" borderId="1" xfId="0" applyBorder="1" applyAlignment="1">
      <alignment horizontal="justify" vertical="center" wrapText="1"/>
    </xf>
    <xf numFmtId="0" fontId="17" fillId="2" borderId="1" xfId="0" applyFont="1" applyBorder="1" applyAlignment="1">
      <alignment horizontal="justify" vertical="center" wrapText="1"/>
    </xf>
    <xf numFmtId="0" fontId="28" fillId="4" borderId="1" xfId="0" applyFont="1" applyFill="1" applyBorder="1" applyAlignment="1">
      <alignment horizontal="justify" vertical="center"/>
    </xf>
    <xf numFmtId="0" fontId="32" fillId="2" borderId="1" xfId="0" applyFont="1" applyBorder="1" applyAlignment="1">
      <alignment horizontal="center" vertical="center"/>
    </xf>
    <xf numFmtId="0" fontId="17" fillId="2" borderId="0" xfId="0" applyFont="1" applyAlignment="1">
      <alignment horizontal="center" vertical="center"/>
    </xf>
    <xf numFmtId="0" fontId="17" fillId="2" borderId="13" xfId="0" applyFont="1" applyBorder="1">
      <alignment vertical="center"/>
    </xf>
    <xf numFmtId="0" fontId="28" fillId="4" borderId="13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34" fillId="2" borderId="1" xfId="0" applyFont="1" applyBorder="1" applyAlignment="1">
      <alignment horizontal="center" vertical="center"/>
    </xf>
    <xf numFmtId="4" fontId="35" fillId="2" borderId="1" xfId="0" applyNumberFormat="1" applyFont="1" applyBorder="1">
      <alignment vertical="center"/>
    </xf>
    <xf numFmtId="0" fontId="26" fillId="2" borderId="1" xfId="4" applyFont="1" applyBorder="1" applyAlignment="1">
      <alignment horizontal="center" vertical="center"/>
    </xf>
    <xf numFmtId="0" fontId="33" fillId="2" borderId="1" xfId="0" applyFont="1" applyBorder="1" applyAlignment="1">
      <alignment horizontal="center" vertical="center"/>
    </xf>
    <xf numFmtId="4" fontId="36" fillId="2" borderId="13" xfId="0" applyNumberFormat="1" applyFont="1" applyBorder="1">
      <alignment vertical="center"/>
    </xf>
    <xf numFmtId="4" fontId="37" fillId="4" borderId="13" xfId="0" applyNumberFormat="1" applyFont="1" applyFill="1" applyBorder="1">
      <alignment vertical="center"/>
    </xf>
    <xf numFmtId="0" fontId="38" fillId="2" borderId="1" xfId="0" applyFont="1" applyBorder="1" applyAlignment="1">
      <alignment horizontal="center" vertical="center"/>
    </xf>
    <xf numFmtId="0" fontId="39" fillId="2" borderId="1" xfId="0" applyFont="1" applyBorder="1" applyAlignment="1">
      <alignment horizontal="center" vertical="center"/>
    </xf>
    <xf numFmtId="49" fontId="17" fillId="2" borderId="4" xfId="0" applyNumberFormat="1" applyFont="1" applyBorder="1" applyAlignment="1">
      <alignment horizontal="left" vertical="center"/>
    </xf>
    <xf numFmtId="0" fontId="40" fillId="2" borderId="1" xfId="0" applyFont="1" applyBorder="1" applyAlignment="1">
      <alignment horizontal="justify" vertical="center"/>
    </xf>
    <xf numFmtId="4" fontId="41" fillId="2" borderId="0" xfId="0" applyNumberFormat="1" applyFont="1">
      <alignment vertical="center"/>
    </xf>
    <xf numFmtId="0" fontId="1" fillId="0" borderId="0" xfId="2" applyFont="1"/>
    <xf numFmtId="0" fontId="5" fillId="0" borderId="1" xfId="0" applyFont="1" applyFill="1" applyBorder="1" applyAlignment="1">
      <alignment horizontal="center" vertical="center" wrapText="1"/>
    </xf>
    <xf numFmtId="0" fontId="17" fillId="2" borderId="3" xfId="0" applyFont="1" applyBorder="1">
      <alignment vertical="center"/>
    </xf>
    <xf numFmtId="4" fontId="36" fillId="2" borderId="4" xfId="0" applyNumberFormat="1" applyFont="1" applyBorder="1">
      <alignment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 wrapText="1"/>
    </xf>
    <xf numFmtId="0" fontId="3" fillId="2" borderId="0" xfId="4" applyFont="1" applyAlignment="1">
      <alignment vertical="center"/>
    </xf>
    <xf numFmtId="4" fontId="5" fillId="2" borderId="0" xfId="4" applyNumberFormat="1" applyAlignment="1">
      <alignment vertical="center"/>
    </xf>
    <xf numFmtId="0" fontId="20" fillId="3" borderId="2" xfId="4" applyFont="1" applyFill="1" applyBorder="1" applyAlignment="1">
      <alignment horizontal="left" vertical="center"/>
    </xf>
    <xf numFmtId="0" fontId="20" fillId="3" borderId="3" xfId="4" applyFont="1" applyFill="1" applyBorder="1" applyAlignment="1">
      <alignment horizontal="center" vertical="center"/>
    </xf>
    <xf numFmtId="0" fontId="12" fillId="4" borderId="12" xfId="4" applyFont="1" applyFill="1" applyBorder="1" applyAlignment="1">
      <alignment horizontal="center" vertical="center" wrapText="1"/>
    </xf>
    <xf numFmtId="0" fontId="6" fillId="2" borderId="1" xfId="0" applyFont="1" applyBorder="1" applyAlignment="1">
      <alignment horizontal="justify" vertical="center" wrapText="1"/>
    </xf>
    <xf numFmtId="0" fontId="43" fillId="2" borderId="1" xfId="0" applyFont="1" applyBorder="1" applyAlignment="1">
      <alignment horizontal="center" vertical="center"/>
    </xf>
    <xf numFmtId="0" fontId="44" fillId="2" borderId="1" xfId="0" applyFont="1" applyBorder="1" applyAlignment="1">
      <alignment horizontal="center" vertical="center"/>
    </xf>
    <xf numFmtId="0" fontId="45" fillId="2" borderId="1" xfId="4" applyFont="1" applyBorder="1" applyAlignment="1">
      <alignment horizontal="center" vertical="center"/>
    </xf>
    <xf numFmtId="0" fontId="46" fillId="2" borderId="1" xfId="0" applyFont="1" applyBorder="1" applyAlignment="1">
      <alignment horizontal="center" vertical="center"/>
    </xf>
    <xf numFmtId="49" fontId="4" fillId="2" borderId="1" xfId="0" applyNumberFormat="1" applyFont="1" applyBorder="1" applyAlignment="1">
      <alignment horizontal="center" vertical="center"/>
    </xf>
    <xf numFmtId="0" fontId="4" fillId="2" borderId="1" xfId="0" applyFont="1" applyBorder="1" applyAlignment="1">
      <alignment horizontal="center" vertical="center"/>
    </xf>
    <xf numFmtId="0" fontId="28" fillId="4" borderId="1" xfId="0" applyFont="1" applyFill="1" applyBorder="1" applyAlignment="1">
      <alignment horizontal="justify" vertical="center" wrapText="1"/>
    </xf>
    <xf numFmtId="4" fontId="28" fillId="4" borderId="1" xfId="0" applyNumberFormat="1" applyFont="1" applyFill="1" applyBorder="1">
      <alignment vertical="center"/>
    </xf>
    <xf numFmtId="0" fontId="47" fillId="2" borderId="1" xfId="0" applyFont="1" applyBorder="1" applyAlignment="1">
      <alignment horizontal="center" vertical="center"/>
    </xf>
    <xf numFmtId="0" fontId="48" fillId="2" borderId="1" xfId="0" applyFont="1" applyBorder="1" applyAlignment="1">
      <alignment horizontal="center" vertical="center"/>
    </xf>
    <xf numFmtId="0" fontId="40" fillId="2" borderId="1" xfId="0" applyFont="1" applyBorder="1" applyAlignment="1">
      <alignment horizontal="justify" vertical="center" wrapText="1"/>
    </xf>
    <xf numFmtId="0" fontId="17" fillId="10" borderId="1" xfId="0" applyFont="1" applyFill="1" applyBorder="1" applyAlignment="1">
      <alignment horizontal="justify" vertical="center" wrapText="1"/>
    </xf>
    <xf numFmtId="49" fontId="17" fillId="10" borderId="1" xfId="0" applyNumberFormat="1" applyFont="1" applyFill="1" applyBorder="1" applyAlignment="1">
      <alignment horizontal="center" vertical="center"/>
    </xf>
    <xf numFmtId="49" fontId="5" fillId="2" borderId="4" xfId="0" applyNumberFormat="1" applyFont="1" applyBorder="1" applyAlignment="1">
      <alignment horizontal="left" vertical="center"/>
    </xf>
    <xf numFmtId="0" fontId="17" fillId="3" borderId="2" xfId="0" applyFont="1" applyFill="1" applyBorder="1" applyAlignment="1">
      <alignment horizontal="left" vertical="center"/>
    </xf>
    <xf numFmtId="0" fontId="17" fillId="10" borderId="1" xfId="0" applyFont="1" applyFill="1" applyBorder="1" applyAlignment="1">
      <alignment horizontal="justify" vertical="center"/>
    </xf>
    <xf numFmtId="0" fontId="0" fillId="2" borderId="4" xfId="0" applyBorder="1">
      <alignment vertical="center"/>
    </xf>
    <xf numFmtId="0" fontId="0" fillId="2" borderId="0" xfId="0" applyAlignment="1">
      <alignment horizontal="justify" vertical="center"/>
    </xf>
    <xf numFmtId="0" fontId="49" fillId="2" borderId="1" xfId="0" applyFont="1" applyBorder="1" applyAlignment="1">
      <alignment horizontal="center" vertical="center"/>
    </xf>
    <xf numFmtId="0" fontId="50" fillId="2" borderId="1" xfId="0" applyFont="1" applyBorder="1" applyAlignment="1">
      <alignment horizontal="center" vertical="center"/>
    </xf>
    <xf numFmtId="0" fontId="51" fillId="2" borderId="1" xfId="0" applyFont="1" applyBorder="1" applyAlignment="1">
      <alignment horizontal="center" vertical="center"/>
    </xf>
    <xf numFmtId="0" fontId="52" fillId="2" borderId="1" xfId="0" applyFont="1" applyBorder="1" applyAlignment="1">
      <alignment horizontal="center" vertical="center"/>
    </xf>
    <xf numFmtId="0" fontId="53" fillId="2" borderId="1" xfId="0" applyFont="1" applyBorder="1" applyAlignment="1">
      <alignment horizontal="center" vertical="center"/>
    </xf>
    <xf numFmtId="0" fontId="54" fillId="2" borderId="1" xfId="0" applyFont="1" applyBorder="1" applyAlignment="1">
      <alignment horizontal="center" vertical="center"/>
    </xf>
    <xf numFmtId="49" fontId="0" fillId="2" borderId="4" xfId="0" applyNumberFormat="1" applyBorder="1">
      <alignment vertical="center"/>
    </xf>
    <xf numFmtId="4" fontId="17" fillId="10" borderId="1" xfId="0" applyNumberFormat="1" applyFont="1" applyFill="1" applyBorder="1" applyAlignment="1">
      <alignment horizontal="justify" vertical="center" wrapText="1"/>
    </xf>
    <xf numFmtId="0" fontId="55" fillId="2" borderId="1" xfId="0" applyFont="1" applyBorder="1">
      <alignment vertical="center"/>
    </xf>
    <xf numFmtId="49" fontId="0" fillId="2" borderId="12" xfId="0" applyNumberFormat="1" applyBorder="1" applyAlignment="1">
      <alignment horizontal="center" vertical="center"/>
    </xf>
    <xf numFmtId="0" fontId="0" fillId="2" borderId="3" xfId="0" applyBorder="1">
      <alignment vertical="center"/>
    </xf>
    <xf numFmtId="0" fontId="0" fillId="2" borderId="3" xfId="0" applyBorder="1" applyAlignment="1">
      <alignment horizontal="justify" vertical="center"/>
    </xf>
    <xf numFmtId="0" fontId="0" fillId="2" borderId="6" xfId="0" applyBorder="1">
      <alignment vertical="center"/>
    </xf>
    <xf numFmtId="0" fontId="0" fillId="2" borderId="11" xfId="0" applyBorder="1">
      <alignment vertical="center"/>
    </xf>
    <xf numFmtId="0" fontId="56" fillId="2" borderId="1" xfId="0" applyFont="1" applyBorder="1" applyAlignment="1">
      <alignment horizontal="center" vertical="center"/>
    </xf>
    <xf numFmtId="0" fontId="57" fillId="2" borderId="1" xfId="0" applyFont="1" applyBorder="1">
      <alignment vertical="center"/>
    </xf>
    <xf numFmtId="0" fontId="58" fillId="2" borderId="1" xfId="0" applyFont="1" applyBorder="1" applyAlignment="1">
      <alignment horizontal="center" vertical="center"/>
    </xf>
    <xf numFmtId="0" fontId="60" fillId="2" borderId="1" xfId="0" applyFont="1" applyBorder="1" applyAlignment="1">
      <alignment horizontal="center" vertical="center"/>
    </xf>
    <xf numFmtId="0" fontId="17" fillId="2" borderId="2" xfId="0" applyFont="1" applyBorder="1" applyAlignment="1">
      <alignment horizontal="center" vertical="center"/>
    </xf>
    <xf numFmtId="4" fontId="61" fillId="2" borderId="13" xfId="0" applyNumberFormat="1" applyFont="1" applyBorder="1">
      <alignment vertical="center"/>
    </xf>
    <xf numFmtId="0" fontId="28" fillId="4" borderId="12" xfId="4" applyFont="1" applyFill="1" applyBorder="1" applyAlignment="1">
      <alignment horizontal="center" vertical="center" wrapText="1"/>
    </xf>
    <xf numFmtId="0" fontId="59" fillId="2" borderId="1" xfId="0" applyFont="1" applyBorder="1">
      <alignment vertical="center"/>
    </xf>
    <xf numFmtId="0" fontId="59" fillId="2" borderId="1" xfId="0" applyFont="1" applyBorder="1" applyAlignment="1">
      <alignment vertical="center" wrapText="1"/>
    </xf>
    <xf numFmtId="0" fontId="34" fillId="2" borderId="0" xfId="4" applyFont="1" applyAlignment="1">
      <alignment vertical="center"/>
    </xf>
    <xf numFmtId="0" fontId="59" fillId="2" borderId="0" xfId="4" applyFont="1" applyAlignment="1">
      <alignment horizontal="center" vertical="center"/>
    </xf>
    <xf numFmtId="0" fontId="59" fillId="2" borderId="0" xfId="4" applyFont="1" applyAlignment="1">
      <alignment vertical="center"/>
    </xf>
    <xf numFmtId="0" fontId="17" fillId="7" borderId="1" xfId="4" applyFont="1" applyFill="1" applyBorder="1" applyAlignment="1">
      <alignment horizontal="center" vertical="center"/>
    </xf>
    <xf numFmtId="0" fontId="17" fillId="7" borderId="1" xfId="4" applyFont="1" applyFill="1" applyBorder="1" applyAlignment="1">
      <alignment horizontal="justify" vertical="center" wrapText="1"/>
    </xf>
    <xf numFmtId="0" fontId="17" fillId="8" borderId="1" xfId="4" applyFont="1" applyFill="1" applyBorder="1" applyAlignment="1">
      <alignment horizontal="center" vertical="center"/>
    </xf>
    <xf numFmtId="0" fontId="17" fillId="8" borderId="2" xfId="4" applyFont="1" applyFill="1" applyBorder="1" applyAlignment="1">
      <alignment horizontal="justify" vertical="center" wrapText="1"/>
    </xf>
    <xf numFmtId="0" fontId="59" fillId="2" borderId="1" xfId="4" applyFont="1" applyBorder="1" applyAlignment="1">
      <alignment horizontal="center" vertical="center"/>
    </xf>
    <xf numFmtId="0" fontId="59" fillId="2" borderId="2" xfId="4" applyFont="1" applyBorder="1" applyAlignment="1">
      <alignment horizontal="justify" vertical="center" wrapText="1"/>
    </xf>
    <xf numFmtId="0" fontId="17" fillId="7" borderId="2" xfId="4" applyFont="1" applyFill="1" applyBorder="1" applyAlignment="1">
      <alignment horizontal="justify" vertical="center" wrapText="1"/>
    </xf>
    <xf numFmtId="0" fontId="17" fillId="3" borderId="2" xfId="4" applyFont="1" applyFill="1" applyBorder="1" applyAlignment="1">
      <alignment horizontal="justify" vertical="center" wrapText="1"/>
    </xf>
    <xf numFmtId="4" fontId="59" fillId="2" borderId="2" xfId="4" applyNumberFormat="1" applyFont="1" applyBorder="1" applyAlignment="1">
      <alignment horizontal="justify" vertical="center" wrapText="1"/>
    </xf>
    <xf numFmtId="0" fontId="17" fillId="8" borderId="2" xfId="4" applyFont="1" applyFill="1" applyBorder="1" applyAlignment="1">
      <alignment horizontal="center" vertical="center"/>
    </xf>
    <xf numFmtId="4" fontId="60" fillId="7" borderId="1" xfId="4" applyNumberFormat="1" applyFont="1" applyFill="1" applyBorder="1" applyAlignment="1">
      <alignment vertical="center"/>
    </xf>
    <xf numFmtId="4" fontId="60" fillId="8" borderId="1" xfId="4" applyNumberFormat="1" applyFont="1" applyFill="1" applyBorder="1" applyAlignment="1">
      <alignment vertical="center"/>
    </xf>
    <xf numFmtId="4" fontId="34" fillId="2" borderId="1" xfId="4" applyNumberFormat="1" applyFont="1" applyBorder="1" applyAlignment="1">
      <alignment vertical="center"/>
    </xf>
    <xf numFmtId="4" fontId="60" fillId="3" borderId="1" xfId="4" applyNumberFormat="1" applyFont="1" applyFill="1" applyBorder="1" applyAlignment="1">
      <alignment horizontal="right" vertical="center"/>
    </xf>
    <xf numFmtId="4" fontId="60" fillId="9" borderId="1" xfId="4" applyNumberFormat="1" applyFont="1" applyFill="1" applyBorder="1" applyAlignment="1">
      <alignment vertical="center"/>
    </xf>
    <xf numFmtId="4" fontId="34" fillId="2" borderId="0" xfId="4" applyNumberFormat="1" applyFont="1" applyAlignment="1">
      <alignment vertical="center"/>
    </xf>
    <xf numFmtId="0" fontId="3" fillId="2" borderId="0" xfId="4" applyFont="1"/>
    <xf numFmtId="4" fontId="5" fillId="2" borderId="0" xfId="4" applyNumberFormat="1"/>
    <xf numFmtId="0" fontId="4" fillId="2" borderId="1" xfId="4" applyFont="1" applyBorder="1" applyAlignment="1">
      <alignment horizontal="center" vertical="center"/>
    </xf>
    <xf numFmtId="0" fontId="4" fillId="2" borderId="2" xfId="4" applyFont="1" applyBorder="1" applyAlignment="1">
      <alignment vertical="center"/>
    </xf>
    <xf numFmtId="0" fontId="4" fillId="2" borderId="3" xfId="4" applyFont="1" applyBorder="1" applyAlignment="1">
      <alignment vertical="center"/>
    </xf>
    <xf numFmtId="0" fontId="5" fillId="2" borderId="3" xfId="4" applyBorder="1" applyAlignment="1">
      <alignment vertical="center"/>
    </xf>
    <xf numFmtId="0" fontId="5" fillId="2" borderId="4" xfId="4" applyBorder="1" applyAlignment="1">
      <alignment vertical="center"/>
    </xf>
    <xf numFmtId="4" fontId="20" fillId="2" borderId="1" xfId="4" applyNumberFormat="1" applyFont="1" applyBorder="1" applyAlignment="1">
      <alignment vertical="center"/>
    </xf>
    <xf numFmtId="4" fontId="20" fillId="0" borderId="1" xfId="4" applyNumberFormat="1" applyFont="1" applyFill="1" applyBorder="1" applyAlignment="1">
      <alignment vertical="center"/>
    </xf>
    <xf numFmtId="0" fontId="5" fillId="2" borderId="1" xfId="4" applyBorder="1" applyAlignment="1">
      <alignment vertical="center"/>
    </xf>
    <xf numFmtId="0" fontId="5" fillId="2" borderId="1" xfId="4" applyBorder="1" applyAlignment="1">
      <alignment horizontal="center" vertical="center"/>
    </xf>
    <xf numFmtId="0" fontId="5" fillId="2" borderId="2" xfId="4" applyBorder="1" applyAlignment="1">
      <alignment vertical="center"/>
    </xf>
    <xf numFmtId="4" fontId="3" fillId="2" borderId="1" xfId="4" applyNumberFormat="1" applyFont="1" applyBorder="1" applyAlignment="1">
      <alignment vertical="center"/>
    </xf>
    <xf numFmtId="0" fontId="5" fillId="2" borderId="2" xfId="4" applyBorder="1" applyAlignment="1">
      <alignment horizontal="left" vertical="center" wrapText="1"/>
    </xf>
    <xf numFmtId="0" fontId="5" fillId="2" borderId="4" xfId="4" applyBorder="1" applyAlignment="1">
      <alignment horizontal="left" vertical="center" wrapText="1"/>
    </xf>
    <xf numFmtId="0" fontId="62" fillId="2" borderId="1" xfId="4" applyFont="1" applyBorder="1" applyAlignment="1">
      <alignment horizontal="center" vertical="center"/>
    </xf>
    <xf numFmtId="0" fontId="5" fillId="2" borderId="2" xfId="4" applyBorder="1" applyAlignment="1">
      <alignment vertical="center" wrapText="1"/>
    </xf>
    <xf numFmtId="0" fontId="5" fillId="2" borderId="4" xfId="4" applyBorder="1" applyAlignment="1">
      <alignment vertical="center" wrapText="1"/>
    </xf>
    <xf numFmtId="0" fontId="4" fillId="2" borderId="4" xfId="4" applyFont="1" applyBorder="1" applyAlignment="1">
      <alignment horizontal="center" vertical="center"/>
    </xf>
    <xf numFmtId="4" fontId="20" fillId="6" borderId="1" xfId="4" applyNumberFormat="1" applyFont="1" applyFill="1" applyBorder="1" applyAlignment="1">
      <alignment vertical="center"/>
    </xf>
    <xf numFmtId="4" fontId="3" fillId="2" borderId="0" xfId="4" applyNumberFormat="1" applyFont="1" applyAlignment="1">
      <alignment vertical="center"/>
    </xf>
    <xf numFmtId="0" fontId="4" fillId="7" borderId="1" xfId="4" applyFont="1" applyFill="1" applyBorder="1" applyAlignment="1">
      <alignment horizontal="left" vertical="center"/>
    </xf>
    <xf numFmtId="0" fontId="4" fillId="7" borderId="2" xfId="4" applyFont="1" applyFill="1" applyBorder="1" applyAlignment="1">
      <alignment vertical="center"/>
    </xf>
    <xf numFmtId="0" fontId="4" fillId="7" borderId="3" xfId="4" applyFont="1" applyFill="1" applyBorder="1" applyAlignment="1">
      <alignment vertical="center"/>
    </xf>
    <xf numFmtId="0" fontId="5" fillId="7" borderId="3" xfId="4" applyFill="1" applyBorder="1" applyAlignment="1">
      <alignment vertical="center"/>
    </xf>
    <xf numFmtId="4" fontId="20" fillId="7" borderId="1" xfId="4" applyNumberFormat="1" applyFont="1" applyFill="1" applyBorder="1" applyAlignment="1">
      <alignment vertical="center"/>
    </xf>
    <xf numFmtId="0" fontId="5" fillId="8" borderId="1" xfId="4" applyFill="1" applyBorder="1" applyAlignment="1">
      <alignment horizontal="left" vertical="center"/>
    </xf>
    <xf numFmtId="0" fontId="4" fillId="8" borderId="2" xfId="4" applyFont="1" applyFill="1" applyBorder="1" applyAlignment="1">
      <alignment vertical="center"/>
    </xf>
    <xf numFmtId="0" fontId="4" fillId="8" borderId="3" xfId="4" applyFont="1" applyFill="1" applyBorder="1" applyAlignment="1">
      <alignment vertical="center"/>
    </xf>
    <xf numFmtId="0" fontId="5" fillId="8" borderId="3" xfId="4" applyFill="1" applyBorder="1" applyAlignment="1">
      <alignment vertical="center"/>
    </xf>
    <xf numFmtId="4" fontId="20" fillId="8" borderId="1" xfId="4" applyNumberFormat="1" applyFont="1" applyFill="1" applyBorder="1" applyAlignment="1">
      <alignment vertical="center"/>
    </xf>
    <xf numFmtId="0" fontId="5" fillId="2" borderId="1" xfId="4" applyBorder="1" applyAlignment="1">
      <alignment horizontal="left" vertical="center"/>
    </xf>
    <xf numFmtId="0" fontId="5" fillId="8" borderId="4" xfId="4" applyFill="1" applyBorder="1" applyAlignment="1">
      <alignment vertical="center"/>
    </xf>
    <xf numFmtId="4" fontId="20" fillId="8" borderId="4" xfId="4" applyNumberFormat="1" applyFont="1" applyFill="1" applyBorder="1" applyAlignment="1">
      <alignment vertical="center"/>
    </xf>
    <xf numFmtId="0" fontId="5" fillId="2" borderId="3" xfId="4" applyBorder="1" applyAlignment="1">
      <alignment horizontal="center" vertical="center"/>
    </xf>
    <xf numFmtId="0" fontId="5" fillId="8" borderId="3" xfId="4" applyFill="1" applyBorder="1" applyAlignment="1">
      <alignment horizontal="center" vertical="center"/>
    </xf>
    <xf numFmtId="0" fontId="4" fillId="8" borderId="3" xfId="4" applyFont="1" applyFill="1" applyBorder="1" applyAlignment="1">
      <alignment horizontal="left" vertical="center"/>
    </xf>
    <xf numFmtId="0" fontId="4" fillId="2" borderId="3" xfId="4" applyFont="1" applyBorder="1" applyAlignment="1">
      <alignment horizontal="left" vertical="center"/>
    </xf>
    <xf numFmtId="0" fontId="5" fillId="2" borderId="12" xfId="4" applyBorder="1" applyAlignment="1">
      <alignment horizontal="left" vertical="center"/>
    </xf>
    <xf numFmtId="0" fontId="5" fillId="2" borderId="6" xfId="4" applyBorder="1" applyAlignment="1">
      <alignment horizontal="center" vertical="center"/>
    </xf>
    <xf numFmtId="0" fontId="5" fillId="2" borderId="6" xfId="4" applyBorder="1" applyAlignment="1">
      <alignment vertical="center"/>
    </xf>
    <xf numFmtId="0" fontId="5" fillId="2" borderId="7" xfId="4" applyBorder="1" applyAlignment="1">
      <alignment vertical="center"/>
    </xf>
    <xf numFmtId="0" fontId="4" fillId="7" borderId="3" xfId="4" applyFont="1" applyFill="1" applyBorder="1" applyAlignment="1">
      <alignment horizontal="left" vertical="center"/>
    </xf>
    <xf numFmtId="0" fontId="5" fillId="7" borderId="3" xfId="4" applyFill="1" applyBorder="1" applyAlignment="1">
      <alignment horizontal="center" vertical="center"/>
    </xf>
    <xf numFmtId="0" fontId="5" fillId="7" borderId="4" xfId="4" applyFill="1" applyBorder="1" applyAlignment="1">
      <alignment vertical="center"/>
    </xf>
    <xf numFmtId="4" fontId="20" fillId="7" borderId="4" xfId="4" applyNumberFormat="1" applyFont="1" applyFill="1" applyBorder="1" applyAlignment="1">
      <alignment vertical="center"/>
    </xf>
    <xf numFmtId="0" fontId="5" fillId="8" borderId="1" xfId="4" applyFill="1" applyBorder="1" applyAlignment="1">
      <alignment vertical="center"/>
    </xf>
    <xf numFmtId="0" fontId="5" fillId="8" borderId="9" xfId="4" applyFill="1" applyBorder="1" applyAlignment="1">
      <alignment horizontal="center" vertical="center"/>
    </xf>
    <xf numFmtId="0" fontId="4" fillId="8" borderId="9" xfId="4" applyFont="1" applyFill="1" applyBorder="1" applyAlignment="1">
      <alignment horizontal="left" vertical="center"/>
    </xf>
    <xf numFmtId="0" fontId="5" fillId="8" borderId="9" xfId="4" applyFill="1" applyBorder="1" applyAlignment="1">
      <alignment vertical="center"/>
    </xf>
    <xf numFmtId="0" fontId="5" fillId="8" borderId="10" xfId="4" applyFill="1" applyBorder="1" applyAlignment="1">
      <alignment vertical="center"/>
    </xf>
    <xf numFmtId="4" fontId="20" fillId="8" borderId="10" xfId="4" applyNumberFormat="1" applyFont="1" applyFill="1" applyBorder="1" applyAlignment="1">
      <alignment vertical="center"/>
    </xf>
    <xf numFmtId="0" fontId="4" fillId="7" borderId="14" xfId="4" applyFont="1" applyFill="1" applyBorder="1" applyAlignment="1">
      <alignment horizontal="left" vertical="center"/>
    </xf>
    <xf numFmtId="0" fontId="4" fillId="7" borderId="9" xfId="4" applyFont="1" applyFill="1" applyBorder="1" applyAlignment="1">
      <alignment horizontal="left" vertical="center"/>
    </xf>
    <xf numFmtId="0" fontId="5" fillId="7" borderId="9" xfId="4" applyFill="1" applyBorder="1" applyAlignment="1">
      <alignment horizontal="center" vertical="center"/>
    </xf>
    <xf numFmtId="0" fontId="5" fillId="7" borderId="9" xfId="4" applyFill="1" applyBorder="1" applyAlignment="1">
      <alignment vertical="center"/>
    </xf>
    <xf numFmtId="0" fontId="5" fillId="7" borderId="10" xfId="4" applyFill="1" applyBorder="1" applyAlignment="1">
      <alignment vertical="center"/>
    </xf>
    <xf numFmtId="4" fontId="20" fillId="7" borderId="10" xfId="4" applyNumberFormat="1" applyFont="1" applyFill="1" applyBorder="1" applyAlignment="1">
      <alignment vertical="center"/>
    </xf>
    <xf numFmtId="0" fontId="5" fillId="2" borderId="12" xfId="4" applyBorder="1" applyAlignment="1">
      <alignment vertical="center"/>
    </xf>
    <xf numFmtId="0" fontId="4" fillId="2" borderId="24" xfId="4" applyFont="1" applyBorder="1" applyAlignment="1">
      <alignment horizontal="center" vertical="center"/>
    </xf>
    <xf numFmtId="4" fontId="20" fillId="6" borderId="28" xfId="4" applyNumberFormat="1" applyFont="1" applyFill="1" applyBorder="1" applyAlignment="1">
      <alignment vertical="center"/>
    </xf>
    <xf numFmtId="0" fontId="4" fillId="7" borderId="3" xfId="4" applyFont="1" applyFill="1" applyBorder="1" applyAlignment="1">
      <alignment horizontal="center" vertical="center"/>
    </xf>
    <xf numFmtId="4" fontId="3" fillId="7" borderId="4" xfId="4" applyNumberFormat="1" applyFont="1" applyFill="1" applyBorder="1" applyAlignment="1">
      <alignment vertical="center"/>
    </xf>
    <xf numFmtId="0" fontId="5" fillId="8" borderId="2" xfId="4" applyFill="1" applyBorder="1" applyAlignment="1">
      <alignment vertical="center"/>
    </xf>
    <xf numFmtId="0" fontId="4" fillId="8" borderId="3" xfId="4" applyFont="1" applyFill="1" applyBorder="1" applyAlignment="1">
      <alignment horizontal="center" vertical="center"/>
    </xf>
    <xf numFmtId="4" fontId="3" fillId="8" borderId="4" xfId="4" applyNumberFormat="1" applyFont="1" applyFill="1" applyBorder="1" applyAlignment="1">
      <alignment vertical="center"/>
    </xf>
    <xf numFmtId="4" fontId="5" fillId="2" borderId="4" xfId="4" applyNumberFormat="1" applyBorder="1" applyAlignment="1">
      <alignment vertical="center"/>
    </xf>
    <xf numFmtId="4" fontId="5" fillId="8" borderId="4" xfId="4" applyNumberFormat="1" applyFill="1" applyBorder="1" applyAlignment="1">
      <alignment vertical="center"/>
    </xf>
    <xf numFmtId="4" fontId="4" fillId="6" borderId="1" xfId="4" applyNumberFormat="1" applyFont="1" applyFill="1" applyBorder="1" applyAlignment="1">
      <alignment vertical="center"/>
    </xf>
    <xf numFmtId="0" fontId="4" fillId="2" borderId="0" xfId="4" applyFont="1" applyAlignment="1">
      <alignment horizontal="center" vertical="center"/>
    </xf>
    <xf numFmtId="0" fontId="5" fillId="2" borderId="3" xfId="4" applyBorder="1" applyAlignment="1">
      <alignment vertical="center" wrapText="1"/>
    </xf>
    <xf numFmtId="4" fontId="27" fillId="2" borderId="1" xfId="0" applyNumberFormat="1" applyFont="1" applyBorder="1">
      <alignment vertical="center"/>
    </xf>
    <xf numFmtId="0" fontId="63" fillId="3" borderId="3" xfId="0" applyFont="1" applyFill="1" applyBorder="1">
      <alignment vertical="center"/>
    </xf>
    <xf numFmtId="49" fontId="0" fillId="2" borderId="2" xfId="0" applyNumberFormat="1" applyBorder="1" applyAlignment="1">
      <alignment horizontal="right" vertical="center"/>
    </xf>
    <xf numFmtId="49" fontId="17" fillId="2" borderId="2" xfId="0" applyNumberFormat="1" applyFont="1" applyBorder="1" applyAlignment="1">
      <alignment horizontal="right" vertical="center"/>
    </xf>
    <xf numFmtId="49" fontId="4" fillId="3" borderId="3" xfId="0" applyNumberFormat="1" applyFont="1" applyFill="1" applyBorder="1" applyAlignment="1">
      <alignment horizontal="right" vertical="center" wrapText="1"/>
    </xf>
    <xf numFmtId="49" fontId="0" fillId="2" borderId="0" xfId="0" applyNumberFormat="1" applyAlignment="1">
      <alignment horizontal="right" vertical="center"/>
    </xf>
    <xf numFmtId="49" fontId="5" fillId="2" borderId="2" xfId="0" applyNumberFormat="1" applyFont="1" applyBorder="1" applyAlignment="1">
      <alignment horizontal="right" vertical="center"/>
    </xf>
    <xf numFmtId="49" fontId="0" fillId="2" borderId="6" xfId="0" applyNumberFormat="1" applyBorder="1" applyAlignment="1">
      <alignment horizontal="right" vertical="center"/>
    </xf>
    <xf numFmtId="0" fontId="0" fillId="2" borderId="19" xfId="0" applyBorder="1">
      <alignment vertic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14" fillId="4" borderId="30" xfId="0" applyFont="1" applyFill="1" applyBorder="1" applyAlignment="1">
      <alignment horizontal="center" vertical="center" wrapText="1"/>
    </xf>
    <xf numFmtId="0" fontId="0" fillId="11" borderId="16" xfId="0" applyFill="1" applyBorder="1">
      <alignment vertical="center"/>
    </xf>
    <xf numFmtId="0" fontId="0" fillId="11" borderId="17" xfId="0" applyFill="1" applyBorder="1">
      <alignment vertical="center"/>
    </xf>
    <xf numFmtId="0" fontId="0" fillId="3" borderId="2" xfId="0" applyFill="1" applyBorder="1">
      <alignment vertical="center"/>
    </xf>
    <xf numFmtId="0" fontId="0" fillId="3" borderId="3" xfId="0" applyFill="1" applyBorder="1">
      <alignment vertical="center"/>
    </xf>
    <xf numFmtId="0" fontId="0" fillId="3" borderId="4" xfId="0" applyFill="1" applyBorder="1">
      <alignment vertical="center"/>
    </xf>
    <xf numFmtId="4" fontId="0" fillId="2" borderId="2" xfId="0" applyNumberFormat="1" applyBorder="1">
      <alignment vertical="center"/>
    </xf>
    <xf numFmtId="4" fontId="17" fillId="2" borderId="2" xfId="0" applyNumberFormat="1" applyFont="1" applyBorder="1">
      <alignment vertical="center"/>
    </xf>
    <xf numFmtId="4" fontId="17" fillId="3" borderId="2" xfId="0" applyNumberFormat="1" applyFont="1" applyFill="1" applyBorder="1">
      <alignment vertical="center"/>
    </xf>
    <xf numFmtId="4" fontId="18" fillId="5" borderId="2" xfId="0" applyNumberFormat="1" applyFont="1" applyFill="1" applyBorder="1">
      <alignment vertical="center"/>
    </xf>
    <xf numFmtId="4" fontId="17" fillId="3" borderId="2" xfId="0" applyNumberFormat="1" applyFont="1" applyFill="1" applyBorder="1" applyAlignment="1">
      <alignment horizontal="right" vertical="center"/>
    </xf>
    <xf numFmtId="4" fontId="40" fillId="2" borderId="2" xfId="0" applyNumberFormat="1" applyFont="1" applyBorder="1">
      <alignment vertical="center"/>
    </xf>
    <xf numFmtId="4" fontId="0" fillId="2" borderId="2" xfId="0" applyNumberFormat="1" applyBorder="1" applyAlignment="1">
      <alignment horizontal="right" vertical="center"/>
    </xf>
    <xf numFmtId="4" fontId="28" fillId="4" borderId="2" xfId="0" applyNumberFormat="1" applyFont="1" applyFill="1" applyBorder="1">
      <alignment vertical="center"/>
    </xf>
    <xf numFmtId="4" fontId="18" fillId="2" borderId="2" xfId="0" applyNumberFormat="1" applyFont="1" applyBorder="1">
      <alignment vertical="center"/>
    </xf>
    <xf numFmtId="4" fontId="18" fillId="2" borderId="2" xfId="0" applyNumberFormat="1" applyFont="1" applyBorder="1" applyAlignment="1">
      <alignment horizontal="right" vertical="center"/>
    </xf>
    <xf numFmtId="4" fontId="40" fillId="2" borderId="2" xfId="0" applyNumberFormat="1" applyFont="1" applyBorder="1" applyAlignment="1">
      <alignment horizontal="right" vertical="center"/>
    </xf>
    <xf numFmtId="4" fontId="28" fillId="4" borderId="2" xfId="0" applyNumberFormat="1" applyFont="1" applyFill="1" applyBorder="1" applyAlignment="1">
      <alignment horizontal="right" vertical="center"/>
    </xf>
    <xf numFmtId="0" fontId="0" fillId="2" borderId="8" xfId="0" applyBorder="1" applyAlignment="1">
      <alignment horizontal="right" vertical="center"/>
    </xf>
    <xf numFmtId="0" fontId="0" fillId="2" borderId="2" xfId="0" applyBorder="1" applyAlignment="1">
      <alignment horizontal="right" vertical="center"/>
    </xf>
    <xf numFmtId="4" fontId="17" fillId="2" borderId="2" xfId="0" applyNumberFormat="1" applyFont="1" applyBorder="1" applyAlignment="1">
      <alignment horizontal="right" vertical="center"/>
    </xf>
    <xf numFmtId="0" fontId="0" fillId="2" borderId="2" xfId="0" applyBorder="1">
      <alignment vertical="center"/>
    </xf>
    <xf numFmtId="4" fontId="17" fillId="2" borderId="8" xfId="0" applyNumberFormat="1" applyFont="1" applyBorder="1" applyAlignment="1">
      <alignment horizontal="center" vertical="center" wrapText="1"/>
    </xf>
    <xf numFmtId="0" fontId="17" fillId="2" borderId="12" xfId="0" applyFont="1" applyBorder="1" applyAlignment="1">
      <alignment horizontal="center" vertical="center"/>
    </xf>
    <xf numFmtId="43" fontId="0" fillId="2" borderId="1" xfId="1" applyFont="1" applyFill="1" applyBorder="1" applyAlignment="1">
      <alignment vertical="center"/>
    </xf>
    <xf numFmtId="43" fontId="0" fillId="3" borderId="1" xfId="1" applyFont="1" applyFill="1" applyBorder="1" applyAlignment="1">
      <alignment vertical="center"/>
    </xf>
    <xf numFmtId="0" fontId="0" fillId="3" borderId="1" xfId="0" applyFill="1" applyBorder="1">
      <alignment vertical="center"/>
    </xf>
    <xf numFmtId="43" fontId="17" fillId="3" borderId="1" xfId="1" applyFont="1" applyFill="1" applyBorder="1" applyAlignment="1">
      <alignment vertical="center"/>
    </xf>
    <xf numFmtId="43" fontId="17" fillId="2" borderId="1" xfId="1" applyFont="1" applyFill="1" applyBorder="1" applyAlignment="1">
      <alignment vertical="center"/>
    </xf>
    <xf numFmtId="0" fontId="0" fillId="12" borderId="1" xfId="0" applyFill="1" applyBorder="1">
      <alignment vertical="center"/>
    </xf>
    <xf numFmtId="43" fontId="17" fillId="12" borderId="1" xfId="1" applyFont="1" applyFill="1" applyBorder="1" applyAlignment="1">
      <alignment vertical="center"/>
    </xf>
    <xf numFmtId="0" fontId="17" fillId="3" borderId="1" xfId="0" applyFont="1" applyFill="1" applyBorder="1">
      <alignment vertical="center"/>
    </xf>
    <xf numFmtId="43" fontId="0" fillId="12" borderId="1" xfId="1" applyFont="1" applyFill="1" applyBorder="1" applyAlignment="1">
      <alignment vertical="center"/>
    </xf>
    <xf numFmtId="43" fontId="28" fillId="11" borderId="1" xfId="1" applyFont="1" applyFill="1" applyBorder="1" applyAlignment="1">
      <alignment vertical="center"/>
    </xf>
    <xf numFmtId="43" fontId="28" fillId="13" borderId="1" xfId="1" applyFont="1" applyFill="1" applyBorder="1" applyAlignment="1">
      <alignment vertical="center"/>
    </xf>
    <xf numFmtId="0" fontId="0" fillId="10" borderId="8" xfId="0" applyFill="1" applyBorder="1" applyAlignment="1">
      <alignment horizontal="right" vertical="center"/>
    </xf>
    <xf numFmtId="0" fontId="0" fillId="10" borderId="1" xfId="0" applyFill="1" applyBorder="1">
      <alignment vertical="center"/>
    </xf>
    <xf numFmtId="0" fontId="0" fillId="10" borderId="2" xfId="0" applyFill="1" applyBorder="1" applyAlignment="1">
      <alignment horizontal="right" vertical="center"/>
    </xf>
    <xf numFmtId="4" fontId="0" fillId="10" borderId="2" xfId="0" applyNumberFormat="1" applyFill="1" applyBorder="1">
      <alignment vertical="center"/>
    </xf>
    <xf numFmtId="4" fontId="17" fillId="10" borderId="8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3" fontId="17" fillId="5" borderId="1" xfId="1" applyFont="1" applyFill="1" applyBorder="1" applyAlignment="1">
      <alignment vertical="center"/>
    </xf>
    <xf numFmtId="43" fontId="17" fillId="6" borderId="1" xfId="1" applyFont="1" applyFill="1" applyBorder="1" applyAlignment="1">
      <alignment vertical="center"/>
    </xf>
    <xf numFmtId="4" fontId="17" fillId="12" borderId="2" xfId="0" applyNumberFormat="1" applyFont="1" applyFill="1" applyBorder="1">
      <alignment vertical="center"/>
    </xf>
    <xf numFmtId="43" fontId="17" fillId="7" borderId="1" xfId="1" applyFont="1" applyFill="1" applyBorder="1" applyAlignment="1">
      <alignment vertical="center"/>
    </xf>
    <xf numFmtId="0" fontId="0" fillId="7" borderId="1" xfId="0" applyFill="1" applyBorder="1">
      <alignment vertical="center"/>
    </xf>
    <xf numFmtId="43" fontId="17" fillId="14" borderId="1" xfId="1" applyFont="1" applyFill="1" applyBorder="1" applyAlignment="1">
      <alignment vertical="center"/>
    </xf>
    <xf numFmtId="0" fontId="17" fillId="2" borderId="23" xfId="0" applyFont="1" applyBorder="1" applyAlignment="1">
      <alignment horizontal="center" vertical="center"/>
    </xf>
    <xf numFmtId="0" fontId="17" fillId="2" borderId="24" xfId="0" applyFont="1" applyBorder="1" applyAlignment="1">
      <alignment horizontal="center" vertical="center"/>
    </xf>
    <xf numFmtId="0" fontId="17" fillId="2" borderId="25" xfId="0" applyFont="1" applyBorder="1" applyAlignment="1">
      <alignment horizontal="center" vertical="center"/>
    </xf>
    <xf numFmtId="0" fontId="17" fillId="2" borderId="15" xfId="0" applyFont="1" applyBorder="1" applyAlignment="1">
      <alignment horizontal="center" vertical="center"/>
    </xf>
    <xf numFmtId="0" fontId="17" fillId="2" borderId="16" xfId="0" applyFont="1" applyBorder="1" applyAlignment="1">
      <alignment horizontal="center" vertical="center"/>
    </xf>
    <xf numFmtId="0" fontId="17" fillId="2" borderId="17" xfId="0" applyFont="1" applyBorder="1" applyAlignment="1">
      <alignment horizontal="center" vertical="center"/>
    </xf>
    <xf numFmtId="0" fontId="17" fillId="2" borderId="18" xfId="0" applyFont="1" applyBorder="1" applyAlignment="1">
      <alignment horizontal="center" vertical="center"/>
    </xf>
    <xf numFmtId="0" fontId="17" fillId="2" borderId="0" xfId="0" applyFont="1" applyAlignment="1">
      <alignment horizontal="center" vertical="center"/>
    </xf>
    <xf numFmtId="0" fontId="17" fillId="2" borderId="19" xfId="0" applyFont="1" applyBorder="1" applyAlignment="1">
      <alignment horizontal="center" vertical="center"/>
    </xf>
    <xf numFmtId="0" fontId="17" fillId="2" borderId="20" xfId="0" applyFont="1" applyBorder="1" applyAlignment="1">
      <alignment horizontal="center" vertical="center"/>
    </xf>
    <xf numFmtId="0" fontId="17" fillId="2" borderId="21" xfId="0" applyFont="1" applyBorder="1" applyAlignment="1">
      <alignment horizontal="center" vertical="center"/>
    </xf>
    <xf numFmtId="0" fontId="17" fillId="2" borderId="22" xfId="0" applyFont="1" applyBorder="1" applyAlignment="1">
      <alignment horizontal="center" vertical="center"/>
    </xf>
    <xf numFmtId="0" fontId="17" fillId="2" borderId="2" xfId="4" applyFont="1" applyBorder="1" applyAlignment="1">
      <alignment horizontal="center" vertical="center"/>
    </xf>
    <xf numFmtId="0" fontId="17" fillId="2" borderId="3" xfId="4" applyFont="1" applyBorder="1" applyAlignment="1">
      <alignment horizontal="center" vertical="center"/>
    </xf>
    <xf numFmtId="0" fontId="36" fillId="2" borderId="5" xfId="4" applyFont="1" applyBorder="1" applyAlignment="1">
      <alignment horizontal="center" vertical="center"/>
    </xf>
    <xf numFmtId="0" fontId="36" fillId="2" borderId="6" xfId="4" applyFont="1" applyBorder="1" applyAlignment="1">
      <alignment horizontal="center" vertical="center"/>
    </xf>
    <xf numFmtId="0" fontId="36" fillId="2" borderId="7" xfId="4" applyFont="1" applyBorder="1" applyAlignment="1">
      <alignment horizontal="center" vertical="center"/>
    </xf>
    <xf numFmtId="0" fontId="36" fillId="2" borderId="26" xfId="0" applyFont="1" applyBorder="1" applyAlignment="1">
      <alignment horizontal="center" vertical="center"/>
    </xf>
    <xf numFmtId="0" fontId="36" fillId="2" borderId="27" xfId="4" applyFont="1" applyBorder="1" applyAlignment="1">
      <alignment horizontal="center" vertical="center"/>
    </xf>
    <xf numFmtId="0" fontId="36" fillId="2" borderId="0" xfId="4" applyFont="1" applyAlignment="1">
      <alignment horizontal="center" vertical="center"/>
    </xf>
    <xf numFmtId="0" fontId="36" fillId="2" borderId="11" xfId="4" applyFont="1" applyBorder="1" applyAlignment="1">
      <alignment horizontal="center" vertical="center"/>
    </xf>
    <xf numFmtId="0" fontId="28" fillId="4" borderId="5" xfId="4" applyFont="1" applyFill="1" applyBorder="1" applyAlignment="1">
      <alignment horizontal="center" vertical="center"/>
    </xf>
    <xf numFmtId="0" fontId="28" fillId="4" borderId="7" xfId="4" applyFont="1" applyFill="1" applyBorder="1" applyAlignment="1">
      <alignment horizontal="center" vertical="center"/>
    </xf>
    <xf numFmtId="0" fontId="20" fillId="2" borderId="5" xfId="4" applyFont="1" applyBorder="1" applyAlignment="1">
      <alignment horizontal="center" vertical="center"/>
    </xf>
    <xf numFmtId="0" fontId="20" fillId="2" borderId="6" xfId="4" applyFont="1" applyBorder="1" applyAlignment="1">
      <alignment horizontal="center" vertical="center"/>
    </xf>
    <xf numFmtId="0" fontId="20" fillId="2" borderId="7" xfId="4" applyFont="1" applyBorder="1" applyAlignment="1">
      <alignment horizontal="center" vertical="center"/>
    </xf>
    <xf numFmtId="0" fontId="20" fillId="2" borderId="27" xfId="4" applyFont="1" applyBorder="1" applyAlignment="1">
      <alignment horizontal="center" vertical="center"/>
    </xf>
    <xf numFmtId="0" fontId="20" fillId="2" borderId="0" xfId="4" applyFont="1" applyAlignment="1">
      <alignment horizontal="center" vertical="center"/>
    </xf>
    <xf numFmtId="0" fontId="20" fillId="2" borderId="11" xfId="4" applyFont="1" applyBorder="1" applyAlignment="1">
      <alignment horizontal="center" vertical="center"/>
    </xf>
    <xf numFmtId="0" fontId="20" fillId="2" borderId="8" xfId="4" applyFont="1" applyBorder="1" applyAlignment="1">
      <alignment horizontal="center" vertical="center"/>
    </xf>
    <xf numFmtId="0" fontId="20" fillId="2" borderId="9" xfId="4" applyFont="1" applyBorder="1" applyAlignment="1">
      <alignment horizontal="center" vertical="center"/>
    </xf>
    <xf numFmtId="0" fontId="20" fillId="2" borderId="10" xfId="4" applyFont="1" applyBorder="1" applyAlignment="1">
      <alignment horizontal="center" vertical="center"/>
    </xf>
    <xf numFmtId="0" fontId="12" fillId="4" borderId="5" xfId="4" applyFont="1" applyFill="1" applyBorder="1" applyAlignment="1">
      <alignment horizontal="center" vertical="center"/>
    </xf>
    <xf numFmtId="0" fontId="12" fillId="4" borderId="6" xfId="4" applyFont="1" applyFill="1" applyBorder="1" applyAlignment="1">
      <alignment horizontal="center" vertical="center"/>
    </xf>
    <xf numFmtId="0" fontId="12" fillId="4" borderId="7" xfId="4" applyFont="1" applyFill="1" applyBorder="1" applyAlignment="1">
      <alignment horizontal="center" vertical="center"/>
    </xf>
    <xf numFmtId="0" fontId="4" fillId="2" borderId="2" xfId="4" applyFont="1" applyBorder="1" applyAlignment="1">
      <alignment horizontal="center" vertical="center"/>
    </xf>
    <xf numFmtId="0" fontId="4" fillId="2" borderId="3" xfId="4" applyFont="1" applyBorder="1" applyAlignment="1">
      <alignment horizontal="center" vertical="center"/>
    </xf>
    <xf numFmtId="0" fontId="4" fillId="2" borderId="4" xfId="4" applyFont="1" applyBorder="1" applyAlignment="1">
      <alignment horizontal="center" vertical="center"/>
    </xf>
    <xf numFmtId="0" fontId="5" fillId="2" borderId="2" xfId="4" applyBorder="1" applyAlignment="1">
      <alignment horizontal="justify" vertical="center" wrapText="1"/>
    </xf>
    <xf numFmtId="0" fontId="5" fillId="2" borderId="4" xfId="4" applyBorder="1" applyAlignment="1">
      <alignment horizontal="justify" vertical="center" wrapText="1"/>
    </xf>
    <xf numFmtId="0" fontId="4" fillId="2" borderId="2" xfId="4" applyFont="1" applyBorder="1" applyAlignment="1">
      <alignment horizontal="center" vertical="center" wrapText="1"/>
    </xf>
    <xf numFmtId="0" fontId="4" fillId="2" borderId="3" xfId="4" applyFont="1" applyBorder="1" applyAlignment="1">
      <alignment horizontal="center" vertical="center" wrapText="1"/>
    </xf>
    <xf numFmtId="0" fontId="4" fillId="2" borderId="4" xfId="4" applyFont="1" applyBorder="1" applyAlignment="1">
      <alignment horizontal="center" vertical="center" wrapText="1"/>
    </xf>
    <xf numFmtId="0" fontId="4" fillId="2" borderId="23" xfId="4" applyFont="1" applyBorder="1" applyAlignment="1">
      <alignment horizontal="center" vertical="center"/>
    </xf>
    <xf numFmtId="0" fontId="4" fillId="2" borderId="24" xfId="4" applyFont="1" applyBorder="1" applyAlignment="1">
      <alignment horizontal="center" vertical="center"/>
    </xf>
    <xf numFmtId="0" fontId="12" fillId="4" borderId="8" xfId="4" applyFont="1" applyFill="1" applyBorder="1" applyAlignment="1">
      <alignment horizontal="center" vertical="center"/>
    </xf>
    <xf numFmtId="0" fontId="12" fillId="4" borderId="9" xfId="4" applyFont="1" applyFill="1" applyBorder="1" applyAlignment="1">
      <alignment horizontal="center" vertical="center"/>
    </xf>
    <xf numFmtId="0" fontId="12" fillId="4" borderId="10" xfId="4" applyFont="1" applyFill="1" applyBorder="1" applyAlignment="1">
      <alignment horizontal="center" vertical="center"/>
    </xf>
    <xf numFmtId="0" fontId="12" fillId="4" borderId="12" xfId="4" applyFont="1" applyFill="1" applyBorder="1" applyAlignment="1">
      <alignment horizontal="center" vertical="center" wrapText="1"/>
    </xf>
    <xf numFmtId="0" fontId="12" fillId="4" borderId="14" xfId="4" applyFont="1" applyFill="1" applyBorder="1" applyAlignment="1">
      <alignment horizontal="center" vertical="center" wrapText="1"/>
    </xf>
    <xf numFmtId="0" fontId="42" fillId="4" borderId="5" xfId="4" applyFont="1" applyFill="1" applyBorder="1" applyAlignment="1">
      <alignment horizontal="center" vertical="center"/>
    </xf>
    <xf numFmtId="0" fontId="42" fillId="4" borderId="6" xfId="4" applyFont="1" applyFill="1" applyBorder="1" applyAlignment="1">
      <alignment horizontal="center" vertical="center"/>
    </xf>
    <xf numFmtId="0" fontId="42" fillId="4" borderId="8" xfId="4" applyFont="1" applyFill="1" applyBorder="1" applyAlignment="1">
      <alignment horizontal="center" vertical="center"/>
    </xf>
    <xf numFmtId="0" fontId="42" fillId="4" borderId="9" xfId="4" applyFont="1" applyFill="1" applyBorder="1" applyAlignment="1">
      <alignment horizontal="center" vertical="center"/>
    </xf>
    <xf numFmtId="0" fontId="42" fillId="4" borderId="12" xfId="4" applyFont="1" applyFill="1" applyBorder="1" applyAlignment="1">
      <alignment horizontal="center" vertical="center" wrapText="1"/>
    </xf>
    <xf numFmtId="0" fontId="42" fillId="4" borderId="14" xfId="4" applyFont="1" applyFill="1" applyBorder="1" applyAlignment="1">
      <alignment horizontal="center" vertical="center" wrapText="1"/>
    </xf>
    <xf numFmtId="0" fontId="20" fillId="2" borderId="5" xfId="3" applyFont="1" applyBorder="1" applyAlignment="1">
      <alignment horizontal="center" vertical="center"/>
    </xf>
    <xf numFmtId="0" fontId="20" fillId="2" borderId="6" xfId="3" applyFont="1" applyBorder="1" applyAlignment="1">
      <alignment horizontal="center" vertical="center"/>
    </xf>
    <xf numFmtId="0" fontId="20" fillId="2" borderId="8" xfId="3" applyFont="1" applyBorder="1" applyAlignment="1">
      <alignment horizontal="center" vertical="center"/>
    </xf>
    <xf numFmtId="0" fontId="20" fillId="2" borderId="9" xfId="3" applyFont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3" fillId="2" borderId="5" xfId="0" applyFont="1" applyBorder="1" applyAlignment="1">
      <alignment horizontal="center" vertical="center"/>
    </xf>
    <xf numFmtId="0" fontId="13" fillId="2" borderId="6" xfId="0" applyFont="1" applyBorder="1" applyAlignment="1">
      <alignment horizontal="center" vertical="center"/>
    </xf>
    <xf numFmtId="0" fontId="13" fillId="2" borderId="7" xfId="0" applyFont="1" applyBorder="1" applyAlignment="1">
      <alignment horizontal="center" vertical="center"/>
    </xf>
    <xf numFmtId="0" fontId="13" fillId="2" borderId="8" xfId="0" applyFont="1" applyBorder="1" applyAlignment="1">
      <alignment horizontal="center" vertical="center"/>
    </xf>
    <xf numFmtId="0" fontId="13" fillId="2" borderId="9" xfId="0" applyFont="1" applyBorder="1" applyAlignment="1">
      <alignment horizontal="center" vertical="center"/>
    </xf>
    <xf numFmtId="0" fontId="13" fillId="2" borderId="10" xfId="0" applyFont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</cellXfs>
  <cellStyles count="6">
    <cellStyle name="Millares" xfId="1" builtinId="3"/>
    <cellStyle name="Millares 2" xfId="5" xr:uid="{93FA12A0-CC22-453D-BE7F-A9E1AF738AB3}"/>
    <cellStyle name="Normal" xfId="0" builtinId="0" customBuiltin="1"/>
    <cellStyle name="Normal 2" xfId="2" xr:uid="{03A6D16D-BA90-4CF2-BF59-E5BBE15B5FE3}"/>
    <cellStyle name="Normal 2 2" xfId="4" xr:uid="{72AFFCA5-2B8E-4530-BE79-919523970CE5}"/>
    <cellStyle name="Normal 4" xfId="3" xr:uid="{4EC31399-8100-4AB5-A39F-A7EF1E4E3AB0}"/>
  </cellStyles>
  <dxfs count="0"/>
  <tableStyles count="0" defaultTableStyle="TableStyleMedium2" defaultPivotStyle="PivotStyleLight16"/>
  <colors>
    <mruColors>
      <color rgb="FFFF0066"/>
      <color rgb="FFCCCC00"/>
      <color rgb="FFA47900"/>
      <color rgb="FFFF6600"/>
      <color rgb="FFCCCCFF"/>
      <color rgb="FFD60093"/>
      <color rgb="FFFFCCFF"/>
      <color rgb="FF00FFFF"/>
      <color rgb="FF000000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146538</xdr:colOff>
      <xdr:row>0</xdr:row>
      <xdr:rowOff>51289</xdr:rowOff>
    </xdr:from>
    <xdr:to>
      <xdr:col>0</xdr:col>
      <xdr:colOff>605081</xdr:colOff>
      <xdr:row>3</xdr:row>
      <xdr:rowOff>109677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4D111F-C319-4D90-8B7A-13190FA0F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" y="51289"/>
          <a:ext cx="458543" cy="629888"/>
        </a:xfrm>
        <a:prstGeom prst="rect">
          <a:avLst/>
        </a:prstGeom>
      </xdr:spPr>
    </xdr:pic>
    <xdr:clientData/>
  </xdr:twoCellAnchor>
  <xdr:twoCellAnchor editAs="oneCell">
    <xdr:from>
      <xdr:col>2</xdr:col>
      <xdr:colOff>615462</xdr:colOff>
      <xdr:row>2</xdr:row>
      <xdr:rowOff>109908</xdr:rowOff>
    </xdr:from>
    <xdr:to>
      <xdr:col>2</xdr:col>
      <xdr:colOff>1229537</xdr:colOff>
      <xdr:row>6</xdr:row>
      <xdr:rowOff>55158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E2FE55-A47C-4EB7-A306-DC275D8AE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62" y="490908"/>
          <a:ext cx="614075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278658</xdr:colOff>
      <xdr:row>0</xdr:row>
      <xdr:rowOff>85725</xdr:rowOff>
    </xdr:from>
    <xdr:to>
      <xdr:col>1</xdr:col>
      <xdr:colOff>200025</xdr:colOff>
      <xdr:row>3</xdr:row>
      <xdr:rowOff>221900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0D438F-7217-4E3C-BB3F-F4E53B03F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658" y="85725"/>
          <a:ext cx="464292" cy="641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0</xdr:row>
      <xdr:rowOff>71352</xdr:rowOff>
    </xdr:from>
    <xdr:to>
      <xdr:col>2</xdr:col>
      <xdr:colOff>890300</xdr:colOff>
      <xdr:row>3</xdr:row>
      <xdr:rowOff>229413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96E551-A43C-4FA2-AE16-FF8902BA4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71352"/>
          <a:ext cx="661700" cy="662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341311</xdr:colOff>
      <xdr:row>0</xdr:row>
      <xdr:rowOff>51466</xdr:rowOff>
    </xdr:from>
    <xdr:to>
      <xdr:col>0</xdr:col>
      <xdr:colOff>842963</xdr:colOff>
      <xdr:row>2</xdr:row>
      <xdr:rowOff>259291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0AA812-EF16-455C-AADF-AC9CA1D80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1" y="51466"/>
          <a:ext cx="501652" cy="750750"/>
        </a:xfrm>
        <a:prstGeom prst="rect">
          <a:avLst/>
        </a:prstGeom>
      </xdr:spPr>
    </xdr:pic>
    <xdr:clientData/>
  </xdr:twoCellAnchor>
  <xdr:twoCellAnchor editAs="oneCell">
    <xdr:from>
      <xdr:col>5</xdr:col>
      <xdr:colOff>266615</xdr:colOff>
      <xdr:row>0</xdr:row>
      <xdr:rowOff>76199</xdr:rowOff>
    </xdr:from>
    <xdr:to>
      <xdr:col>5</xdr:col>
      <xdr:colOff>947450</xdr:colOff>
      <xdr:row>2</xdr:row>
      <xdr:rowOff>215329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41CAB7-AE46-4248-9ECB-90A765844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740" y="76199"/>
          <a:ext cx="680835" cy="68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261937</xdr:colOff>
      <xdr:row>0</xdr:row>
      <xdr:rowOff>47625</xdr:rowOff>
    </xdr:from>
    <xdr:to>
      <xdr:col>2</xdr:col>
      <xdr:colOff>58739</xdr:colOff>
      <xdr:row>2</xdr:row>
      <xdr:rowOff>236220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7FCCBB-63FC-456B-988E-E49F07B5D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" y="47625"/>
          <a:ext cx="539752" cy="712470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0</xdr:row>
      <xdr:rowOff>66675</xdr:rowOff>
    </xdr:from>
    <xdr:to>
      <xdr:col>5</xdr:col>
      <xdr:colOff>1090410</xdr:colOff>
      <xdr:row>2</xdr:row>
      <xdr:rowOff>224855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0015DA-E4D8-4C5D-A50E-E586B98EE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66675"/>
          <a:ext cx="680835" cy="68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310832</xdr:colOff>
      <xdr:row>0</xdr:row>
      <xdr:rowOff>114300</xdr:rowOff>
    </xdr:from>
    <xdr:to>
      <xdr:col>1</xdr:col>
      <xdr:colOff>576605</xdr:colOff>
      <xdr:row>2</xdr:row>
      <xdr:rowOff>198438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0DE9BF-372F-4B28-8F3F-87B8CA0A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32" y="114300"/>
          <a:ext cx="599148" cy="719138"/>
        </a:xfrm>
        <a:prstGeom prst="rect">
          <a:avLst/>
        </a:prstGeom>
      </xdr:spPr>
    </xdr:pic>
    <xdr:clientData/>
  </xdr:twoCellAnchor>
  <xdr:twoCellAnchor editAs="oneCell">
    <xdr:from>
      <xdr:col>3</xdr:col>
      <xdr:colOff>39687</xdr:colOff>
      <xdr:row>0</xdr:row>
      <xdr:rowOff>95250</xdr:rowOff>
    </xdr:from>
    <xdr:to>
      <xdr:col>3</xdr:col>
      <xdr:colOff>825500</xdr:colOff>
      <xdr:row>2</xdr:row>
      <xdr:rowOff>247471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BFE634-1791-446A-890C-9327E89F8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95250"/>
          <a:ext cx="785813" cy="787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238124</xdr:colOff>
      <xdr:row>0</xdr:row>
      <xdr:rowOff>114300</xdr:rowOff>
    </xdr:from>
    <xdr:to>
      <xdr:col>1</xdr:col>
      <xdr:colOff>10363</xdr:colOff>
      <xdr:row>1</xdr:row>
      <xdr:rowOff>285749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D21B23-BE05-48D4-8DE5-4D77A183F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114300"/>
          <a:ext cx="400889" cy="552449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38100</xdr:rowOff>
    </xdr:from>
    <xdr:to>
      <xdr:col>10</xdr:col>
      <xdr:colOff>830264</xdr:colOff>
      <xdr:row>1</xdr:row>
      <xdr:rowOff>313692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7D1325-F529-4FE9-862D-A3757FB84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38100"/>
          <a:ext cx="658814" cy="656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340178</xdr:colOff>
      <xdr:row>0</xdr:row>
      <xdr:rowOff>51817</xdr:rowOff>
    </xdr:from>
    <xdr:to>
      <xdr:col>8</xdr:col>
      <xdr:colOff>673706</xdr:colOff>
      <xdr:row>2</xdr:row>
      <xdr:rowOff>128975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10279D-E0C3-43FE-8C46-5A4014464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51817"/>
          <a:ext cx="333528" cy="458158"/>
        </a:xfrm>
        <a:prstGeom prst="rect">
          <a:avLst/>
        </a:prstGeom>
      </xdr:spPr>
    </xdr:pic>
    <xdr:clientData/>
  </xdr:twoCellAnchor>
  <xdr:twoCellAnchor editAs="oneCell">
    <xdr:from>
      <xdr:col>20</xdr:col>
      <xdr:colOff>428492</xdr:colOff>
      <xdr:row>0</xdr:row>
      <xdr:rowOff>82493</xdr:rowOff>
    </xdr:from>
    <xdr:to>
      <xdr:col>21</xdr:col>
      <xdr:colOff>175420</xdr:colOff>
      <xdr:row>2</xdr:row>
      <xdr:rowOff>159884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B810BF-933B-4BF7-B402-49EE1DC31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8653" y="82493"/>
          <a:ext cx="459942" cy="458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85725</xdr:rowOff>
    </xdr:from>
    <xdr:to>
      <xdr:col>1</xdr:col>
      <xdr:colOff>221151</xdr:colOff>
      <xdr:row>1</xdr:row>
      <xdr:rowOff>334613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28892B-87D9-4B24-B4A2-666EC3530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5725"/>
          <a:ext cx="456101" cy="629888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371474</xdr:colOff>
      <xdr:row>0</xdr:row>
      <xdr:rowOff>47625</xdr:rowOff>
    </xdr:from>
    <xdr:to>
      <xdr:col>13</xdr:col>
      <xdr:colOff>362761</xdr:colOff>
      <xdr:row>1</xdr:row>
      <xdr:rowOff>278625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4A5F5D-BAC8-12F3-D942-CA2DAE4B4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49" y="47625"/>
          <a:ext cx="61200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Presupuesto%20de%20Egresos%20del%20Ejercici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IDENCIA\Presupuesto%202024\01.%20Modificaciones\Presupuesto%20de%20Egresos%20del%20Ejercici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general"/>
      <sheetName val="Resumen Ingresos"/>
      <sheetName val="Resumen Egresos"/>
      <sheetName val="Hoja2"/>
      <sheetName val="CA"/>
      <sheetName val="CFG"/>
      <sheetName val="CP"/>
      <sheetName val="CFF"/>
      <sheetName val="COG"/>
      <sheetName val="CTG"/>
      <sheetName val="PPA"/>
      <sheetName val="PPA 1ra Mod"/>
      <sheetName val="PPA 2da Mod"/>
      <sheetName val="Hoja1"/>
    </sheetNames>
    <sheetDataSet>
      <sheetData sheetId="0">
        <row r="24">
          <cell r="E24">
            <v>555318172.27999997</v>
          </cell>
        </row>
      </sheetData>
      <sheetData sheetId="1"/>
      <sheetData sheetId="2">
        <row r="7">
          <cell r="H7">
            <v>1000</v>
          </cell>
        </row>
        <row r="8">
          <cell r="H8">
            <v>1100</v>
          </cell>
        </row>
        <row r="9">
          <cell r="H9">
            <v>1131</v>
          </cell>
          <cell r="L9">
            <v>972204</v>
          </cell>
        </row>
        <row r="10">
          <cell r="H10">
            <v>1132</v>
          </cell>
          <cell r="L10">
            <v>307800</v>
          </cell>
        </row>
        <row r="11">
          <cell r="H11">
            <v>1200</v>
          </cell>
        </row>
        <row r="12">
          <cell r="H12">
            <v>1211</v>
          </cell>
          <cell r="L12">
            <v>240000</v>
          </cell>
        </row>
        <row r="13">
          <cell r="H13" t="str">
            <v>0001</v>
          </cell>
          <cell r="L13">
            <v>120000</v>
          </cell>
        </row>
        <row r="14">
          <cell r="H14" t="str">
            <v>0002</v>
          </cell>
          <cell r="L14">
            <v>120000</v>
          </cell>
        </row>
        <row r="15">
          <cell r="H15">
            <v>1300</v>
          </cell>
        </row>
        <row r="16">
          <cell r="H16">
            <v>1321</v>
          </cell>
          <cell r="L16">
            <v>27353.5101369863</v>
          </cell>
        </row>
        <row r="17">
          <cell r="H17">
            <v>1323</v>
          </cell>
          <cell r="L17">
            <v>175610.43287671232</v>
          </cell>
        </row>
        <row r="18">
          <cell r="H18">
            <v>1400</v>
          </cell>
        </row>
        <row r="19">
          <cell r="H19">
            <v>1412</v>
          </cell>
          <cell r="L19">
            <v>128000.4</v>
          </cell>
        </row>
        <row r="20">
          <cell r="H20">
            <v>1413</v>
          </cell>
          <cell r="L20">
            <v>128000.4</v>
          </cell>
        </row>
        <row r="21">
          <cell r="H21">
            <v>1414</v>
          </cell>
          <cell r="L21">
            <v>128000.4</v>
          </cell>
        </row>
        <row r="22">
          <cell r="L22">
            <v>2106969.1430136985</v>
          </cell>
        </row>
        <row r="23">
          <cell r="H23">
            <v>2000</v>
          </cell>
        </row>
        <row r="24">
          <cell r="H24">
            <v>2200</v>
          </cell>
        </row>
        <row r="25">
          <cell r="H25">
            <v>2211</v>
          </cell>
          <cell r="L25">
            <v>5000</v>
          </cell>
        </row>
        <row r="26">
          <cell r="H26">
            <v>2900</v>
          </cell>
        </row>
        <row r="27">
          <cell r="H27">
            <v>2961</v>
          </cell>
          <cell r="L27">
            <v>5000</v>
          </cell>
        </row>
        <row r="28">
          <cell r="L28">
            <v>10000</v>
          </cell>
        </row>
        <row r="29">
          <cell r="H29">
            <v>3000</v>
          </cell>
        </row>
        <row r="30">
          <cell r="H30">
            <v>3500</v>
          </cell>
        </row>
        <row r="31">
          <cell r="H31">
            <v>3551</v>
          </cell>
          <cell r="L31">
            <v>5000</v>
          </cell>
        </row>
        <row r="32">
          <cell r="H32">
            <v>3700</v>
          </cell>
        </row>
        <row r="33">
          <cell r="H33">
            <v>3721</v>
          </cell>
          <cell r="L33">
            <v>4000</v>
          </cell>
        </row>
        <row r="34">
          <cell r="H34">
            <v>3751</v>
          </cell>
          <cell r="L34">
            <v>3000</v>
          </cell>
        </row>
        <row r="35">
          <cell r="H35">
            <v>3800</v>
          </cell>
        </row>
        <row r="36">
          <cell r="H36">
            <v>3811</v>
          </cell>
          <cell r="L36">
            <v>15000</v>
          </cell>
        </row>
        <row r="37">
          <cell r="L37">
            <v>27000</v>
          </cell>
        </row>
        <row r="38">
          <cell r="L38">
            <v>2143969.1430136985</v>
          </cell>
        </row>
        <row r="40">
          <cell r="H40">
            <v>1000</v>
          </cell>
        </row>
        <row r="41">
          <cell r="H41">
            <v>1100</v>
          </cell>
        </row>
        <row r="42">
          <cell r="H42">
            <v>1131</v>
          </cell>
          <cell r="L42">
            <v>870420</v>
          </cell>
        </row>
        <row r="43">
          <cell r="H43">
            <v>1132</v>
          </cell>
          <cell r="L43">
            <v>88128</v>
          </cell>
        </row>
        <row r="44">
          <cell r="H44">
            <v>1300</v>
          </cell>
        </row>
        <row r="45">
          <cell r="H45">
            <v>1321</v>
          </cell>
          <cell r="L45">
            <v>20484.039452054792</v>
          </cell>
        </row>
        <row r="46">
          <cell r="H46">
            <v>1323</v>
          </cell>
          <cell r="L46">
            <v>134628.69041095892</v>
          </cell>
        </row>
        <row r="47">
          <cell r="H47">
            <v>1400</v>
          </cell>
        </row>
        <row r="48">
          <cell r="H48">
            <v>1412</v>
          </cell>
          <cell r="L48">
            <v>95854.8</v>
          </cell>
        </row>
        <row r="49">
          <cell r="H49">
            <v>1413</v>
          </cell>
          <cell r="L49">
            <v>95854.8</v>
          </cell>
        </row>
        <row r="50">
          <cell r="H50">
            <v>1414</v>
          </cell>
          <cell r="L50">
            <v>95854.8</v>
          </cell>
        </row>
        <row r="51">
          <cell r="L51">
            <v>1401225.1298630137</v>
          </cell>
        </row>
        <row r="52">
          <cell r="H52">
            <v>2000</v>
          </cell>
        </row>
        <row r="53">
          <cell r="H53">
            <v>2200</v>
          </cell>
        </row>
        <row r="54">
          <cell r="H54">
            <v>2211</v>
          </cell>
          <cell r="L54">
            <v>5000</v>
          </cell>
        </row>
        <row r="55">
          <cell r="H55">
            <v>2900</v>
          </cell>
        </row>
        <row r="56">
          <cell r="H56">
            <v>2961</v>
          </cell>
          <cell r="L56">
            <v>3500</v>
          </cell>
        </row>
        <row r="57">
          <cell r="L57">
            <v>8500</v>
          </cell>
        </row>
        <row r="58">
          <cell r="H58">
            <v>3000</v>
          </cell>
        </row>
        <row r="59">
          <cell r="H59">
            <v>3100</v>
          </cell>
        </row>
        <row r="60">
          <cell r="H60">
            <v>3181</v>
          </cell>
          <cell r="L60">
            <v>500</v>
          </cell>
        </row>
        <row r="61">
          <cell r="H61">
            <v>3200</v>
          </cell>
        </row>
        <row r="62">
          <cell r="H62">
            <v>3231</v>
          </cell>
          <cell r="L62">
            <v>23000</v>
          </cell>
        </row>
        <row r="63">
          <cell r="H63">
            <v>3300</v>
          </cell>
        </row>
        <row r="64">
          <cell r="H64">
            <v>3361</v>
          </cell>
          <cell r="L64">
            <v>500</v>
          </cell>
        </row>
        <row r="65">
          <cell r="H65">
            <v>3500</v>
          </cell>
        </row>
        <row r="66">
          <cell r="H66">
            <v>3551</v>
          </cell>
          <cell r="L66">
            <v>5000</v>
          </cell>
        </row>
        <row r="67">
          <cell r="H67">
            <v>3700</v>
          </cell>
        </row>
        <row r="68">
          <cell r="H68">
            <v>3721</v>
          </cell>
          <cell r="L68">
            <v>20000</v>
          </cell>
        </row>
        <row r="69">
          <cell r="H69">
            <v>3751</v>
          </cell>
          <cell r="L69">
            <v>20000</v>
          </cell>
        </row>
        <row r="70">
          <cell r="L70">
            <v>69000</v>
          </cell>
        </row>
        <row r="71">
          <cell r="L71">
            <v>1478725.1298630137</v>
          </cell>
        </row>
        <row r="73">
          <cell r="H73">
            <v>1000</v>
          </cell>
        </row>
        <row r="74">
          <cell r="H74">
            <v>1100</v>
          </cell>
        </row>
        <row r="75">
          <cell r="H75">
            <v>1131</v>
          </cell>
          <cell r="L75">
            <v>297432</v>
          </cell>
        </row>
        <row r="76">
          <cell r="H76">
            <v>1132</v>
          </cell>
          <cell r="L76">
            <v>103920</v>
          </cell>
        </row>
        <row r="77">
          <cell r="H77">
            <v>1300</v>
          </cell>
        </row>
        <row r="78">
          <cell r="H78">
            <v>1321</v>
          </cell>
          <cell r="L78">
            <v>8576.837260273971</v>
          </cell>
        </row>
        <row r="79">
          <cell r="H79">
            <v>1323</v>
          </cell>
          <cell r="L79">
            <v>54901.216438356161</v>
          </cell>
        </row>
        <row r="80">
          <cell r="H80">
            <v>1400</v>
          </cell>
        </row>
        <row r="81">
          <cell r="H81">
            <v>1412</v>
          </cell>
          <cell r="L81">
            <v>40135.199999999997</v>
          </cell>
        </row>
        <row r="82">
          <cell r="H82">
            <v>1413</v>
          </cell>
          <cell r="L82">
            <v>40135.199999999997</v>
          </cell>
        </row>
        <row r="83">
          <cell r="H83">
            <v>1414</v>
          </cell>
          <cell r="L83">
            <v>40135.199999999997</v>
          </cell>
        </row>
        <row r="84">
          <cell r="L84">
            <v>585235.65369863005</v>
          </cell>
        </row>
        <row r="85">
          <cell r="H85">
            <v>2000</v>
          </cell>
        </row>
        <row r="86">
          <cell r="H86">
            <v>2200</v>
          </cell>
        </row>
        <row r="87">
          <cell r="H87">
            <v>2211</v>
          </cell>
          <cell r="L87">
            <v>2500</v>
          </cell>
        </row>
        <row r="88">
          <cell r="L88">
            <v>2500</v>
          </cell>
        </row>
        <row r="89">
          <cell r="L89">
            <v>587735.65369863005</v>
          </cell>
        </row>
        <row r="91">
          <cell r="H91">
            <v>1000</v>
          </cell>
        </row>
        <row r="92">
          <cell r="H92">
            <v>1100</v>
          </cell>
        </row>
        <row r="93">
          <cell r="H93">
            <v>1111</v>
          </cell>
          <cell r="L93">
            <v>9037200</v>
          </cell>
        </row>
        <row r="94">
          <cell r="H94">
            <v>1132</v>
          </cell>
          <cell r="L94">
            <v>238872</v>
          </cell>
        </row>
        <row r="95">
          <cell r="H95">
            <v>1300</v>
          </cell>
        </row>
        <row r="96">
          <cell r="H96">
            <v>1321</v>
          </cell>
          <cell r="L96">
            <v>21850.086575342462</v>
          </cell>
        </row>
        <row r="97">
          <cell r="H97">
            <v>1323</v>
          </cell>
          <cell r="L97">
            <v>1316287.0356164384</v>
          </cell>
        </row>
        <row r="98">
          <cell r="H98">
            <v>1400</v>
          </cell>
        </row>
        <row r="99">
          <cell r="H99">
            <v>1412</v>
          </cell>
          <cell r="L99">
            <v>927607.2</v>
          </cell>
        </row>
        <row r="100">
          <cell r="H100">
            <v>1413</v>
          </cell>
          <cell r="L100">
            <v>927607.2</v>
          </cell>
        </row>
        <row r="101">
          <cell r="H101">
            <v>1414</v>
          </cell>
          <cell r="L101">
            <v>927607.2</v>
          </cell>
        </row>
        <row r="102">
          <cell r="H102">
            <v>1500</v>
          </cell>
        </row>
        <row r="103">
          <cell r="H103">
            <v>1511</v>
          </cell>
          <cell r="L103">
            <v>978638.38799999957</v>
          </cell>
        </row>
        <row r="104">
          <cell r="H104" t="str">
            <v>0065</v>
          </cell>
          <cell r="L104">
            <v>84856.043999999994</v>
          </cell>
        </row>
        <row r="105">
          <cell r="H105" t="str">
            <v>0066</v>
          </cell>
          <cell r="L105">
            <v>69522.180000000008</v>
          </cell>
        </row>
        <row r="106">
          <cell r="H106" t="str">
            <v>0067</v>
          </cell>
          <cell r="L106">
            <v>69522.180000000008</v>
          </cell>
        </row>
        <row r="107">
          <cell r="H107" t="str">
            <v>0068</v>
          </cell>
          <cell r="L107">
            <v>62894.831999999995</v>
          </cell>
        </row>
        <row r="108">
          <cell r="H108" t="str">
            <v>0069</v>
          </cell>
          <cell r="L108">
            <v>62894.831999999995</v>
          </cell>
        </row>
        <row r="109">
          <cell r="H109" t="str">
            <v>0070</v>
          </cell>
          <cell r="L109">
            <v>62894.831999999995</v>
          </cell>
        </row>
        <row r="110">
          <cell r="H110" t="str">
            <v>0071</v>
          </cell>
          <cell r="L110">
            <v>62894.831999999995</v>
          </cell>
        </row>
        <row r="111">
          <cell r="H111" t="str">
            <v>0072</v>
          </cell>
          <cell r="L111">
            <v>62894.831999999995</v>
          </cell>
        </row>
        <row r="112">
          <cell r="H112" t="str">
            <v>0073</v>
          </cell>
          <cell r="L112">
            <v>62894.831999999995</v>
          </cell>
        </row>
        <row r="113">
          <cell r="H113" t="str">
            <v>0074</v>
          </cell>
          <cell r="L113">
            <v>62894.831999999995</v>
          </cell>
        </row>
        <row r="114">
          <cell r="H114" t="str">
            <v>0075</v>
          </cell>
          <cell r="L114">
            <v>62894.831999999995</v>
          </cell>
        </row>
        <row r="115">
          <cell r="H115" t="str">
            <v>0076</v>
          </cell>
          <cell r="L115">
            <v>62894.831999999995</v>
          </cell>
        </row>
        <row r="116">
          <cell r="H116" t="str">
            <v>0077</v>
          </cell>
          <cell r="L116">
            <v>62894.831999999995</v>
          </cell>
        </row>
        <row r="117">
          <cell r="H117" t="str">
            <v>0078</v>
          </cell>
          <cell r="L117">
            <v>62894.831999999995</v>
          </cell>
        </row>
        <row r="118">
          <cell r="H118" t="str">
            <v>0079</v>
          </cell>
          <cell r="L118">
            <v>62894.831999999995</v>
          </cell>
        </row>
        <row r="119">
          <cell r="H119" t="str">
            <v>1591</v>
          </cell>
          <cell r="L119">
            <v>865200</v>
          </cell>
        </row>
        <row r="120">
          <cell r="H120" t="str">
            <v>0066</v>
          </cell>
          <cell r="L120">
            <v>61800</v>
          </cell>
        </row>
        <row r="121">
          <cell r="H121" t="str">
            <v>0067</v>
          </cell>
          <cell r="L121">
            <v>61800</v>
          </cell>
        </row>
        <row r="122">
          <cell r="H122" t="str">
            <v>0068</v>
          </cell>
          <cell r="L122">
            <v>61800</v>
          </cell>
        </row>
        <row r="123">
          <cell r="H123" t="str">
            <v>0069</v>
          </cell>
          <cell r="L123">
            <v>61800</v>
          </cell>
        </row>
        <row r="124">
          <cell r="H124" t="str">
            <v>0070</v>
          </cell>
          <cell r="L124">
            <v>61800</v>
          </cell>
        </row>
        <row r="125">
          <cell r="H125" t="str">
            <v>0071</v>
          </cell>
          <cell r="L125">
            <v>61800</v>
          </cell>
        </row>
        <row r="126">
          <cell r="H126" t="str">
            <v>0072</v>
          </cell>
          <cell r="L126">
            <v>61800</v>
          </cell>
        </row>
        <row r="127">
          <cell r="H127" t="str">
            <v>0073</v>
          </cell>
          <cell r="L127">
            <v>61800</v>
          </cell>
        </row>
        <row r="128">
          <cell r="H128" t="str">
            <v>0074</v>
          </cell>
          <cell r="L128">
            <v>61800</v>
          </cell>
        </row>
        <row r="129">
          <cell r="H129" t="str">
            <v>0075</v>
          </cell>
          <cell r="L129">
            <v>61800</v>
          </cell>
        </row>
        <row r="130">
          <cell r="H130" t="str">
            <v>0076</v>
          </cell>
          <cell r="L130">
            <v>61800</v>
          </cell>
        </row>
        <row r="131">
          <cell r="H131" t="str">
            <v>0077</v>
          </cell>
          <cell r="L131">
            <v>61800</v>
          </cell>
        </row>
        <row r="132">
          <cell r="H132" t="str">
            <v>0078</v>
          </cell>
          <cell r="L132">
            <v>61800</v>
          </cell>
        </row>
        <row r="133">
          <cell r="H133" t="str">
            <v>0079</v>
          </cell>
          <cell r="L133">
            <v>61800</v>
          </cell>
        </row>
        <row r="134">
          <cell r="L134">
            <v>15240869.110191781</v>
          </cell>
        </row>
        <row r="135">
          <cell r="H135">
            <v>2000</v>
          </cell>
        </row>
        <row r="136">
          <cell r="H136">
            <v>2200</v>
          </cell>
        </row>
        <row r="137">
          <cell r="H137">
            <v>2211</v>
          </cell>
          <cell r="L137">
            <v>60000</v>
          </cell>
        </row>
        <row r="138">
          <cell r="L138">
            <v>60000</v>
          </cell>
        </row>
        <row r="139">
          <cell r="H139">
            <v>3000</v>
          </cell>
        </row>
        <row r="140">
          <cell r="H140">
            <v>3200</v>
          </cell>
        </row>
        <row r="141">
          <cell r="H141">
            <v>3231</v>
          </cell>
          <cell r="L141">
            <v>23000</v>
          </cell>
        </row>
        <row r="142">
          <cell r="H142">
            <v>3900</v>
          </cell>
        </row>
        <row r="143">
          <cell r="H143">
            <v>3961</v>
          </cell>
          <cell r="L143">
            <v>2000</v>
          </cell>
        </row>
        <row r="144">
          <cell r="L144">
            <v>25000</v>
          </cell>
        </row>
        <row r="145">
          <cell r="L145">
            <v>15325869.110191781</v>
          </cell>
        </row>
        <row r="147">
          <cell r="H147">
            <v>1000</v>
          </cell>
        </row>
        <row r="148">
          <cell r="H148">
            <v>1100</v>
          </cell>
        </row>
        <row r="149">
          <cell r="H149">
            <v>1131</v>
          </cell>
          <cell r="L149">
            <v>717600</v>
          </cell>
        </row>
        <row r="150">
          <cell r="H150">
            <v>1132</v>
          </cell>
          <cell r="L150">
            <v>808812</v>
          </cell>
        </row>
        <row r="151">
          <cell r="H151">
            <v>1200</v>
          </cell>
        </row>
        <row r="152">
          <cell r="H152">
            <v>1211</v>
          </cell>
          <cell r="L152">
            <v>1500000</v>
          </cell>
        </row>
        <row r="153">
          <cell r="H153">
            <v>1300</v>
          </cell>
        </row>
        <row r="154">
          <cell r="H154">
            <v>1321</v>
          </cell>
          <cell r="L154">
            <v>32619.215342465752</v>
          </cell>
        </row>
        <row r="155">
          <cell r="H155">
            <v>1323</v>
          </cell>
          <cell r="L155">
            <v>199734.04931506849</v>
          </cell>
        </row>
        <row r="156">
          <cell r="H156">
            <v>1400</v>
          </cell>
        </row>
        <row r="157">
          <cell r="H157">
            <v>1412</v>
          </cell>
          <cell r="L157">
            <v>152641.20000000001</v>
          </cell>
        </row>
        <row r="158">
          <cell r="H158">
            <v>1413</v>
          </cell>
          <cell r="L158">
            <v>152641.20000000001</v>
          </cell>
        </row>
        <row r="159">
          <cell r="H159">
            <v>1414</v>
          </cell>
          <cell r="L159">
            <v>152641.20000000001</v>
          </cell>
        </row>
        <row r="160">
          <cell r="H160">
            <v>1500</v>
          </cell>
        </row>
        <row r="161">
          <cell r="H161">
            <v>1521</v>
          </cell>
          <cell r="L161">
            <v>1500000</v>
          </cell>
        </row>
        <row r="162">
          <cell r="H162">
            <v>1521</v>
          </cell>
          <cell r="L162">
            <v>0</v>
          </cell>
        </row>
        <row r="163">
          <cell r="L163">
            <v>5216688.8646575343</v>
          </cell>
        </row>
        <row r="164">
          <cell r="H164">
            <v>2000</v>
          </cell>
        </row>
        <row r="165">
          <cell r="H165">
            <v>2200</v>
          </cell>
        </row>
        <row r="166">
          <cell r="H166">
            <v>2211</v>
          </cell>
          <cell r="L166">
            <v>300000</v>
          </cell>
        </row>
        <row r="167">
          <cell r="H167">
            <v>2900</v>
          </cell>
        </row>
        <row r="168">
          <cell r="H168">
            <v>2961</v>
          </cell>
          <cell r="L168">
            <v>300000</v>
          </cell>
        </row>
        <row r="169">
          <cell r="L169">
            <v>600000</v>
          </cell>
        </row>
        <row r="170">
          <cell r="H170">
            <v>3000</v>
          </cell>
        </row>
        <row r="171">
          <cell r="H171">
            <v>3200</v>
          </cell>
        </row>
        <row r="172">
          <cell r="H172">
            <v>3231</v>
          </cell>
          <cell r="L172">
            <v>23000</v>
          </cell>
        </row>
        <row r="173">
          <cell r="H173">
            <v>3300</v>
          </cell>
        </row>
        <row r="174">
          <cell r="H174">
            <v>3391</v>
          </cell>
          <cell r="L174">
            <v>50000</v>
          </cell>
        </row>
        <row r="175">
          <cell r="H175">
            <v>3500</v>
          </cell>
        </row>
        <row r="176">
          <cell r="H176">
            <v>3551</v>
          </cell>
          <cell r="L176">
            <v>150000</v>
          </cell>
        </row>
        <row r="177">
          <cell r="H177">
            <v>3700</v>
          </cell>
        </row>
        <row r="178">
          <cell r="H178">
            <v>3721</v>
          </cell>
          <cell r="L178">
            <v>50000</v>
          </cell>
        </row>
        <row r="179">
          <cell r="H179">
            <v>3751</v>
          </cell>
          <cell r="L179">
            <v>150000</v>
          </cell>
        </row>
        <row r="180">
          <cell r="H180">
            <v>3800</v>
          </cell>
        </row>
        <row r="181">
          <cell r="H181">
            <v>3811</v>
          </cell>
          <cell r="L181">
            <v>300000</v>
          </cell>
        </row>
        <row r="182">
          <cell r="H182">
            <v>3821</v>
          </cell>
          <cell r="L182">
            <v>2800000</v>
          </cell>
        </row>
        <row r="183">
          <cell r="H183" t="str">
            <v>0001</v>
          </cell>
          <cell r="L183">
            <v>400000</v>
          </cell>
        </row>
        <row r="184">
          <cell r="H184" t="str">
            <v>0002</v>
          </cell>
          <cell r="L184">
            <v>400000</v>
          </cell>
        </row>
        <row r="185">
          <cell r="H185" t="str">
            <v>0003</v>
          </cell>
          <cell r="L185">
            <v>400000</v>
          </cell>
        </row>
        <row r="186">
          <cell r="H186" t="str">
            <v>0004</v>
          </cell>
          <cell r="L186">
            <v>300000</v>
          </cell>
        </row>
        <row r="187">
          <cell r="H187" t="str">
            <v>0005</v>
          </cell>
          <cell r="L187">
            <v>1000000</v>
          </cell>
        </row>
        <row r="188">
          <cell r="H188" t="str">
            <v>0006</v>
          </cell>
          <cell r="L188">
            <v>200000</v>
          </cell>
        </row>
        <row r="189">
          <cell r="H189" t="str">
            <v>0007</v>
          </cell>
          <cell r="L189">
            <v>100000</v>
          </cell>
        </row>
        <row r="190">
          <cell r="H190" t="str">
            <v>0016</v>
          </cell>
          <cell r="L190">
            <v>0</v>
          </cell>
        </row>
        <row r="191">
          <cell r="H191">
            <v>3900</v>
          </cell>
        </row>
        <row r="192">
          <cell r="H192">
            <v>3941</v>
          </cell>
          <cell r="L192">
            <v>800000</v>
          </cell>
        </row>
        <row r="193">
          <cell r="H193">
            <v>3941</v>
          </cell>
          <cell r="L193">
            <v>0</v>
          </cell>
        </row>
        <row r="194">
          <cell r="H194">
            <v>3991</v>
          </cell>
          <cell r="L194">
            <v>200000</v>
          </cell>
        </row>
        <row r="195">
          <cell r="L195">
            <v>4523000</v>
          </cell>
        </row>
        <row r="196">
          <cell r="H196">
            <v>4000</v>
          </cell>
        </row>
        <row r="197">
          <cell r="H197">
            <v>4400</v>
          </cell>
        </row>
        <row r="198">
          <cell r="H198">
            <v>4411</v>
          </cell>
          <cell r="L198">
            <v>7250000</v>
          </cell>
        </row>
        <row r="199">
          <cell r="H199" t="str">
            <v>0001</v>
          </cell>
          <cell r="L199">
            <v>250000</v>
          </cell>
        </row>
        <row r="200">
          <cell r="H200" t="str">
            <v>0002</v>
          </cell>
          <cell r="L200">
            <v>3000000</v>
          </cell>
        </row>
        <row r="201">
          <cell r="H201" t="str">
            <v>0003</v>
          </cell>
          <cell r="L201">
            <v>3000000</v>
          </cell>
        </row>
        <row r="202">
          <cell r="H202" t="str">
            <v>0004</v>
          </cell>
          <cell r="L202">
            <v>1000000</v>
          </cell>
        </row>
        <row r="203">
          <cell r="H203" t="str">
            <v>4481</v>
          </cell>
          <cell r="L203">
            <v>550000</v>
          </cell>
        </row>
        <row r="204">
          <cell r="H204" t="str">
            <v>0001</v>
          </cell>
          <cell r="L204">
            <v>100000</v>
          </cell>
        </row>
        <row r="205">
          <cell r="H205" t="str">
            <v>0002</v>
          </cell>
          <cell r="L205">
            <v>200000</v>
          </cell>
        </row>
        <row r="206">
          <cell r="H206" t="str">
            <v>0005</v>
          </cell>
          <cell r="L206">
            <v>250000</v>
          </cell>
        </row>
        <row r="207">
          <cell r="L207">
            <v>7800000</v>
          </cell>
        </row>
        <row r="208">
          <cell r="H208" t="str">
            <v>8000</v>
          </cell>
        </row>
        <row r="209">
          <cell r="H209" t="str">
            <v>8500</v>
          </cell>
        </row>
        <row r="210">
          <cell r="H210" t="str">
            <v>8531</v>
          </cell>
          <cell r="L210">
            <v>300000</v>
          </cell>
        </row>
        <row r="211">
          <cell r="H211" t="str">
            <v>0001</v>
          </cell>
          <cell r="L211">
            <v>300000</v>
          </cell>
        </row>
        <row r="212">
          <cell r="L212">
            <v>300000</v>
          </cell>
        </row>
        <row r="213">
          <cell r="L213">
            <v>18439688.864657536</v>
          </cell>
        </row>
        <row r="215">
          <cell r="H215">
            <v>1000</v>
          </cell>
        </row>
        <row r="216">
          <cell r="H216">
            <v>1100</v>
          </cell>
        </row>
        <row r="217">
          <cell r="H217">
            <v>1131</v>
          </cell>
          <cell r="L217">
            <v>1355280</v>
          </cell>
        </row>
        <row r="218">
          <cell r="H218">
            <v>1132</v>
          </cell>
          <cell r="L218">
            <v>610176</v>
          </cell>
        </row>
        <row r="219">
          <cell r="H219">
            <v>1200</v>
          </cell>
        </row>
        <row r="220">
          <cell r="H220">
            <v>1211</v>
          </cell>
          <cell r="L220">
            <v>108000</v>
          </cell>
        </row>
        <row r="221">
          <cell r="H221" t="str">
            <v>0001</v>
          </cell>
          <cell r="L221">
            <v>108000</v>
          </cell>
        </row>
        <row r="222">
          <cell r="H222">
            <v>1300</v>
          </cell>
        </row>
        <row r="223">
          <cell r="H223">
            <v>1321</v>
          </cell>
          <cell r="L223">
            <v>42001.525479452044</v>
          </cell>
        </row>
        <row r="224">
          <cell r="H224">
            <v>1323</v>
          </cell>
          <cell r="L224">
            <v>266636.44931506849</v>
          </cell>
        </row>
        <row r="225">
          <cell r="H225">
            <v>1342</v>
          </cell>
          <cell r="L225">
            <v>1497600</v>
          </cell>
        </row>
        <row r="226">
          <cell r="H226">
            <v>1342</v>
          </cell>
          <cell r="L226">
            <v>0</v>
          </cell>
        </row>
        <row r="227">
          <cell r="H227">
            <v>1400</v>
          </cell>
        </row>
        <row r="228">
          <cell r="H228">
            <v>1412</v>
          </cell>
          <cell r="L228">
            <v>196545.6</v>
          </cell>
        </row>
        <row r="229">
          <cell r="H229">
            <v>1413</v>
          </cell>
          <cell r="L229">
            <v>196545.6</v>
          </cell>
        </row>
        <row r="230">
          <cell r="H230">
            <v>1414</v>
          </cell>
          <cell r="L230">
            <v>196545.6</v>
          </cell>
        </row>
        <row r="231">
          <cell r="L231">
            <v>4469330.7747945199</v>
          </cell>
        </row>
        <row r="232">
          <cell r="H232">
            <v>2000</v>
          </cell>
        </row>
        <row r="233">
          <cell r="H233">
            <v>2100</v>
          </cell>
        </row>
        <row r="234">
          <cell r="H234">
            <v>2151</v>
          </cell>
          <cell r="L234">
            <v>45000</v>
          </cell>
        </row>
        <row r="235">
          <cell r="H235">
            <v>2200</v>
          </cell>
        </row>
        <row r="236">
          <cell r="H236">
            <v>2211</v>
          </cell>
          <cell r="L236">
            <v>6000</v>
          </cell>
        </row>
        <row r="237">
          <cell r="H237">
            <v>2900</v>
          </cell>
        </row>
        <row r="238">
          <cell r="H238">
            <v>2961</v>
          </cell>
          <cell r="L238">
            <v>1500</v>
          </cell>
        </row>
        <row r="239">
          <cell r="L239">
            <v>52500</v>
          </cell>
        </row>
        <row r="240">
          <cell r="H240">
            <v>3000</v>
          </cell>
        </row>
        <row r="241">
          <cell r="H241">
            <v>3200</v>
          </cell>
        </row>
        <row r="242">
          <cell r="H242">
            <v>3231</v>
          </cell>
          <cell r="L242">
            <v>23000</v>
          </cell>
        </row>
        <row r="243">
          <cell r="H243">
            <v>3500</v>
          </cell>
        </row>
        <row r="244">
          <cell r="H244">
            <v>3551</v>
          </cell>
          <cell r="L244">
            <v>5000</v>
          </cell>
        </row>
        <row r="245">
          <cell r="H245">
            <v>3700</v>
          </cell>
        </row>
        <row r="246">
          <cell r="H246">
            <v>3721</v>
          </cell>
          <cell r="L246">
            <v>3000</v>
          </cell>
        </row>
        <row r="247">
          <cell r="H247">
            <v>3751</v>
          </cell>
          <cell r="L247">
            <v>3000</v>
          </cell>
        </row>
        <row r="248">
          <cell r="L248">
            <v>34000</v>
          </cell>
        </row>
        <row r="249">
          <cell r="L249">
            <v>4555830.7747945199</v>
          </cell>
        </row>
        <row r="251">
          <cell r="H251">
            <v>1000</v>
          </cell>
        </row>
        <row r="252">
          <cell r="H252">
            <v>1100</v>
          </cell>
        </row>
        <row r="253">
          <cell r="H253">
            <v>1131</v>
          </cell>
          <cell r="L253">
            <v>1080360</v>
          </cell>
        </row>
        <row r="254">
          <cell r="H254">
            <v>1132</v>
          </cell>
          <cell r="L254">
            <v>124200</v>
          </cell>
        </row>
        <row r="255">
          <cell r="H255">
            <v>1300</v>
          </cell>
        </row>
        <row r="256">
          <cell r="H256">
            <v>1321</v>
          </cell>
          <cell r="L256">
            <v>25741.282191780818</v>
          </cell>
        </row>
        <row r="257">
          <cell r="H257">
            <v>1323</v>
          </cell>
          <cell r="L257">
            <v>168886.35616438359</v>
          </cell>
        </row>
        <row r="258">
          <cell r="H258">
            <v>1400</v>
          </cell>
        </row>
        <row r="259">
          <cell r="H259">
            <v>1412</v>
          </cell>
          <cell r="L259">
            <v>120456</v>
          </cell>
        </row>
        <row r="260">
          <cell r="H260">
            <v>1413</v>
          </cell>
          <cell r="L260">
            <v>120456</v>
          </cell>
        </row>
        <row r="261">
          <cell r="H261">
            <v>1414</v>
          </cell>
          <cell r="L261">
            <v>120456</v>
          </cell>
        </row>
        <row r="262">
          <cell r="L262">
            <v>1760555.6383561646</v>
          </cell>
        </row>
        <row r="263">
          <cell r="H263">
            <v>2000</v>
          </cell>
        </row>
        <row r="264">
          <cell r="H264">
            <v>2200</v>
          </cell>
        </row>
        <row r="265">
          <cell r="H265">
            <v>2211</v>
          </cell>
          <cell r="L265">
            <v>5000</v>
          </cell>
        </row>
        <row r="266">
          <cell r="L266">
            <v>5000</v>
          </cell>
        </row>
        <row r="267">
          <cell r="H267">
            <v>3000</v>
          </cell>
        </row>
        <row r="268">
          <cell r="H268">
            <v>3800</v>
          </cell>
        </row>
        <row r="269">
          <cell r="H269">
            <v>3811</v>
          </cell>
          <cell r="L269">
            <v>10000</v>
          </cell>
        </row>
        <row r="270">
          <cell r="L270">
            <v>10000</v>
          </cell>
        </row>
        <row r="271">
          <cell r="L271">
            <v>1775555.6383561646</v>
          </cell>
        </row>
        <row r="273">
          <cell r="H273">
            <v>1000</v>
          </cell>
        </row>
        <row r="274">
          <cell r="H274">
            <v>1100</v>
          </cell>
        </row>
        <row r="275">
          <cell r="H275">
            <v>1131</v>
          </cell>
          <cell r="L275">
            <v>3157260</v>
          </cell>
        </row>
        <row r="276">
          <cell r="H276">
            <v>1132</v>
          </cell>
          <cell r="L276">
            <v>968376</v>
          </cell>
        </row>
        <row r="277">
          <cell r="H277">
            <v>1200</v>
          </cell>
        </row>
        <row r="278">
          <cell r="H278">
            <v>1211</v>
          </cell>
          <cell r="L278">
            <v>100000</v>
          </cell>
        </row>
        <row r="279">
          <cell r="H279">
            <v>1300</v>
          </cell>
        </row>
        <row r="280">
          <cell r="H280">
            <v>1321</v>
          </cell>
          <cell r="L280">
            <v>88164.27616438354</v>
          </cell>
        </row>
        <row r="281">
          <cell r="H281">
            <v>1323</v>
          </cell>
          <cell r="L281">
            <v>566537.16164383548</v>
          </cell>
        </row>
        <row r="282">
          <cell r="H282">
            <v>1331</v>
          </cell>
          <cell r="L282">
            <v>30000</v>
          </cell>
        </row>
        <row r="283">
          <cell r="H283">
            <v>1400</v>
          </cell>
        </row>
        <row r="284">
          <cell r="H284">
            <v>1411</v>
          </cell>
          <cell r="L284">
            <v>10000000</v>
          </cell>
        </row>
        <row r="285">
          <cell r="H285">
            <v>1411</v>
          </cell>
          <cell r="L285">
            <v>0</v>
          </cell>
        </row>
        <row r="286">
          <cell r="H286">
            <v>1412</v>
          </cell>
          <cell r="L286">
            <v>412563.60000000003</v>
          </cell>
        </row>
        <row r="287">
          <cell r="H287">
            <v>1413</v>
          </cell>
          <cell r="L287">
            <v>412563.60000000003</v>
          </cell>
        </row>
        <row r="288">
          <cell r="H288">
            <v>1414</v>
          </cell>
          <cell r="L288">
            <v>412563.60000000003</v>
          </cell>
        </row>
        <row r="289">
          <cell r="H289">
            <v>1500</v>
          </cell>
        </row>
        <row r="290">
          <cell r="H290">
            <v>1551</v>
          </cell>
          <cell r="L290">
            <v>100000</v>
          </cell>
        </row>
        <row r="291">
          <cell r="L291">
            <v>16248028.237808218</v>
          </cell>
        </row>
        <row r="292">
          <cell r="H292">
            <v>2000</v>
          </cell>
        </row>
        <row r="293">
          <cell r="H293">
            <v>2100</v>
          </cell>
        </row>
        <row r="294">
          <cell r="H294">
            <v>2111</v>
          </cell>
          <cell r="L294">
            <v>550000</v>
          </cell>
        </row>
        <row r="295">
          <cell r="H295">
            <v>2121</v>
          </cell>
          <cell r="L295">
            <v>40000</v>
          </cell>
        </row>
        <row r="296">
          <cell r="H296">
            <v>2141</v>
          </cell>
          <cell r="L296">
            <v>350000</v>
          </cell>
        </row>
        <row r="297">
          <cell r="H297">
            <v>2151</v>
          </cell>
          <cell r="L297">
            <v>250000</v>
          </cell>
        </row>
        <row r="298">
          <cell r="H298">
            <v>2161</v>
          </cell>
          <cell r="L298">
            <v>400000</v>
          </cell>
        </row>
        <row r="299">
          <cell r="H299">
            <v>2200</v>
          </cell>
        </row>
        <row r="300">
          <cell r="H300">
            <v>2211</v>
          </cell>
          <cell r="L300">
            <v>64021.43</v>
          </cell>
        </row>
        <row r="301">
          <cell r="H301">
            <v>2400</v>
          </cell>
        </row>
        <row r="302">
          <cell r="H302">
            <v>2411</v>
          </cell>
          <cell r="L302">
            <v>50000</v>
          </cell>
        </row>
        <row r="303">
          <cell r="H303">
            <v>2421</v>
          </cell>
          <cell r="L303">
            <v>25000</v>
          </cell>
        </row>
        <row r="304">
          <cell r="H304">
            <v>2431</v>
          </cell>
          <cell r="L304">
            <v>25000</v>
          </cell>
        </row>
        <row r="305">
          <cell r="H305">
            <v>2441</v>
          </cell>
          <cell r="L305">
            <v>25000</v>
          </cell>
        </row>
        <row r="306">
          <cell r="H306">
            <v>2451</v>
          </cell>
          <cell r="L306">
            <v>25000</v>
          </cell>
        </row>
        <row r="307">
          <cell r="H307">
            <v>2461</v>
          </cell>
          <cell r="L307">
            <v>100000</v>
          </cell>
        </row>
        <row r="308">
          <cell r="H308">
            <v>2471</v>
          </cell>
          <cell r="L308">
            <v>25000</v>
          </cell>
        </row>
        <row r="309">
          <cell r="H309">
            <v>2481</v>
          </cell>
          <cell r="L309">
            <v>25000</v>
          </cell>
        </row>
        <row r="310">
          <cell r="H310">
            <v>2491</v>
          </cell>
          <cell r="L310">
            <v>25000</v>
          </cell>
        </row>
        <row r="311">
          <cell r="H311">
            <v>2500</v>
          </cell>
        </row>
        <row r="312">
          <cell r="H312">
            <v>2531</v>
          </cell>
          <cell r="L312">
            <v>50000</v>
          </cell>
        </row>
        <row r="313">
          <cell r="H313">
            <v>2600</v>
          </cell>
        </row>
        <row r="314">
          <cell r="H314">
            <v>2611</v>
          </cell>
          <cell r="L314">
            <v>10000000</v>
          </cell>
        </row>
        <row r="315">
          <cell r="H315">
            <v>2700</v>
          </cell>
        </row>
        <row r="316">
          <cell r="H316">
            <v>2711</v>
          </cell>
          <cell r="L316">
            <v>500000</v>
          </cell>
        </row>
        <row r="317">
          <cell r="H317">
            <v>2721</v>
          </cell>
          <cell r="L317">
            <v>150000</v>
          </cell>
        </row>
        <row r="318">
          <cell r="H318">
            <v>2900</v>
          </cell>
        </row>
        <row r="319">
          <cell r="H319">
            <v>2911</v>
          </cell>
          <cell r="L319">
            <v>100000</v>
          </cell>
        </row>
        <row r="320">
          <cell r="H320">
            <v>2921</v>
          </cell>
          <cell r="L320">
            <v>25000</v>
          </cell>
        </row>
        <row r="321">
          <cell r="H321">
            <v>2931</v>
          </cell>
          <cell r="L321">
            <v>25000</v>
          </cell>
        </row>
        <row r="322">
          <cell r="H322">
            <v>2941</v>
          </cell>
          <cell r="L322">
            <v>200000</v>
          </cell>
        </row>
        <row r="323">
          <cell r="H323">
            <v>2961</v>
          </cell>
          <cell r="L323">
            <v>50000</v>
          </cell>
        </row>
        <row r="324">
          <cell r="L324">
            <v>13079021.43</v>
          </cell>
        </row>
        <row r="325">
          <cell r="H325">
            <v>3000</v>
          </cell>
        </row>
        <row r="326">
          <cell r="H326">
            <v>3100</v>
          </cell>
        </row>
        <row r="327">
          <cell r="H327">
            <v>3111</v>
          </cell>
          <cell r="L327">
            <v>1100000</v>
          </cell>
        </row>
        <row r="328">
          <cell r="H328">
            <v>3121</v>
          </cell>
          <cell r="L328">
            <v>180000</v>
          </cell>
        </row>
        <row r="329">
          <cell r="H329">
            <v>3131</v>
          </cell>
          <cell r="L329">
            <v>100000</v>
          </cell>
        </row>
        <row r="330">
          <cell r="H330">
            <v>3141</v>
          </cell>
          <cell r="L330">
            <v>1100000</v>
          </cell>
        </row>
        <row r="331">
          <cell r="H331">
            <v>3171</v>
          </cell>
          <cell r="L331">
            <v>150000</v>
          </cell>
        </row>
        <row r="332">
          <cell r="H332">
            <v>3181</v>
          </cell>
          <cell r="L332">
            <v>25000</v>
          </cell>
        </row>
        <row r="333">
          <cell r="H333">
            <v>3200</v>
          </cell>
        </row>
        <row r="334">
          <cell r="H334">
            <v>3271</v>
          </cell>
          <cell r="L334">
            <v>100000</v>
          </cell>
        </row>
        <row r="335">
          <cell r="H335">
            <v>3291</v>
          </cell>
          <cell r="L335">
            <v>25000</v>
          </cell>
        </row>
        <row r="336">
          <cell r="H336">
            <v>3300</v>
          </cell>
        </row>
        <row r="337">
          <cell r="H337">
            <v>3311</v>
          </cell>
          <cell r="L337">
            <v>350000</v>
          </cell>
        </row>
        <row r="338">
          <cell r="H338">
            <v>3331</v>
          </cell>
          <cell r="L338">
            <v>150000</v>
          </cell>
        </row>
        <row r="339">
          <cell r="H339">
            <v>3361</v>
          </cell>
          <cell r="L339">
            <v>50000</v>
          </cell>
        </row>
        <row r="340">
          <cell r="H340">
            <v>3391</v>
          </cell>
          <cell r="L340">
            <v>100000</v>
          </cell>
        </row>
        <row r="341">
          <cell r="H341">
            <v>3400</v>
          </cell>
        </row>
        <row r="342">
          <cell r="H342">
            <v>3411</v>
          </cell>
          <cell r="L342">
            <v>100000</v>
          </cell>
        </row>
        <row r="343">
          <cell r="H343">
            <v>3451</v>
          </cell>
          <cell r="L343">
            <v>1200000</v>
          </cell>
        </row>
        <row r="344">
          <cell r="H344">
            <v>3471</v>
          </cell>
          <cell r="L344">
            <v>35000</v>
          </cell>
        </row>
        <row r="345">
          <cell r="H345">
            <v>3491</v>
          </cell>
          <cell r="L345">
            <v>50000</v>
          </cell>
        </row>
        <row r="346">
          <cell r="H346">
            <v>3500</v>
          </cell>
        </row>
        <row r="347">
          <cell r="H347">
            <v>3511</v>
          </cell>
          <cell r="L347">
            <v>200000</v>
          </cell>
        </row>
        <row r="348">
          <cell r="H348">
            <v>3521</v>
          </cell>
          <cell r="L348">
            <v>50000</v>
          </cell>
        </row>
        <row r="349">
          <cell r="H349">
            <v>3531</v>
          </cell>
          <cell r="L349">
            <v>50000</v>
          </cell>
        </row>
        <row r="350">
          <cell r="H350">
            <v>3551</v>
          </cell>
          <cell r="L350">
            <v>50000</v>
          </cell>
        </row>
        <row r="351">
          <cell r="H351">
            <v>3571</v>
          </cell>
          <cell r="L351">
            <v>50000</v>
          </cell>
        </row>
        <row r="352">
          <cell r="H352">
            <v>3591</v>
          </cell>
          <cell r="L352">
            <v>300000</v>
          </cell>
        </row>
        <row r="353">
          <cell r="H353">
            <v>3600</v>
          </cell>
        </row>
        <row r="354">
          <cell r="H354">
            <v>3611</v>
          </cell>
          <cell r="L354">
            <v>50000</v>
          </cell>
        </row>
        <row r="355">
          <cell r="H355">
            <v>3661</v>
          </cell>
          <cell r="L355">
            <v>50000</v>
          </cell>
        </row>
        <row r="356">
          <cell r="H356">
            <v>3700</v>
          </cell>
        </row>
        <row r="357">
          <cell r="H357">
            <v>3721</v>
          </cell>
          <cell r="L357">
            <v>25000</v>
          </cell>
        </row>
        <row r="358">
          <cell r="H358">
            <v>3751</v>
          </cell>
          <cell r="L358">
            <v>25000</v>
          </cell>
        </row>
        <row r="359">
          <cell r="H359">
            <v>3800</v>
          </cell>
        </row>
        <row r="360">
          <cell r="H360">
            <v>3821</v>
          </cell>
          <cell r="L360">
            <v>50000</v>
          </cell>
        </row>
        <row r="361">
          <cell r="H361">
            <v>3900</v>
          </cell>
        </row>
        <row r="362">
          <cell r="H362">
            <v>3921</v>
          </cell>
          <cell r="L362">
            <v>100000</v>
          </cell>
        </row>
        <row r="363">
          <cell r="H363">
            <v>3951</v>
          </cell>
          <cell r="L363">
            <v>100000</v>
          </cell>
        </row>
        <row r="364">
          <cell r="H364">
            <v>3961</v>
          </cell>
          <cell r="L364">
            <v>50000</v>
          </cell>
        </row>
        <row r="365">
          <cell r="H365">
            <v>3981</v>
          </cell>
          <cell r="L365">
            <v>4000000</v>
          </cell>
        </row>
        <row r="366">
          <cell r="H366">
            <v>3981</v>
          </cell>
          <cell r="L366">
            <v>0</v>
          </cell>
        </row>
        <row r="367">
          <cell r="L367">
            <v>9965000</v>
          </cell>
        </row>
        <row r="368">
          <cell r="H368">
            <v>4000</v>
          </cell>
        </row>
        <row r="369">
          <cell r="H369">
            <v>4211</v>
          </cell>
          <cell r="L369">
            <v>16283970.57</v>
          </cell>
        </row>
        <row r="370">
          <cell r="H370" t="str">
            <v>0001</v>
          </cell>
          <cell r="L370">
            <v>5797529</v>
          </cell>
        </row>
        <row r="371">
          <cell r="H371" t="str">
            <v>0002</v>
          </cell>
          <cell r="L371">
            <v>10486441.57</v>
          </cell>
        </row>
        <row r="372">
          <cell r="H372">
            <v>4411</v>
          </cell>
          <cell r="L372">
            <v>462000</v>
          </cell>
        </row>
        <row r="373">
          <cell r="H373" t="str">
            <v>0001</v>
          </cell>
          <cell r="L373">
            <v>272400</v>
          </cell>
        </row>
        <row r="374">
          <cell r="H374" t="str">
            <v>0002</v>
          </cell>
          <cell r="L374">
            <v>138000</v>
          </cell>
        </row>
        <row r="375">
          <cell r="H375" t="str">
            <v>0003</v>
          </cell>
          <cell r="L375">
            <v>51600</v>
          </cell>
        </row>
        <row r="376">
          <cell r="H376">
            <v>4431</v>
          </cell>
          <cell r="L376">
            <v>156000</v>
          </cell>
        </row>
        <row r="377">
          <cell r="H377" t="str">
            <v>0001</v>
          </cell>
          <cell r="L377">
            <v>36000</v>
          </cell>
        </row>
        <row r="378">
          <cell r="H378" t="str">
            <v>0002</v>
          </cell>
          <cell r="L378">
            <v>120000</v>
          </cell>
        </row>
        <row r="379">
          <cell r="H379" t="str">
            <v>4451</v>
          </cell>
          <cell r="L379">
            <v>840000</v>
          </cell>
        </row>
        <row r="380">
          <cell r="H380" t="str">
            <v>0008</v>
          </cell>
          <cell r="L380">
            <v>210000</v>
          </cell>
        </row>
        <row r="381">
          <cell r="H381" t="str">
            <v>0009</v>
          </cell>
          <cell r="L381">
            <v>210000</v>
          </cell>
        </row>
        <row r="382">
          <cell r="H382" t="str">
            <v>0010</v>
          </cell>
          <cell r="L382">
            <v>210000</v>
          </cell>
        </row>
        <row r="383">
          <cell r="H383" t="str">
            <v>0011</v>
          </cell>
          <cell r="L383">
            <v>210000</v>
          </cell>
        </row>
        <row r="384">
          <cell r="L384">
            <v>17741970.57</v>
          </cell>
        </row>
        <row r="385">
          <cell r="H385" t="str">
            <v>5000</v>
          </cell>
        </row>
        <row r="386">
          <cell r="H386">
            <v>5100</v>
          </cell>
        </row>
        <row r="387">
          <cell r="H387">
            <v>5111</v>
          </cell>
          <cell r="L387">
            <v>120000</v>
          </cell>
        </row>
        <row r="388">
          <cell r="H388">
            <v>5151</v>
          </cell>
          <cell r="L388">
            <v>350000</v>
          </cell>
        </row>
        <row r="389">
          <cell r="H389">
            <v>5191</v>
          </cell>
          <cell r="L389">
            <v>100000</v>
          </cell>
        </row>
        <row r="390">
          <cell r="H390">
            <v>5211</v>
          </cell>
          <cell r="L390">
            <v>50000</v>
          </cell>
        </row>
        <row r="391">
          <cell r="H391">
            <v>5400</v>
          </cell>
        </row>
        <row r="392">
          <cell r="H392">
            <v>5411</v>
          </cell>
          <cell r="L392">
            <v>0</v>
          </cell>
        </row>
        <row r="393">
          <cell r="H393">
            <v>5600</v>
          </cell>
        </row>
        <row r="394">
          <cell r="H394">
            <v>5651</v>
          </cell>
          <cell r="L394">
            <v>25000</v>
          </cell>
        </row>
        <row r="395">
          <cell r="H395">
            <v>5671</v>
          </cell>
          <cell r="L395">
            <v>25000</v>
          </cell>
        </row>
        <row r="396">
          <cell r="H396">
            <v>5800</v>
          </cell>
        </row>
        <row r="397">
          <cell r="H397">
            <v>5891</v>
          </cell>
          <cell r="L397">
            <v>500000</v>
          </cell>
        </row>
        <row r="398">
          <cell r="H398">
            <v>5900</v>
          </cell>
        </row>
        <row r="399">
          <cell r="H399">
            <v>5971</v>
          </cell>
          <cell r="L399">
            <v>150000</v>
          </cell>
        </row>
        <row r="400">
          <cell r="L400">
            <v>1320000</v>
          </cell>
        </row>
        <row r="401">
          <cell r="H401">
            <v>7000</v>
          </cell>
        </row>
        <row r="402">
          <cell r="H402">
            <v>7900</v>
          </cell>
        </row>
        <row r="403">
          <cell r="H403">
            <v>7991</v>
          </cell>
          <cell r="L403">
            <v>0</v>
          </cell>
        </row>
        <row r="404">
          <cell r="H404">
            <v>7991</v>
          </cell>
          <cell r="L404">
            <v>7783162.0099999998</v>
          </cell>
        </row>
        <row r="405">
          <cell r="H405">
            <v>7991</v>
          </cell>
          <cell r="L405">
            <v>4535374.9400000004</v>
          </cell>
        </row>
        <row r="406">
          <cell r="L406">
            <v>12318536.949999999</v>
          </cell>
        </row>
        <row r="407">
          <cell r="H407">
            <v>8000</v>
          </cell>
        </row>
        <row r="408">
          <cell r="H408">
            <v>8500</v>
          </cell>
        </row>
        <row r="409">
          <cell r="H409">
            <v>8511</v>
          </cell>
          <cell r="L409">
            <v>500000</v>
          </cell>
        </row>
        <row r="410">
          <cell r="L410">
            <v>500000</v>
          </cell>
        </row>
        <row r="411">
          <cell r="H411">
            <v>9000</v>
          </cell>
        </row>
        <row r="412">
          <cell r="H412">
            <v>9200</v>
          </cell>
        </row>
        <row r="413">
          <cell r="H413">
            <v>9212</v>
          </cell>
          <cell r="L413">
            <v>50000</v>
          </cell>
        </row>
        <row r="414">
          <cell r="H414">
            <v>9300</v>
          </cell>
        </row>
        <row r="415">
          <cell r="H415">
            <v>9311</v>
          </cell>
          <cell r="L415">
            <v>50000</v>
          </cell>
        </row>
        <row r="416">
          <cell r="H416">
            <v>9900</v>
          </cell>
        </row>
        <row r="417">
          <cell r="H417">
            <v>9911</v>
          </cell>
          <cell r="L417">
            <v>500000</v>
          </cell>
        </row>
        <row r="418">
          <cell r="L418">
            <v>600000</v>
          </cell>
        </row>
        <row r="419">
          <cell r="L419">
            <v>71772557.187808216</v>
          </cell>
        </row>
        <row r="421">
          <cell r="H421">
            <v>1000</v>
          </cell>
        </row>
        <row r="422">
          <cell r="H422">
            <v>1100</v>
          </cell>
        </row>
        <row r="423">
          <cell r="H423">
            <v>1131</v>
          </cell>
          <cell r="L423">
            <v>311760</v>
          </cell>
        </row>
        <row r="424">
          <cell r="H424">
            <v>1132</v>
          </cell>
          <cell r="L424">
            <v>750888</v>
          </cell>
        </row>
        <row r="425">
          <cell r="H425">
            <v>1300</v>
          </cell>
        </row>
        <row r="426">
          <cell r="H426">
            <v>1321</v>
          </cell>
          <cell r="L426">
            <v>22708.642191780818</v>
          </cell>
        </row>
        <row r="427">
          <cell r="H427">
            <v>1323</v>
          </cell>
          <cell r="L427">
            <v>134933.12876712327</v>
          </cell>
        </row>
        <row r="428">
          <cell r="H428">
            <v>1400</v>
          </cell>
        </row>
        <row r="429">
          <cell r="H429">
            <v>1412</v>
          </cell>
          <cell r="L429">
            <v>106264.8</v>
          </cell>
        </row>
        <row r="430">
          <cell r="H430">
            <v>1413</v>
          </cell>
          <cell r="L430">
            <v>106264.8</v>
          </cell>
        </row>
        <row r="431">
          <cell r="H431">
            <v>1414</v>
          </cell>
          <cell r="L431">
            <v>106264.8</v>
          </cell>
        </row>
        <row r="432">
          <cell r="L432">
            <v>1539084.1709589041</v>
          </cell>
        </row>
        <row r="433">
          <cell r="H433">
            <v>2000</v>
          </cell>
        </row>
        <row r="434">
          <cell r="H434">
            <v>2200</v>
          </cell>
        </row>
        <row r="435">
          <cell r="H435">
            <v>2211</v>
          </cell>
          <cell r="L435">
            <v>2500</v>
          </cell>
        </row>
        <row r="436">
          <cell r="H436">
            <v>2900</v>
          </cell>
        </row>
        <row r="437">
          <cell r="H437">
            <v>2961</v>
          </cell>
          <cell r="L437">
            <v>30000</v>
          </cell>
        </row>
        <row r="438">
          <cell r="L438">
            <v>32500</v>
          </cell>
        </row>
        <row r="439">
          <cell r="H439">
            <v>3000</v>
          </cell>
        </row>
        <row r="440">
          <cell r="H440">
            <v>3500</v>
          </cell>
        </row>
        <row r="441">
          <cell r="H441">
            <v>3551</v>
          </cell>
          <cell r="L441">
            <v>10000</v>
          </cell>
        </row>
        <row r="442">
          <cell r="H442">
            <v>3700</v>
          </cell>
        </row>
        <row r="443">
          <cell r="H443">
            <v>3721</v>
          </cell>
          <cell r="L443">
            <v>2500</v>
          </cell>
        </row>
        <row r="444">
          <cell r="H444">
            <v>3751</v>
          </cell>
          <cell r="L444">
            <v>5000</v>
          </cell>
        </row>
        <row r="445">
          <cell r="L445">
            <v>17500</v>
          </cell>
        </row>
        <row r="446">
          <cell r="H446">
            <v>5000</v>
          </cell>
        </row>
        <row r="447">
          <cell r="H447">
            <v>5600</v>
          </cell>
        </row>
        <row r="448">
          <cell r="H448">
            <v>5651</v>
          </cell>
          <cell r="L448">
            <v>5000</v>
          </cell>
        </row>
        <row r="449">
          <cell r="L449">
            <v>5000</v>
          </cell>
        </row>
        <row r="450">
          <cell r="L450">
            <v>1594084.1709589041</v>
          </cell>
        </row>
        <row r="452">
          <cell r="H452">
            <v>1000</v>
          </cell>
        </row>
        <row r="453">
          <cell r="H453">
            <v>1100</v>
          </cell>
        </row>
        <row r="454">
          <cell r="H454">
            <v>1131</v>
          </cell>
          <cell r="L454">
            <v>198000</v>
          </cell>
        </row>
        <row r="455">
          <cell r="H455">
            <v>1132</v>
          </cell>
          <cell r="L455">
            <v>610944</v>
          </cell>
        </row>
        <row r="456">
          <cell r="H456">
            <v>1300</v>
          </cell>
        </row>
        <row r="457">
          <cell r="H457">
            <v>1321</v>
          </cell>
          <cell r="L457">
            <v>17287.02246575342</v>
          </cell>
        </row>
        <row r="458">
          <cell r="H458">
            <v>1323</v>
          </cell>
          <cell r="L458">
            <v>101856.26301369864</v>
          </cell>
        </row>
        <row r="459">
          <cell r="H459">
            <v>1400</v>
          </cell>
        </row>
        <row r="460">
          <cell r="H460">
            <v>1412</v>
          </cell>
          <cell r="L460">
            <v>80894.399999999994</v>
          </cell>
        </row>
        <row r="461">
          <cell r="H461">
            <v>1413</v>
          </cell>
          <cell r="L461">
            <v>80894.399999999994</v>
          </cell>
        </row>
        <row r="462">
          <cell r="H462">
            <v>1414</v>
          </cell>
          <cell r="L462">
            <v>80894.399999999994</v>
          </cell>
        </row>
        <row r="463">
          <cell r="L463">
            <v>1170770.4854794519</v>
          </cell>
        </row>
        <row r="464">
          <cell r="L464">
            <v>1170770.4854794519</v>
          </cell>
        </row>
        <row r="466">
          <cell r="H466">
            <v>1000</v>
          </cell>
        </row>
        <row r="467">
          <cell r="H467">
            <v>1100</v>
          </cell>
        </row>
        <row r="468">
          <cell r="H468">
            <v>1131</v>
          </cell>
          <cell r="L468">
            <v>179280</v>
          </cell>
        </row>
        <row r="469">
          <cell r="H469">
            <v>1132</v>
          </cell>
          <cell r="L469">
            <v>567816</v>
          </cell>
        </row>
        <row r="470">
          <cell r="H470">
            <v>1300</v>
          </cell>
        </row>
        <row r="471">
          <cell r="H471">
            <v>1321</v>
          </cell>
          <cell r="L471">
            <v>15965.339178082191</v>
          </cell>
        </row>
        <row r="472">
          <cell r="H472">
            <v>1323</v>
          </cell>
          <cell r="L472">
            <v>93990.312328767133</v>
          </cell>
        </row>
        <row r="473">
          <cell r="H473">
            <v>1400</v>
          </cell>
        </row>
        <row r="474">
          <cell r="H474">
            <v>1412</v>
          </cell>
          <cell r="L474">
            <v>74709.600000000006</v>
          </cell>
        </row>
        <row r="475">
          <cell r="H475">
            <v>1413</v>
          </cell>
          <cell r="L475">
            <v>74709.600000000006</v>
          </cell>
        </row>
        <row r="476">
          <cell r="H476">
            <v>1414</v>
          </cell>
          <cell r="L476">
            <v>74709.600000000006</v>
          </cell>
        </row>
        <row r="477">
          <cell r="L477">
            <v>1081180.4515068494</v>
          </cell>
        </row>
        <row r="478">
          <cell r="L478">
            <v>1081180.4515068494</v>
          </cell>
        </row>
        <row r="480">
          <cell r="H480">
            <v>1000</v>
          </cell>
        </row>
        <row r="481">
          <cell r="H481">
            <v>1100</v>
          </cell>
        </row>
        <row r="482">
          <cell r="H482">
            <v>1131</v>
          </cell>
          <cell r="L482">
            <v>1078560</v>
          </cell>
        </row>
        <row r="483">
          <cell r="H483">
            <v>1132</v>
          </cell>
          <cell r="L483">
            <v>36775582.159999996</v>
          </cell>
        </row>
        <row r="484">
          <cell r="H484">
            <v>1132</v>
          </cell>
          <cell r="L484">
            <v>2631925.84</v>
          </cell>
        </row>
        <row r="485">
          <cell r="H485">
            <v>1300</v>
          </cell>
        </row>
        <row r="486">
          <cell r="H486">
            <v>1321</v>
          </cell>
          <cell r="L486">
            <v>865181.72712328774</v>
          </cell>
        </row>
        <row r="487">
          <cell r="H487">
            <v>1323</v>
          </cell>
          <cell r="L487">
            <v>4904151.9780821912</v>
          </cell>
        </row>
        <row r="488">
          <cell r="H488">
            <v>1400</v>
          </cell>
        </row>
        <row r="489">
          <cell r="H489">
            <v>1412</v>
          </cell>
          <cell r="L489">
            <v>4048606.8000000003</v>
          </cell>
        </row>
        <row r="490">
          <cell r="H490">
            <v>1413</v>
          </cell>
          <cell r="L490">
            <v>4048606.8000000003</v>
          </cell>
        </row>
        <row r="491">
          <cell r="H491">
            <v>1414</v>
          </cell>
          <cell r="L491">
            <v>4048606.8000000003</v>
          </cell>
        </row>
        <row r="492">
          <cell r="H492">
            <v>1500</v>
          </cell>
        </row>
        <row r="493">
          <cell r="H493">
            <v>1531</v>
          </cell>
          <cell r="L493">
            <v>135068.4</v>
          </cell>
        </row>
        <row r="494">
          <cell r="L494">
            <v>58536290.505205475</v>
          </cell>
        </row>
        <row r="495">
          <cell r="H495">
            <v>2000</v>
          </cell>
        </row>
        <row r="496">
          <cell r="H496">
            <v>2100</v>
          </cell>
        </row>
        <row r="497">
          <cell r="H497">
            <v>2111</v>
          </cell>
          <cell r="L497">
            <v>20000</v>
          </cell>
        </row>
        <row r="498">
          <cell r="H498">
            <v>2151</v>
          </cell>
          <cell r="L498">
            <v>10300</v>
          </cell>
        </row>
        <row r="499">
          <cell r="H499">
            <v>2900</v>
          </cell>
        </row>
        <row r="500">
          <cell r="H500">
            <v>2961</v>
          </cell>
          <cell r="L500">
            <v>200000</v>
          </cell>
        </row>
        <row r="501">
          <cell r="L501">
            <v>230300</v>
          </cell>
        </row>
        <row r="502">
          <cell r="H502">
            <v>3000</v>
          </cell>
        </row>
        <row r="503">
          <cell r="H503">
            <v>3200</v>
          </cell>
        </row>
        <row r="504">
          <cell r="H504">
            <v>3251</v>
          </cell>
          <cell r="L504">
            <v>25000</v>
          </cell>
        </row>
        <row r="505">
          <cell r="H505">
            <v>3300</v>
          </cell>
        </row>
        <row r="506">
          <cell r="H506">
            <v>3361</v>
          </cell>
          <cell r="L506">
            <v>5000</v>
          </cell>
        </row>
        <row r="507">
          <cell r="H507">
            <v>3500</v>
          </cell>
        </row>
        <row r="508">
          <cell r="H508">
            <v>3551</v>
          </cell>
          <cell r="L508">
            <v>200000</v>
          </cell>
        </row>
        <row r="509">
          <cell r="H509">
            <v>3800</v>
          </cell>
        </row>
        <row r="510">
          <cell r="H510">
            <v>3821</v>
          </cell>
          <cell r="L510">
            <v>150000</v>
          </cell>
        </row>
        <row r="511">
          <cell r="H511" t="str">
            <v>0001</v>
          </cell>
          <cell r="L511">
            <v>150000</v>
          </cell>
        </row>
        <row r="512">
          <cell r="L512">
            <v>380000</v>
          </cell>
        </row>
        <row r="513">
          <cell r="L513">
            <v>59146590.505205475</v>
          </cell>
        </row>
        <row r="515">
          <cell r="H515">
            <v>1000</v>
          </cell>
        </row>
        <row r="516">
          <cell r="H516">
            <v>1100</v>
          </cell>
        </row>
        <row r="517">
          <cell r="H517">
            <v>1131</v>
          </cell>
          <cell r="L517">
            <v>1013580</v>
          </cell>
        </row>
        <row r="518">
          <cell r="H518">
            <v>1132</v>
          </cell>
          <cell r="L518">
            <v>4485252</v>
          </cell>
        </row>
        <row r="519">
          <cell r="H519">
            <v>1300</v>
          </cell>
        </row>
        <row r="520">
          <cell r="H520">
            <v>1321</v>
          </cell>
          <cell r="L520">
            <v>117509.28657534246</v>
          </cell>
        </row>
        <row r="521">
          <cell r="H521">
            <v>1323</v>
          </cell>
          <cell r="L521">
            <v>685088.3506849315</v>
          </cell>
        </row>
        <row r="522">
          <cell r="H522">
            <v>1400</v>
          </cell>
        </row>
        <row r="523">
          <cell r="H523">
            <v>1412</v>
          </cell>
          <cell r="L523">
            <v>549883.20000000007</v>
          </cell>
        </row>
        <row r="524">
          <cell r="H524">
            <v>1413</v>
          </cell>
          <cell r="L524">
            <v>549883.20000000007</v>
          </cell>
        </row>
        <row r="525">
          <cell r="H525">
            <v>1414</v>
          </cell>
          <cell r="L525">
            <v>549883.20000000007</v>
          </cell>
        </row>
        <row r="526">
          <cell r="L526">
            <v>7951079.2372602746</v>
          </cell>
        </row>
        <row r="527">
          <cell r="L527">
            <v>7951079.2372602746</v>
          </cell>
        </row>
        <row r="529">
          <cell r="H529">
            <v>1000</v>
          </cell>
        </row>
        <row r="530">
          <cell r="H530">
            <v>1100</v>
          </cell>
        </row>
        <row r="531">
          <cell r="H531">
            <v>1131</v>
          </cell>
          <cell r="L531">
            <v>171600</v>
          </cell>
        </row>
        <row r="532">
          <cell r="H532">
            <v>1132</v>
          </cell>
          <cell r="L532">
            <v>1234572</v>
          </cell>
        </row>
        <row r="533">
          <cell r="H533">
            <v>1300</v>
          </cell>
        </row>
        <row r="534">
          <cell r="H534">
            <v>1321</v>
          </cell>
          <cell r="L534">
            <v>30049.703013698629</v>
          </cell>
        </row>
        <row r="535">
          <cell r="H535">
            <v>1323</v>
          </cell>
          <cell r="L535">
            <v>173272.24109589047</v>
          </cell>
        </row>
        <row r="536">
          <cell r="H536">
            <v>1400</v>
          </cell>
        </row>
        <row r="537">
          <cell r="H537">
            <v>1412</v>
          </cell>
          <cell r="L537">
            <v>140617.20000000001</v>
          </cell>
        </row>
        <row r="538">
          <cell r="H538">
            <v>1413</v>
          </cell>
          <cell r="L538">
            <v>140617.20000000001</v>
          </cell>
        </row>
        <row r="539">
          <cell r="H539">
            <v>1414</v>
          </cell>
          <cell r="L539">
            <v>140617.20000000001</v>
          </cell>
        </row>
        <row r="540">
          <cell r="L540">
            <v>2031345.544109589</v>
          </cell>
        </row>
        <row r="541">
          <cell r="H541">
            <v>2000</v>
          </cell>
        </row>
        <row r="542">
          <cell r="H542">
            <v>2900</v>
          </cell>
        </row>
        <row r="543">
          <cell r="H543">
            <v>2961</v>
          </cell>
          <cell r="L543">
            <v>30000</v>
          </cell>
        </row>
        <row r="544">
          <cell r="L544">
            <v>30000</v>
          </cell>
        </row>
        <row r="545">
          <cell r="H545">
            <v>3000</v>
          </cell>
        </row>
        <row r="546">
          <cell r="H546">
            <v>3500</v>
          </cell>
        </row>
        <row r="547">
          <cell r="H547">
            <v>3551</v>
          </cell>
          <cell r="L547">
            <v>10000</v>
          </cell>
        </row>
        <row r="548">
          <cell r="L548">
            <v>10000</v>
          </cell>
        </row>
        <row r="549">
          <cell r="L549">
            <v>2071345.544109589</v>
          </cell>
        </row>
        <row r="551">
          <cell r="H551">
            <v>1000</v>
          </cell>
        </row>
        <row r="552">
          <cell r="H552">
            <v>1100</v>
          </cell>
        </row>
        <row r="553">
          <cell r="H553">
            <v>1131</v>
          </cell>
          <cell r="L553">
            <v>874860</v>
          </cell>
        </row>
        <row r="554">
          <cell r="H554">
            <v>1132</v>
          </cell>
          <cell r="L554">
            <v>101100</v>
          </cell>
        </row>
        <row r="555">
          <cell r="H555">
            <v>1300</v>
          </cell>
        </row>
        <row r="556">
          <cell r="H556">
            <v>1321</v>
          </cell>
          <cell r="L556">
            <v>20856.13150684931</v>
          </cell>
        </row>
        <row r="557">
          <cell r="H557">
            <v>1323</v>
          </cell>
          <cell r="L557">
            <v>136824.98630136985</v>
          </cell>
        </row>
        <row r="558">
          <cell r="H558">
            <v>1400</v>
          </cell>
        </row>
        <row r="559">
          <cell r="H559">
            <v>1412</v>
          </cell>
          <cell r="L559">
            <v>97596</v>
          </cell>
        </row>
        <row r="560">
          <cell r="H560">
            <v>1413</v>
          </cell>
          <cell r="L560">
            <v>97596</v>
          </cell>
        </row>
        <row r="561">
          <cell r="H561">
            <v>1414</v>
          </cell>
          <cell r="L561">
            <v>97596</v>
          </cell>
        </row>
        <row r="562">
          <cell r="L562">
            <v>1426429.117808219</v>
          </cell>
        </row>
        <row r="563">
          <cell r="H563">
            <v>2000</v>
          </cell>
        </row>
        <row r="564">
          <cell r="H564">
            <v>2100</v>
          </cell>
        </row>
        <row r="565">
          <cell r="H565">
            <v>2151</v>
          </cell>
          <cell r="L565">
            <v>50000</v>
          </cell>
        </row>
        <row r="566">
          <cell r="H566">
            <v>2200</v>
          </cell>
        </row>
        <row r="567">
          <cell r="H567">
            <v>2211</v>
          </cell>
          <cell r="L567">
            <v>5000</v>
          </cell>
        </row>
        <row r="568">
          <cell r="H568">
            <v>2900</v>
          </cell>
        </row>
        <row r="569">
          <cell r="H569">
            <v>2961</v>
          </cell>
          <cell r="L569">
            <v>25000</v>
          </cell>
        </row>
        <row r="570">
          <cell r="L570">
            <v>80000</v>
          </cell>
        </row>
        <row r="571">
          <cell r="H571">
            <v>3000</v>
          </cell>
        </row>
        <row r="572">
          <cell r="H572">
            <v>3500</v>
          </cell>
        </row>
        <row r="573">
          <cell r="H573">
            <v>3551</v>
          </cell>
          <cell r="L573">
            <v>10000</v>
          </cell>
        </row>
        <row r="574">
          <cell r="H574">
            <v>3600</v>
          </cell>
        </row>
        <row r="575">
          <cell r="H575">
            <v>3611</v>
          </cell>
          <cell r="L575">
            <v>1500000</v>
          </cell>
        </row>
        <row r="576">
          <cell r="H576">
            <v>3700</v>
          </cell>
        </row>
        <row r="577">
          <cell r="H577">
            <v>3721</v>
          </cell>
          <cell r="L577">
            <v>3000</v>
          </cell>
        </row>
        <row r="578">
          <cell r="H578">
            <v>3751</v>
          </cell>
          <cell r="L578">
            <v>5000</v>
          </cell>
        </row>
        <row r="579">
          <cell r="H579">
            <v>3800</v>
          </cell>
        </row>
        <row r="580">
          <cell r="H580">
            <v>3821</v>
          </cell>
          <cell r="L580">
            <v>530000</v>
          </cell>
        </row>
        <row r="581">
          <cell r="H581" t="str">
            <v>0001</v>
          </cell>
          <cell r="L581">
            <v>30000</v>
          </cell>
        </row>
        <row r="582">
          <cell r="H582" t="str">
            <v>0002</v>
          </cell>
          <cell r="L582">
            <v>500000</v>
          </cell>
        </row>
        <row r="583">
          <cell r="L583">
            <v>2048000</v>
          </cell>
        </row>
        <row r="584">
          <cell r="L584">
            <v>3554429.117808219</v>
          </cell>
        </row>
        <row r="586">
          <cell r="H586">
            <v>1000</v>
          </cell>
        </row>
        <row r="587">
          <cell r="H587">
            <v>1100</v>
          </cell>
        </row>
        <row r="588">
          <cell r="H588">
            <v>1131</v>
          </cell>
          <cell r="L588">
            <v>713700</v>
          </cell>
        </row>
        <row r="589">
          <cell r="H589">
            <v>1132</v>
          </cell>
          <cell r="L589">
            <v>3964092</v>
          </cell>
        </row>
        <row r="590">
          <cell r="H590">
            <v>1300</v>
          </cell>
        </row>
        <row r="591">
          <cell r="H591">
            <v>1321</v>
          </cell>
          <cell r="L591">
            <v>99963.774246575369</v>
          </cell>
        </row>
        <row r="592">
          <cell r="H592">
            <v>1323</v>
          </cell>
          <cell r="L592">
            <v>579540.95342465746</v>
          </cell>
        </row>
        <row r="593">
          <cell r="H593">
            <v>1400</v>
          </cell>
        </row>
        <row r="594">
          <cell r="H594">
            <v>1412</v>
          </cell>
          <cell r="L594">
            <v>467779.2</v>
          </cell>
        </row>
        <row r="595">
          <cell r="H595">
            <v>1413</v>
          </cell>
          <cell r="L595">
            <v>467779.2</v>
          </cell>
        </row>
        <row r="596">
          <cell r="H596">
            <v>1414</v>
          </cell>
          <cell r="L596">
            <v>467779.2</v>
          </cell>
        </row>
        <row r="597">
          <cell r="L597">
            <v>6760634.3276712336</v>
          </cell>
        </row>
        <row r="598">
          <cell r="H598">
            <v>2000</v>
          </cell>
        </row>
        <row r="599">
          <cell r="H599">
            <v>2200</v>
          </cell>
        </row>
        <row r="600">
          <cell r="H600">
            <v>2211</v>
          </cell>
          <cell r="L600">
            <v>8000</v>
          </cell>
        </row>
        <row r="601">
          <cell r="H601">
            <v>2400</v>
          </cell>
        </row>
        <row r="602">
          <cell r="H602">
            <v>2441</v>
          </cell>
          <cell r="L602">
            <v>5000</v>
          </cell>
        </row>
        <row r="603">
          <cell r="H603">
            <v>2471</v>
          </cell>
          <cell r="L603">
            <v>5000</v>
          </cell>
        </row>
        <row r="604">
          <cell r="H604">
            <v>2491</v>
          </cell>
          <cell r="L604">
            <v>5000</v>
          </cell>
        </row>
        <row r="605">
          <cell r="H605">
            <v>2900</v>
          </cell>
        </row>
        <row r="606">
          <cell r="H606">
            <v>2961</v>
          </cell>
          <cell r="L606">
            <v>25000</v>
          </cell>
        </row>
        <row r="607">
          <cell r="L607">
            <v>48000</v>
          </cell>
        </row>
        <row r="608">
          <cell r="H608">
            <v>3000</v>
          </cell>
        </row>
        <row r="609">
          <cell r="H609">
            <v>3100</v>
          </cell>
        </row>
        <row r="610">
          <cell r="H610">
            <v>3111</v>
          </cell>
          <cell r="L610">
            <v>500000</v>
          </cell>
        </row>
        <row r="612">
          <cell r="H612">
            <v>3200</v>
          </cell>
        </row>
        <row r="613">
          <cell r="H613">
            <v>3221</v>
          </cell>
          <cell r="L613">
            <v>1081500</v>
          </cell>
        </row>
        <row r="614">
          <cell r="H614">
            <v>3231</v>
          </cell>
          <cell r="L614">
            <v>15000</v>
          </cell>
        </row>
        <row r="615">
          <cell r="H615">
            <v>3251</v>
          </cell>
          <cell r="L615">
            <v>25000</v>
          </cell>
        </row>
        <row r="616">
          <cell r="H616">
            <v>3291</v>
          </cell>
          <cell r="L616">
            <v>35000</v>
          </cell>
        </row>
        <row r="617">
          <cell r="H617">
            <v>3500</v>
          </cell>
        </row>
        <row r="618">
          <cell r="H618">
            <v>3551</v>
          </cell>
          <cell r="L618">
            <v>25000</v>
          </cell>
        </row>
        <row r="619">
          <cell r="H619">
            <v>3571</v>
          </cell>
          <cell r="L619">
            <v>2500</v>
          </cell>
        </row>
        <row r="620">
          <cell r="H620">
            <v>3700</v>
          </cell>
        </row>
        <row r="621">
          <cell r="H621">
            <v>3721</v>
          </cell>
          <cell r="L621">
            <v>2500</v>
          </cell>
        </row>
        <row r="622">
          <cell r="H622">
            <v>3751</v>
          </cell>
          <cell r="L622">
            <v>2500</v>
          </cell>
        </row>
        <row r="623">
          <cell r="H623">
            <v>3800</v>
          </cell>
        </row>
        <row r="624">
          <cell r="H624">
            <v>3821</v>
          </cell>
          <cell r="L624">
            <v>1065000</v>
          </cell>
        </row>
        <row r="625">
          <cell r="H625" t="str">
            <v>0001</v>
          </cell>
          <cell r="L625">
            <v>150000</v>
          </cell>
        </row>
        <row r="626">
          <cell r="H626" t="str">
            <v>0002</v>
          </cell>
          <cell r="L626">
            <v>150000</v>
          </cell>
        </row>
        <row r="627">
          <cell r="H627" t="str">
            <v>0003</v>
          </cell>
          <cell r="L627">
            <v>50000</v>
          </cell>
        </row>
        <row r="628">
          <cell r="H628" t="str">
            <v>0004</v>
          </cell>
          <cell r="L628">
            <v>215000</v>
          </cell>
        </row>
        <row r="629">
          <cell r="H629" t="str">
            <v>0005</v>
          </cell>
          <cell r="L629">
            <v>150000</v>
          </cell>
        </row>
        <row r="630">
          <cell r="H630" t="str">
            <v>0008</v>
          </cell>
          <cell r="L630">
            <v>350000</v>
          </cell>
        </row>
        <row r="631">
          <cell r="L631">
            <v>2754000</v>
          </cell>
        </row>
        <row r="632">
          <cell r="H632">
            <v>5000</v>
          </cell>
        </row>
        <row r="633">
          <cell r="H633">
            <v>5600</v>
          </cell>
        </row>
        <row r="634">
          <cell r="H634">
            <v>5661</v>
          </cell>
          <cell r="K634" t="str">
            <v xml:space="preserve">EQUIPOS DE GENERACIÓN ELÉCTRICA </v>
          </cell>
          <cell r="L634">
            <v>1000</v>
          </cell>
        </row>
        <row r="635">
          <cell r="L635">
            <v>1000</v>
          </cell>
        </row>
        <row r="636">
          <cell r="L636">
            <v>9563634.3276712336</v>
          </cell>
        </row>
        <row r="638">
          <cell r="H638">
            <v>1000</v>
          </cell>
        </row>
        <row r="639">
          <cell r="H639">
            <v>1100</v>
          </cell>
        </row>
        <row r="640">
          <cell r="H640">
            <v>1131</v>
          </cell>
          <cell r="L640">
            <v>160200</v>
          </cell>
        </row>
        <row r="641">
          <cell r="H641">
            <v>1132</v>
          </cell>
          <cell r="L641">
            <v>191880</v>
          </cell>
        </row>
        <row r="642">
          <cell r="H642">
            <v>1300</v>
          </cell>
        </row>
        <row r="643">
          <cell r="H643">
            <v>1321</v>
          </cell>
          <cell r="L643">
            <v>7523.9013698630133</v>
          </cell>
        </row>
        <row r="644">
          <cell r="H644">
            <v>1323</v>
          </cell>
          <cell r="L644">
            <v>45953.753424657538</v>
          </cell>
        </row>
        <row r="645">
          <cell r="H645">
            <v>1400</v>
          </cell>
        </row>
        <row r="646">
          <cell r="H646">
            <v>1412</v>
          </cell>
          <cell r="L646">
            <v>35208</v>
          </cell>
        </row>
        <row r="647">
          <cell r="H647">
            <v>1413</v>
          </cell>
          <cell r="L647">
            <v>35208</v>
          </cell>
        </row>
        <row r="648">
          <cell r="H648">
            <v>1414</v>
          </cell>
          <cell r="L648">
            <v>35208</v>
          </cell>
        </row>
        <row r="649">
          <cell r="L649">
            <v>511181.65479452058</v>
          </cell>
        </row>
        <row r="650">
          <cell r="L650">
            <v>511181.65479452058</v>
          </cell>
        </row>
        <row r="652">
          <cell r="H652">
            <v>1000</v>
          </cell>
        </row>
        <row r="653">
          <cell r="H653">
            <v>1100</v>
          </cell>
        </row>
        <row r="654">
          <cell r="H654">
            <v>1131</v>
          </cell>
          <cell r="L654">
            <v>210240</v>
          </cell>
        </row>
        <row r="655">
          <cell r="H655">
            <v>1132</v>
          </cell>
          <cell r="L655">
            <v>912384</v>
          </cell>
        </row>
        <row r="656">
          <cell r="H656">
            <v>1300</v>
          </cell>
        </row>
        <row r="657">
          <cell r="H657">
            <v>1321</v>
          </cell>
          <cell r="L657">
            <v>23990.321095890409</v>
          </cell>
        </row>
        <row r="658">
          <cell r="H658">
            <v>1323</v>
          </cell>
          <cell r="L658">
            <v>139938.01643835614</v>
          </cell>
        </row>
        <row r="659">
          <cell r="H659">
            <v>1400</v>
          </cell>
        </row>
        <row r="660">
          <cell r="H660">
            <v>1412</v>
          </cell>
          <cell r="L660">
            <v>112262.40000000001</v>
          </cell>
        </row>
        <row r="661">
          <cell r="H661">
            <v>1413</v>
          </cell>
          <cell r="L661">
            <v>112262.40000000001</v>
          </cell>
        </row>
        <row r="662">
          <cell r="H662">
            <v>1414</v>
          </cell>
          <cell r="L662">
            <v>112262.40000000001</v>
          </cell>
        </row>
        <row r="663">
          <cell r="L663">
            <v>1623339.5375342462</v>
          </cell>
        </row>
        <row r="664">
          <cell r="H664">
            <v>2000</v>
          </cell>
        </row>
        <row r="665">
          <cell r="H665">
            <v>2100</v>
          </cell>
        </row>
        <row r="666">
          <cell r="H666">
            <v>2151</v>
          </cell>
          <cell r="L666">
            <v>5000</v>
          </cell>
        </row>
        <row r="667">
          <cell r="H667">
            <v>2200</v>
          </cell>
        </row>
        <row r="668">
          <cell r="H668">
            <v>2211</v>
          </cell>
          <cell r="L668">
            <v>5000</v>
          </cell>
        </row>
        <row r="669">
          <cell r="L669">
            <v>10000</v>
          </cell>
        </row>
        <row r="670">
          <cell r="H670">
            <v>3000</v>
          </cell>
        </row>
        <row r="671">
          <cell r="H671">
            <v>3100</v>
          </cell>
        </row>
        <row r="672">
          <cell r="H672">
            <v>3181</v>
          </cell>
          <cell r="L672">
            <v>300000</v>
          </cell>
        </row>
        <row r="673">
          <cell r="H673">
            <v>3200</v>
          </cell>
        </row>
        <row r="674">
          <cell r="H674">
            <v>3231</v>
          </cell>
          <cell r="L674">
            <v>1000000</v>
          </cell>
        </row>
        <row r="675">
          <cell r="H675">
            <v>3700</v>
          </cell>
        </row>
        <row r="676">
          <cell r="H676">
            <v>3721</v>
          </cell>
          <cell r="L676">
            <v>1500</v>
          </cell>
        </row>
        <row r="677">
          <cell r="H677">
            <v>3751</v>
          </cell>
          <cell r="L677">
            <v>1500</v>
          </cell>
        </row>
        <row r="678">
          <cell r="L678">
            <v>1303000</v>
          </cell>
        </row>
        <row r="679">
          <cell r="L679">
            <v>2936339.5375342462</v>
          </cell>
        </row>
        <row r="680">
          <cell r="C680" t="str">
            <v>PROCURADURÍA AUXILIAR EN MATERIA DE ASISTENCIA SOCIAL</v>
          </cell>
        </row>
        <row r="681">
          <cell r="H681">
            <v>1000</v>
          </cell>
        </row>
        <row r="682">
          <cell r="H682">
            <v>1100</v>
          </cell>
        </row>
        <row r="683">
          <cell r="H683">
            <v>1131</v>
          </cell>
          <cell r="L683">
            <v>180000</v>
          </cell>
        </row>
        <row r="684">
          <cell r="H684">
            <v>1132</v>
          </cell>
          <cell r="L684">
            <v>678744</v>
          </cell>
        </row>
        <row r="685">
          <cell r="H685">
            <v>1300</v>
          </cell>
        </row>
        <row r="686">
          <cell r="H686">
            <v>1321</v>
          </cell>
          <cell r="L686">
            <v>18351.241643835616</v>
          </cell>
        </row>
        <row r="687">
          <cell r="H687">
            <v>1323</v>
          </cell>
          <cell r="L687">
            <v>107465.03013698629</v>
          </cell>
        </row>
        <row r="688">
          <cell r="H688">
            <v>1400</v>
          </cell>
        </row>
        <row r="689">
          <cell r="H689">
            <v>1412</v>
          </cell>
          <cell r="L689">
            <v>85874.400000000009</v>
          </cell>
        </row>
        <row r="690">
          <cell r="H690">
            <v>1413</v>
          </cell>
          <cell r="L690">
            <v>85874.400000000009</v>
          </cell>
        </row>
        <row r="691">
          <cell r="H691">
            <v>1414</v>
          </cell>
          <cell r="L691">
            <v>85874.400000000009</v>
          </cell>
        </row>
        <row r="692">
          <cell r="L692">
            <v>1242183.4717808217</v>
          </cell>
        </row>
        <row r="693">
          <cell r="H693">
            <v>3000</v>
          </cell>
        </row>
        <row r="694">
          <cell r="H694">
            <v>3700</v>
          </cell>
        </row>
        <row r="695">
          <cell r="H695">
            <v>3721</v>
          </cell>
          <cell r="L695">
            <v>0</v>
          </cell>
        </row>
        <row r="696">
          <cell r="H696">
            <v>3751</v>
          </cell>
          <cell r="L696">
            <v>0</v>
          </cell>
        </row>
        <row r="697">
          <cell r="L697">
            <v>0</v>
          </cell>
        </row>
        <row r="698">
          <cell r="H698">
            <v>4000</v>
          </cell>
        </row>
        <row r="699">
          <cell r="H699">
            <v>4400</v>
          </cell>
        </row>
        <row r="700">
          <cell r="H700">
            <v>4451</v>
          </cell>
          <cell r="L700">
            <v>200000</v>
          </cell>
        </row>
        <row r="701">
          <cell r="H701" t="str">
            <v>0001</v>
          </cell>
          <cell r="L701">
            <v>200000</v>
          </cell>
        </row>
        <row r="702">
          <cell r="L702">
            <v>200000</v>
          </cell>
        </row>
        <row r="703">
          <cell r="L703">
            <v>1442183.4717808217</v>
          </cell>
        </row>
        <row r="704">
          <cell r="L704">
            <v>207102750.00649315</v>
          </cell>
        </row>
        <row r="706">
          <cell r="H706">
            <v>1000</v>
          </cell>
        </row>
        <row r="707">
          <cell r="H707">
            <v>1100</v>
          </cell>
        </row>
        <row r="708">
          <cell r="H708">
            <v>1131</v>
          </cell>
          <cell r="L708">
            <v>138000</v>
          </cell>
        </row>
        <row r="709">
          <cell r="H709">
            <v>1132</v>
          </cell>
          <cell r="L709">
            <v>3297456</v>
          </cell>
        </row>
        <row r="710">
          <cell r="H710">
            <v>1300</v>
          </cell>
        </row>
        <row r="711">
          <cell r="H711">
            <v>1321</v>
          </cell>
          <cell r="L711">
            <v>73415.224109589035</v>
          </cell>
        </row>
        <row r="712">
          <cell r="H712">
            <v>1323</v>
          </cell>
          <cell r="L712">
            <v>417161.81917808228</v>
          </cell>
        </row>
        <row r="713">
          <cell r="H713">
            <v>1400</v>
          </cell>
        </row>
        <row r="714">
          <cell r="H714">
            <v>1412</v>
          </cell>
          <cell r="L714">
            <v>343545.60000000003</v>
          </cell>
        </row>
        <row r="715">
          <cell r="H715">
            <v>1413</v>
          </cell>
          <cell r="L715">
            <v>343545.60000000003</v>
          </cell>
        </row>
        <row r="716">
          <cell r="H716">
            <v>1414</v>
          </cell>
          <cell r="L716">
            <v>343545.60000000003</v>
          </cell>
        </row>
        <row r="717">
          <cell r="L717">
            <v>4956669.8432876701</v>
          </cell>
        </row>
        <row r="718">
          <cell r="H718">
            <v>2000</v>
          </cell>
        </row>
        <row r="719">
          <cell r="H719">
            <v>2400</v>
          </cell>
        </row>
        <row r="720">
          <cell r="H720">
            <v>2491</v>
          </cell>
          <cell r="L720">
            <v>25000</v>
          </cell>
        </row>
        <row r="721">
          <cell r="H721">
            <v>2500</v>
          </cell>
        </row>
        <row r="722">
          <cell r="H722">
            <v>2521</v>
          </cell>
          <cell r="L722">
            <v>15000</v>
          </cell>
        </row>
        <row r="723">
          <cell r="H723">
            <v>2700</v>
          </cell>
        </row>
        <row r="724">
          <cell r="H724">
            <v>2721</v>
          </cell>
          <cell r="L724">
            <v>5000</v>
          </cell>
        </row>
        <row r="725">
          <cell r="H725">
            <v>2900</v>
          </cell>
        </row>
        <row r="726">
          <cell r="H726">
            <v>2911</v>
          </cell>
          <cell r="L726">
            <v>50000</v>
          </cell>
        </row>
        <row r="727">
          <cell r="H727">
            <v>2961</v>
          </cell>
          <cell r="L727">
            <v>35000</v>
          </cell>
        </row>
        <row r="728">
          <cell r="H728">
            <v>2981</v>
          </cell>
          <cell r="L728">
            <v>25000</v>
          </cell>
        </row>
        <row r="729">
          <cell r="H729">
            <v>2991</v>
          </cell>
          <cell r="L729">
            <v>5000</v>
          </cell>
        </row>
        <row r="730">
          <cell r="L730">
            <v>160000</v>
          </cell>
        </row>
        <row r="731">
          <cell r="H731">
            <v>3000</v>
          </cell>
        </row>
        <row r="732">
          <cell r="H732">
            <v>3500</v>
          </cell>
        </row>
        <row r="733">
          <cell r="H733">
            <v>3511</v>
          </cell>
          <cell r="L733">
            <v>100000</v>
          </cell>
        </row>
        <row r="734">
          <cell r="H734">
            <v>3551</v>
          </cell>
          <cell r="L734">
            <v>35000</v>
          </cell>
        </row>
        <row r="735">
          <cell r="L735">
            <v>135000</v>
          </cell>
        </row>
        <row r="736">
          <cell r="H736">
            <v>5000</v>
          </cell>
        </row>
        <row r="737">
          <cell r="H737">
            <v>5600</v>
          </cell>
        </row>
        <row r="738">
          <cell r="H738">
            <v>5671</v>
          </cell>
          <cell r="L738">
            <v>200000</v>
          </cell>
        </row>
        <row r="739">
          <cell r="H739">
            <v>5700</v>
          </cell>
        </row>
        <row r="740">
          <cell r="H740">
            <v>5781</v>
          </cell>
          <cell r="L740">
            <v>30000</v>
          </cell>
        </row>
        <row r="741">
          <cell r="L741">
            <v>230000</v>
          </cell>
        </row>
        <row r="742">
          <cell r="L742">
            <v>5481669.8432876701</v>
          </cell>
        </row>
        <row r="744">
          <cell r="H744">
            <v>1000</v>
          </cell>
        </row>
        <row r="745">
          <cell r="H745">
            <v>1100</v>
          </cell>
        </row>
        <row r="746">
          <cell r="H746">
            <v>1131</v>
          </cell>
          <cell r="L746">
            <v>332160</v>
          </cell>
        </row>
        <row r="747">
          <cell r="H747">
            <v>1132</v>
          </cell>
          <cell r="L747">
            <v>888336</v>
          </cell>
        </row>
        <row r="748">
          <cell r="H748">
            <v>1300</v>
          </cell>
        </row>
        <row r="749">
          <cell r="H749">
            <v>1321</v>
          </cell>
          <cell r="L749">
            <v>26081.832328767123</v>
          </cell>
        </row>
        <row r="750">
          <cell r="H750">
            <v>1323</v>
          </cell>
          <cell r="L750">
            <v>154408.50410958903</v>
          </cell>
        </row>
        <row r="751">
          <cell r="H751">
            <v>1400</v>
          </cell>
        </row>
        <row r="752">
          <cell r="H752">
            <v>1412</v>
          </cell>
          <cell r="L752">
            <v>122049.60000000001</v>
          </cell>
        </row>
        <row r="753">
          <cell r="H753">
            <v>1413</v>
          </cell>
          <cell r="L753">
            <v>122049.60000000001</v>
          </cell>
        </row>
        <row r="754">
          <cell r="H754">
            <v>1414</v>
          </cell>
          <cell r="L754">
            <v>122049.60000000001</v>
          </cell>
        </row>
        <row r="755">
          <cell r="L755">
            <v>1767135.1364383562</v>
          </cell>
        </row>
        <row r="756">
          <cell r="H756">
            <v>2000</v>
          </cell>
        </row>
        <row r="757">
          <cell r="H757">
            <v>2900</v>
          </cell>
        </row>
        <row r="758">
          <cell r="H758">
            <v>2961</v>
          </cell>
          <cell r="L758">
            <v>15000</v>
          </cell>
        </row>
        <row r="759">
          <cell r="L759">
            <v>15000</v>
          </cell>
        </row>
        <row r="760">
          <cell r="H760">
            <v>3000</v>
          </cell>
        </row>
        <row r="761">
          <cell r="H761">
            <v>3500</v>
          </cell>
        </row>
        <row r="762">
          <cell r="H762">
            <v>3551</v>
          </cell>
          <cell r="L762">
            <v>15000</v>
          </cell>
        </row>
        <row r="763">
          <cell r="H763">
            <v>3700</v>
          </cell>
        </row>
        <row r="764">
          <cell r="H764">
            <v>3721</v>
          </cell>
          <cell r="L764">
            <v>1000</v>
          </cell>
        </row>
        <row r="765">
          <cell r="H765">
            <v>3751</v>
          </cell>
          <cell r="L765">
            <v>1000</v>
          </cell>
        </row>
        <row r="766">
          <cell r="H766">
            <v>3800</v>
          </cell>
        </row>
        <row r="767">
          <cell r="H767">
            <v>3811</v>
          </cell>
          <cell r="L767">
            <v>5000</v>
          </cell>
        </row>
        <row r="768">
          <cell r="L768">
            <v>22000</v>
          </cell>
        </row>
        <row r="769">
          <cell r="L769">
            <v>1804135.1364383562</v>
          </cell>
        </row>
        <row r="771">
          <cell r="H771">
            <v>1000</v>
          </cell>
        </row>
        <row r="772">
          <cell r="H772">
            <v>1100</v>
          </cell>
        </row>
        <row r="773">
          <cell r="H773">
            <v>1131</v>
          </cell>
          <cell r="L773">
            <v>1223400</v>
          </cell>
        </row>
        <row r="774">
          <cell r="H774">
            <v>1132</v>
          </cell>
          <cell r="L774">
            <v>1316244</v>
          </cell>
        </row>
        <row r="775">
          <cell r="H775">
            <v>1300</v>
          </cell>
        </row>
        <row r="776">
          <cell r="H776">
            <v>1321</v>
          </cell>
          <cell r="L776">
            <v>54271.844383561634</v>
          </cell>
        </row>
        <row r="777">
          <cell r="H777">
            <v>1323</v>
          </cell>
          <cell r="L777">
            <v>332963.11232876708</v>
          </cell>
        </row>
        <row r="778">
          <cell r="H778">
            <v>1400</v>
          </cell>
        </row>
        <row r="779">
          <cell r="H779">
            <v>1412</v>
          </cell>
          <cell r="L779">
            <v>253964.40000000002</v>
          </cell>
        </row>
        <row r="780">
          <cell r="H780">
            <v>1413</v>
          </cell>
          <cell r="L780">
            <v>253964.40000000002</v>
          </cell>
        </row>
        <row r="781">
          <cell r="H781">
            <v>1414</v>
          </cell>
          <cell r="L781">
            <v>253964.40000000002</v>
          </cell>
        </row>
        <row r="782">
          <cell r="L782">
            <v>3688772.1567123285</v>
          </cell>
        </row>
        <row r="783">
          <cell r="H783">
            <v>2000</v>
          </cell>
        </row>
        <row r="784">
          <cell r="H784">
            <v>2200</v>
          </cell>
        </row>
        <row r="785">
          <cell r="H785">
            <v>2211</v>
          </cell>
          <cell r="L785">
            <v>5000</v>
          </cell>
        </row>
        <row r="786">
          <cell r="H786">
            <v>2400</v>
          </cell>
        </row>
        <row r="787">
          <cell r="H787">
            <v>2421</v>
          </cell>
          <cell r="L787">
            <v>10000</v>
          </cell>
        </row>
        <row r="788">
          <cell r="H788">
            <v>2700</v>
          </cell>
        </row>
        <row r="789">
          <cell r="H789">
            <v>2721</v>
          </cell>
          <cell r="L789">
            <v>3000</v>
          </cell>
        </row>
        <row r="790">
          <cell r="H790">
            <v>2900</v>
          </cell>
        </row>
        <row r="791">
          <cell r="H791">
            <v>2961</v>
          </cell>
          <cell r="L791">
            <v>15000</v>
          </cell>
        </row>
        <row r="792">
          <cell r="L792">
            <v>33000</v>
          </cell>
        </row>
        <row r="793">
          <cell r="H793">
            <v>3000</v>
          </cell>
        </row>
        <row r="794">
          <cell r="H794">
            <v>3500</v>
          </cell>
        </row>
        <row r="795">
          <cell r="H795">
            <v>3511</v>
          </cell>
          <cell r="L795">
            <v>15000</v>
          </cell>
        </row>
        <row r="796">
          <cell r="L796">
            <v>15000</v>
          </cell>
        </row>
        <row r="797">
          <cell r="H797">
            <v>5000</v>
          </cell>
        </row>
        <row r="798">
          <cell r="H798">
            <v>5600</v>
          </cell>
        </row>
        <row r="799">
          <cell r="H799">
            <v>5671</v>
          </cell>
          <cell r="L799">
            <v>10000</v>
          </cell>
        </row>
        <row r="800">
          <cell r="L800">
            <v>10000</v>
          </cell>
        </row>
        <row r="801">
          <cell r="L801">
            <v>3746772.1567123285</v>
          </cell>
        </row>
        <row r="803">
          <cell r="H803">
            <v>1000</v>
          </cell>
        </row>
        <row r="804">
          <cell r="H804">
            <v>1100</v>
          </cell>
        </row>
        <row r="805">
          <cell r="H805">
            <v>1131</v>
          </cell>
          <cell r="L805">
            <v>146400</v>
          </cell>
        </row>
        <row r="806">
          <cell r="H806">
            <v>1132</v>
          </cell>
          <cell r="L806">
            <v>206592</v>
          </cell>
        </row>
        <row r="807">
          <cell r="H807">
            <v>1300</v>
          </cell>
        </row>
        <row r="808">
          <cell r="H808">
            <v>1321</v>
          </cell>
          <cell r="L808">
            <v>7543.3906849315063</v>
          </cell>
        </row>
        <row r="809">
          <cell r="H809">
            <v>1323</v>
          </cell>
          <cell r="L809">
            <v>45761.227397260271</v>
          </cell>
        </row>
        <row r="810">
          <cell r="H810">
            <v>1400</v>
          </cell>
        </row>
        <row r="811">
          <cell r="H811">
            <v>1412</v>
          </cell>
          <cell r="L811">
            <v>35299.199999999997</v>
          </cell>
        </row>
        <row r="812">
          <cell r="H812">
            <v>1413</v>
          </cell>
          <cell r="L812">
            <v>35299.199999999997</v>
          </cell>
        </row>
        <row r="813">
          <cell r="H813">
            <v>1414</v>
          </cell>
          <cell r="L813">
            <v>35299.199999999997</v>
          </cell>
        </row>
        <row r="814">
          <cell r="L814">
            <v>512194.21808219177</v>
          </cell>
        </row>
        <row r="815">
          <cell r="H815">
            <v>2000</v>
          </cell>
        </row>
        <row r="816">
          <cell r="H816">
            <v>2200</v>
          </cell>
        </row>
        <row r="817">
          <cell r="H817">
            <v>2221</v>
          </cell>
          <cell r="L817">
            <v>25000</v>
          </cell>
        </row>
        <row r="818">
          <cell r="H818">
            <v>2500</v>
          </cell>
        </row>
        <row r="819">
          <cell r="H819">
            <v>2531</v>
          </cell>
          <cell r="L819">
            <v>25000</v>
          </cell>
        </row>
        <row r="820">
          <cell r="H820">
            <v>2900</v>
          </cell>
        </row>
        <row r="821">
          <cell r="H821">
            <v>2961</v>
          </cell>
          <cell r="L821">
            <v>10000</v>
          </cell>
        </row>
        <row r="822">
          <cell r="L822">
            <v>60000</v>
          </cell>
        </row>
        <row r="823">
          <cell r="H823">
            <v>3000</v>
          </cell>
        </row>
        <row r="824">
          <cell r="H824">
            <v>3500</v>
          </cell>
        </row>
        <row r="825">
          <cell r="H825">
            <v>3551</v>
          </cell>
          <cell r="L825">
            <v>10000</v>
          </cell>
        </row>
        <row r="826">
          <cell r="L826">
            <v>10000</v>
          </cell>
        </row>
        <row r="827">
          <cell r="L827">
            <v>582194.21808219177</v>
          </cell>
        </row>
        <row r="829">
          <cell r="H829">
            <v>1000</v>
          </cell>
        </row>
        <row r="830">
          <cell r="H830">
            <v>1100</v>
          </cell>
        </row>
        <row r="831">
          <cell r="H831">
            <v>1131</v>
          </cell>
          <cell r="L831">
            <v>152400</v>
          </cell>
        </row>
        <row r="832">
          <cell r="H832">
            <v>1132</v>
          </cell>
          <cell r="L832">
            <v>903168</v>
          </cell>
        </row>
        <row r="833">
          <cell r="H833">
            <v>1300</v>
          </cell>
        </row>
        <row r="834">
          <cell r="H834">
            <v>1321</v>
          </cell>
          <cell r="L834">
            <v>22557.343561643836</v>
          </cell>
        </row>
        <row r="835">
          <cell r="H835">
            <v>1323</v>
          </cell>
          <cell r="L835">
            <v>130586.82739726026</v>
          </cell>
        </row>
        <row r="836">
          <cell r="H836">
            <v>1400</v>
          </cell>
        </row>
        <row r="837">
          <cell r="H837">
            <v>1412</v>
          </cell>
          <cell r="L837">
            <v>105556.80000000002</v>
          </cell>
        </row>
        <row r="838">
          <cell r="H838">
            <v>1413</v>
          </cell>
          <cell r="L838">
            <v>105556.80000000002</v>
          </cell>
        </row>
        <row r="839">
          <cell r="H839">
            <v>1414</v>
          </cell>
          <cell r="L839">
            <v>105556.80000000002</v>
          </cell>
        </row>
        <row r="840">
          <cell r="L840">
            <v>1525382.5709589042</v>
          </cell>
        </row>
        <row r="841">
          <cell r="H841">
            <v>2000</v>
          </cell>
        </row>
        <row r="842">
          <cell r="H842">
            <v>2700</v>
          </cell>
        </row>
        <row r="843">
          <cell r="H843">
            <v>2731</v>
          </cell>
          <cell r="L843">
            <v>5000</v>
          </cell>
        </row>
        <row r="844">
          <cell r="H844">
            <v>2900</v>
          </cell>
        </row>
        <row r="845">
          <cell r="H845">
            <v>2981</v>
          </cell>
          <cell r="L845">
            <v>5000</v>
          </cell>
        </row>
        <row r="846">
          <cell r="L846">
            <v>10000</v>
          </cell>
        </row>
        <row r="847">
          <cell r="H847">
            <v>3000</v>
          </cell>
        </row>
        <row r="848">
          <cell r="H848">
            <v>3500</v>
          </cell>
        </row>
        <row r="849">
          <cell r="H849">
            <v>3591</v>
          </cell>
          <cell r="L849">
            <v>50000</v>
          </cell>
        </row>
        <row r="850">
          <cell r="H850">
            <v>3700</v>
          </cell>
        </row>
        <row r="851">
          <cell r="H851">
            <v>3721</v>
          </cell>
          <cell r="L851">
            <v>3000</v>
          </cell>
        </row>
        <row r="852">
          <cell r="H852">
            <v>3751</v>
          </cell>
          <cell r="L852">
            <v>3000</v>
          </cell>
        </row>
        <row r="853">
          <cell r="H853">
            <v>3800</v>
          </cell>
        </row>
        <row r="854">
          <cell r="H854">
            <v>3821</v>
          </cell>
          <cell r="L854">
            <v>280000</v>
          </cell>
        </row>
        <row r="855">
          <cell r="H855" t="str">
            <v>0001</v>
          </cell>
          <cell r="L855">
            <v>150000</v>
          </cell>
        </row>
        <row r="856">
          <cell r="H856" t="str">
            <v>0003</v>
          </cell>
          <cell r="L856">
            <v>20000</v>
          </cell>
        </row>
        <row r="857">
          <cell r="H857" t="str">
            <v>0004</v>
          </cell>
          <cell r="L857">
            <v>10000</v>
          </cell>
        </row>
        <row r="858">
          <cell r="H858" t="str">
            <v>0006</v>
          </cell>
          <cell r="L858">
            <v>15000</v>
          </cell>
        </row>
        <row r="859">
          <cell r="H859" t="str">
            <v>0008</v>
          </cell>
          <cell r="L859">
            <v>35000</v>
          </cell>
        </row>
        <row r="860">
          <cell r="H860" t="str">
            <v>0009</v>
          </cell>
          <cell r="L860">
            <v>50000</v>
          </cell>
        </row>
        <row r="861">
          <cell r="H861">
            <v>3822</v>
          </cell>
          <cell r="L861">
            <v>50000</v>
          </cell>
        </row>
        <row r="862">
          <cell r="L862">
            <v>386000</v>
          </cell>
        </row>
        <row r="863">
          <cell r="L863">
            <v>1921382.5709589042</v>
          </cell>
        </row>
        <row r="865">
          <cell r="H865">
            <v>1000</v>
          </cell>
        </row>
        <row r="866">
          <cell r="H866">
            <v>1100</v>
          </cell>
        </row>
        <row r="867">
          <cell r="H867">
            <v>1131</v>
          </cell>
          <cell r="L867">
            <v>441600</v>
          </cell>
        </row>
        <row r="868">
          <cell r="H868">
            <v>1132</v>
          </cell>
          <cell r="L868">
            <v>190248</v>
          </cell>
        </row>
        <row r="869">
          <cell r="H869">
            <v>1300</v>
          </cell>
        </row>
        <row r="870">
          <cell r="H870">
            <v>1321</v>
          </cell>
          <cell r="L870">
            <v>13502.505205479451</v>
          </cell>
        </row>
        <row r="871">
          <cell r="H871">
            <v>1323</v>
          </cell>
          <cell r="L871">
            <v>85846.882191780809</v>
          </cell>
        </row>
        <row r="872">
          <cell r="H872">
            <v>1400</v>
          </cell>
        </row>
        <row r="873">
          <cell r="H873">
            <v>1412</v>
          </cell>
          <cell r="L873">
            <v>63184.800000000003</v>
          </cell>
        </row>
        <row r="874">
          <cell r="H874">
            <v>1413</v>
          </cell>
          <cell r="L874">
            <v>63184.800000000003</v>
          </cell>
        </row>
        <row r="875">
          <cell r="H875">
            <v>1414</v>
          </cell>
          <cell r="L875">
            <v>63184.800000000003</v>
          </cell>
        </row>
        <row r="876">
          <cell r="L876">
            <v>920751.78739726043</v>
          </cell>
        </row>
        <row r="877">
          <cell r="H877">
            <v>2000</v>
          </cell>
        </row>
        <row r="878">
          <cell r="H878">
            <v>2900</v>
          </cell>
        </row>
        <row r="879">
          <cell r="H879">
            <v>2961</v>
          </cell>
          <cell r="L879">
            <v>10000</v>
          </cell>
        </row>
        <row r="880">
          <cell r="L880">
            <v>10000</v>
          </cell>
        </row>
        <row r="881">
          <cell r="H881">
            <v>3000</v>
          </cell>
        </row>
        <row r="882">
          <cell r="H882">
            <v>3800</v>
          </cell>
        </row>
        <row r="883">
          <cell r="H883">
            <v>3821</v>
          </cell>
          <cell r="L883">
            <v>45500</v>
          </cell>
        </row>
        <row r="884">
          <cell r="H884" t="str">
            <v>0001</v>
          </cell>
          <cell r="L884">
            <v>12000</v>
          </cell>
        </row>
        <row r="885">
          <cell r="H885" t="str">
            <v>0002</v>
          </cell>
          <cell r="L885">
            <v>12000</v>
          </cell>
        </row>
        <row r="886">
          <cell r="H886" t="str">
            <v>0003</v>
          </cell>
          <cell r="L886">
            <v>3000</v>
          </cell>
        </row>
        <row r="887">
          <cell r="H887" t="str">
            <v>0004</v>
          </cell>
          <cell r="L887">
            <v>3500</v>
          </cell>
        </row>
        <row r="888">
          <cell r="H888" t="str">
            <v>0005</v>
          </cell>
          <cell r="L888">
            <v>3000</v>
          </cell>
        </row>
        <row r="889">
          <cell r="H889" t="str">
            <v>0006</v>
          </cell>
          <cell r="L889">
            <v>12000</v>
          </cell>
        </row>
        <row r="890">
          <cell r="L890">
            <v>45500</v>
          </cell>
        </row>
        <row r="891">
          <cell r="H891">
            <v>4000</v>
          </cell>
        </row>
        <row r="892">
          <cell r="H892">
            <v>4400</v>
          </cell>
        </row>
        <row r="893">
          <cell r="H893">
            <v>4411</v>
          </cell>
          <cell r="L893">
            <v>400000</v>
          </cell>
        </row>
        <row r="894">
          <cell r="H894" t="str">
            <v>0001</v>
          </cell>
          <cell r="L894">
            <v>400000</v>
          </cell>
        </row>
        <row r="895">
          <cell r="L895">
            <v>400000</v>
          </cell>
        </row>
        <row r="896">
          <cell r="L896">
            <v>1376251.7873972603</v>
          </cell>
        </row>
        <row r="898">
          <cell r="H898">
            <v>1000</v>
          </cell>
        </row>
        <row r="899">
          <cell r="H899">
            <v>1100</v>
          </cell>
        </row>
        <row r="900">
          <cell r="H900">
            <v>1131</v>
          </cell>
          <cell r="L900">
            <v>948000</v>
          </cell>
        </row>
        <row r="901">
          <cell r="H901">
            <v>1132</v>
          </cell>
          <cell r="L901">
            <v>1204116</v>
          </cell>
        </row>
        <row r="902">
          <cell r="H902">
            <v>1300</v>
          </cell>
        </row>
        <row r="903">
          <cell r="H903">
            <v>1321</v>
          </cell>
          <cell r="L903">
            <v>45990.424109589032</v>
          </cell>
        </row>
        <row r="904">
          <cell r="H904">
            <v>1323</v>
          </cell>
          <cell r="L904">
            <v>280211.24383561645</v>
          </cell>
        </row>
        <row r="905">
          <cell r="H905">
            <v>1400</v>
          </cell>
        </row>
        <row r="906">
          <cell r="H906">
            <v>1412</v>
          </cell>
          <cell r="L906">
            <v>215211.6</v>
          </cell>
        </row>
        <row r="907">
          <cell r="H907">
            <v>1413</v>
          </cell>
          <cell r="L907">
            <v>215211.6</v>
          </cell>
        </row>
        <row r="908">
          <cell r="H908">
            <v>1414</v>
          </cell>
          <cell r="L908">
            <v>215211.6</v>
          </cell>
        </row>
        <row r="909">
          <cell r="L909">
            <v>3123952.4679452055</v>
          </cell>
        </row>
        <row r="910">
          <cell r="H910">
            <v>2000</v>
          </cell>
        </row>
        <row r="911">
          <cell r="H911">
            <v>2200</v>
          </cell>
        </row>
        <row r="912">
          <cell r="H912">
            <v>2211</v>
          </cell>
          <cell r="L912">
            <v>6000</v>
          </cell>
        </row>
        <row r="913">
          <cell r="H913">
            <v>2900</v>
          </cell>
        </row>
        <row r="914">
          <cell r="H914">
            <v>2961</v>
          </cell>
          <cell r="L914">
            <v>10000</v>
          </cell>
        </row>
        <row r="915">
          <cell r="L915">
            <v>16000</v>
          </cell>
        </row>
        <row r="916">
          <cell r="H916">
            <v>3000</v>
          </cell>
        </row>
        <row r="917">
          <cell r="H917">
            <v>3500</v>
          </cell>
        </row>
        <row r="918">
          <cell r="H918">
            <v>3551</v>
          </cell>
          <cell r="L918">
            <v>10000</v>
          </cell>
        </row>
        <row r="919">
          <cell r="H919">
            <v>3700</v>
          </cell>
        </row>
        <row r="920">
          <cell r="H920">
            <v>3721</v>
          </cell>
          <cell r="L920">
            <v>1500</v>
          </cell>
        </row>
        <row r="921">
          <cell r="H921">
            <v>3751</v>
          </cell>
          <cell r="L921">
            <v>5000</v>
          </cell>
        </row>
        <row r="922">
          <cell r="H922">
            <v>3800</v>
          </cell>
        </row>
        <row r="923">
          <cell r="H923">
            <v>3821</v>
          </cell>
          <cell r="L923">
            <v>35000</v>
          </cell>
        </row>
        <row r="924">
          <cell r="H924" t="str">
            <v>0001</v>
          </cell>
          <cell r="L924">
            <v>25000</v>
          </cell>
        </row>
        <row r="925">
          <cell r="H925" t="str">
            <v>0002</v>
          </cell>
          <cell r="L925">
            <v>10000</v>
          </cell>
        </row>
        <row r="926">
          <cell r="L926">
            <v>51500</v>
          </cell>
        </row>
        <row r="927">
          <cell r="H927">
            <v>4000</v>
          </cell>
        </row>
        <row r="928">
          <cell r="H928">
            <v>4400</v>
          </cell>
        </row>
        <row r="929">
          <cell r="H929">
            <v>4411</v>
          </cell>
          <cell r="L929">
            <v>7500000</v>
          </cell>
        </row>
        <row r="930">
          <cell r="H930" t="str">
            <v>0001</v>
          </cell>
          <cell r="L930">
            <v>2500000</v>
          </cell>
        </row>
        <row r="931">
          <cell r="H931" t="str">
            <v>0001</v>
          </cell>
          <cell r="L931">
            <v>0</v>
          </cell>
        </row>
        <row r="932">
          <cell r="H932" t="str">
            <v>0002</v>
          </cell>
          <cell r="L932">
            <v>2500000</v>
          </cell>
        </row>
        <row r="933">
          <cell r="H933" t="str">
            <v>0002</v>
          </cell>
          <cell r="L933">
            <v>0</v>
          </cell>
        </row>
        <row r="934">
          <cell r="H934" t="str">
            <v>0003</v>
          </cell>
          <cell r="L934">
            <v>2500000</v>
          </cell>
        </row>
        <row r="935">
          <cell r="H935" t="str">
            <v>0003</v>
          </cell>
          <cell r="L935">
            <v>0</v>
          </cell>
        </row>
        <row r="936">
          <cell r="H936">
            <v>4421</v>
          </cell>
          <cell r="L936">
            <v>300000</v>
          </cell>
        </row>
        <row r="937">
          <cell r="H937">
            <v>4422</v>
          </cell>
          <cell r="L937">
            <v>2000000</v>
          </cell>
        </row>
        <row r="938">
          <cell r="H938" t="str">
            <v>4441</v>
          </cell>
          <cell r="K938" t="str">
            <v>AYUDAS SOCIALES A ACTIVIDADES CIENTÍFICAS O ACADÉMICAS (ÚTILES ESCOLARES)</v>
          </cell>
          <cell r="L938">
            <v>100000</v>
          </cell>
        </row>
        <row r="939">
          <cell r="L939">
            <v>9900000</v>
          </cell>
        </row>
        <row r="940">
          <cell r="H940">
            <v>8000</v>
          </cell>
        </row>
        <row r="941">
          <cell r="H941">
            <v>8500</v>
          </cell>
        </row>
        <row r="942">
          <cell r="H942">
            <v>8531</v>
          </cell>
          <cell r="L942">
            <v>1000000</v>
          </cell>
        </row>
        <row r="943">
          <cell r="L943">
            <v>1000000</v>
          </cell>
        </row>
        <row r="944">
          <cell r="L944">
            <v>14091452.467945205</v>
          </cell>
        </row>
        <row r="946">
          <cell r="H946">
            <v>1000</v>
          </cell>
        </row>
        <row r="947">
          <cell r="H947">
            <v>1100</v>
          </cell>
        </row>
        <row r="948">
          <cell r="H948">
            <v>1131</v>
          </cell>
          <cell r="L948">
            <v>146400</v>
          </cell>
        </row>
        <row r="949">
          <cell r="H949">
            <v>1132</v>
          </cell>
          <cell r="L949">
            <v>3070224</v>
          </cell>
        </row>
        <row r="950">
          <cell r="H950">
            <v>1300</v>
          </cell>
        </row>
        <row r="951">
          <cell r="H951">
            <v>1321</v>
          </cell>
          <cell r="L951">
            <v>68738.814246575334</v>
          </cell>
        </row>
        <row r="952">
          <cell r="H952">
            <v>1323</v>
          </cell>
          <cell r="L952">
            <v>390966.18082191789</v>
          </cell>
        </row>
        <row r="953">
          <cell r="H953">
            <v>1400</v>
          </cell>
        </row>
        <row r="954">
          <cell r="H954">
            <v>1412</v>
          </cell>
          <cell r="L954">
            <v>321662.40000000002</v>
          </cell>
        </row>
        <row r="955">
          <cell r="H955">
            <v>1413</v>
          </cell>
          <cell r="L955">
            <v>321662.40000000002</v>
          </cell>
        </row>
        <row r="956">
          <cell r="H956">
            <v>1414</v>
          </cell>
          <cell r="L956">
            <v>321662.40000000002</v>
          </cell>
        </row>
        <row r="957">
          <cell r="L957">
            <v>4641316.1950684935</v>
          </cell>
        </row>
        <row r="958">
          <cell r="H958">
            <v>2000</v>
          </cell>
        </row>
        <row r="959">
          <cell r="H959">
            <v>2700</v>
          </cell>
        </row>
        <row r="960">
          <cell r="H960">
            <v>2721</v>
          </cell>
          <cell r="L960">
            <v>10000</v>
          </cell>
        </row>
        <row r="961">
          <cell r="H961">
            <v>2900</v>
          </cell>
        </row>
        <row r="962">
          <cell r="H962">
            <v>2961</v>
          </cell>
          <cell r="L962">
            <v>100000</v>
          </cell>
        </row>
        <row r="963">
          <cell r="H963">
            <v>2991</v>
          </cell>
          <cell r="L963">
            <v>50000</v>
          </cell>
        </row>
        <row r="964">
          <cell r="L964">
            <v>160000</v>
          </cell>
        </row>
        <row r="965">
          <cell r="H965">
            <v>3000</v>
          </cell>
        </row>
        <row r="966">
          <cell r="H966">
            <v>3500</v>
          </cell>
        </row>
        <row r="967">
          <cell r="H967">
            <v>3551</v>
          </cell>
          <cell r="L967">
            <v>100000</v>
          </cell>
        </row>
        <row r="968">
          <cell r="H968">
            <v>3900</v>
          </cell>
        </row>
        <row r="969">
          <cell r="H969">
            <v>3992</v>
          </cell>
          <cell r="L969">
            <v>5000000</v>
          </cell>
        </row>
        <row r="970">
          <cell r="H970">
            <v>3992</v>
          </cell>
          <cell r="L970">
            <v>0</v>
          </cell>
        </row>
        <row r="971">
          <cell r="L971">
            <v>5100000</v>
          </cell>
        </row>
        <row r="972">
          <cell r="H972">
            <v>5600</v>
          </cell>
        </row>
        <row r="973">
          <cell r="H973">
            <v>5671</v>
          </cell>
          <cell r="L973">
            <v>25000</v>
          </cell>
        </row>
        <row r="974">
          <cell r="L974">
            <v>25000</v>
          </cell>
        </row>
        <row r="975">
          <cell r="L975">
            <v>9926316.1950684935</v>
          </cell>
        </row>
        <row r="977">
          <cell r="H977">
            <v>1000</v>
          </cell>
        </row>
        <row r="978">
          <cell r="H978">
            <v>1100</v>
          </cell>
        </row>
        <row r="979">
          <cell r="H979">
            <v>1131</v>
          </cell>
          <cell r="L979">
            <v>145200</v>
          </cell>
        </row>
        <row r="980">
          <cell r="H980">
            <v>1132</v>
          </cell>
          <cell r="L980">
            <v>2700468</v>
          </cell>
        </row>
        <row r="981">
          <cell r="H981">
            <v>1300</v>
          </cell>
        </row>
        <row r="982">
          <cell r="H982">
            <v>1321</v>
          </cell>
          <cell r="L982">
            <v>60811.535342465766</v>
          </cell>
        </row>
        <row r="983">
          <cell r="H983">
            <v>1323</v>
          </cell>
          <cell r="L983">
            <v>346221.89589041093</v>
          </cell>
        </row>
        <row r="984">
          <cell r="H984">
            <v>1400</v>
          </cell>
        </row>
        <row r="985">
          <cell r="H985">
            <v>1412</v>
          </cell>
          <cell r="L985">
            <v>284566.8</v>
          </cell>
        </row>
        <row r="986">
          <cell r="H986">
            <v>1413</v>
          </cell>
          <cell r="L986">
            <v>284566.8</v>
          </cell>
        </row>
        <row r="987">
          <cell r="H987">
            <v>1414</v>
          </cell>
          <cell r="L987">
            <v>284566.8</v>
          </cell>
        </row>
        <row r="988">
          <cell r="L988">
            <v>4106401.8312328761</v>
          </cell>
        </row>
        <row r="989">
          <cell r="H989">
            <v>2000</v>
          </cell>
        </row>
        <row r="990">
          <cell r="H990">
            <v>2200</v>
          </cell>
        </row>
        <row r="991">
          <cell r="H991">
            <v>2211</v>
          </cell>
          <cell r="L991">
            <v>5000</v>
          </cell>
        </row>
        <row r="992">
          <cell r="H992">
            <v>2400</v>
          </cell>
        </row>
        <row r="993">
          <cell r="H993">
            <v>2471</v>
          </cell>
          <cell r="L993">
            <v>5000</v>
          </cell>
        </row>
        <row r="994">
          <cell r="H994">
            <v>2491</v>
          </cell>
          <cell r="L994">
            <v>5000</v>
          </cell>
        </row>
        <row r="995">
          <cell r="H995">
            <v>2900</v>
          </cell>
        </row>
        <row r="996">
          <cell r="H996">
            <v>2911</v>
          </cell>
          <cell r="L996">
            <v>5000</v>
          </cell>
        </row>
        <row r="997">
          <cell r="H997">
            <v>2961</v>
          </cell>
          <cell r="L997">
            <v>30000</v>
          </cell>
        </row>
        <row r="998">
          <cell r="L998">
            <v>50000</v>
          </cell>
        </row>
        <row r="999">
          <cell r="H999">
            <v>3000</v>
          </cell>
        </row>
        <row r="1000">
          <cell r="H1000">
            <v>3500</v>
          </cell>
        </row>
        <row r="1001">
          <cell r="H1001">
            <v>3551</v>
          </cell>
          <cell r="L1001">
            <v>15000</v>
          </cell>
        </row>
        <row r="1002">
          <cell r="L1002">
            <v>15000</v>
          </cell>
        </row>
        <row r="1003">
          <cell r="H1003">
            <v>5000</v>
          </cell>
        </row>
        <row r="1004">
          <cell r="H1004">
            <v>5600</v>
          </cell>
        </row>
        <row r="1005">
          <cell r="H1005">
            <v>5671</v>
          </cell>
          <cell r="L1005">
            <v>5000</v>
          </cell>
        </row>
        <row r="1006">
          <cell r="L1006">
            <v>5000</v>
          </cell>
        </row>
        <row r="1007">
          <cell r="L1007">
            <v>4176401.8312328761</v>
          </cell>
        </row>
        <row r="1009">
          <cell r="H1009">
            <v>1000</v>
          </cell>
        </row>
        <row r="1010">
          <cell r="H1010">
            <v>1100</v>
          </cell>
        </row>
        <row r="1011">
          <cell r="H1011">
            <v>1131</v>
          </cell>
          <cell r="L1011">
            <v>138000</v>
          </cell>
        </row>
        <row r="1012">
          <cell r="H1012">
            <v>1132</v>
          </cell>
          <cell r="L1012">
            <v>1160568</v>
          </cell>
        </row>
        <row r="1013">
          <cell r="H1013">
            <v>1300</v>
          </cell>
        </row>
        <row r="1014">
          <cell r="H1014">
            <v>1321</v>
          </cell>
          <cell r="L1014">
            <v>27750.220273972602</v>
          </cell>
        </row>
        <row r="1015">
          <cell r="H1015">
            <v>1323</v>
          </cell>
          <cell r="L1015">
            <v>159564.36164383561</v>
          </cell>
        </row>
        <row r="1016">
          <cell r="H1016">
            <v>1400</v>
          </cell>
        </row>
        <row r="1017">
          <cell r="H1017">
            <v>1412</v>
          </cell>
          <cell r="L1017">
            <v>129856.80000000002</v>
          </cell>
        </row>
        <row r="1018">
          <cell r="H1018">
            <v>1413</v>
          </cell>
          <cell r="L1018">
            <v>129856.80000000002</v>
          </cell>
        </row>
        <row r="1019">
          <cell r="H1019">
            <v>1414</v>
          </cell>
          <cell r="L1019">
            <v>129856.80000000002</v>
          </cell>
        </row>
        <row r="1020">
          <cell r="L1020">
            <v>1875452.9819178083</v>
          </cell>
        </row>
        <row r="1021">
          <cell r="H1021">
            <v>2000</v>
          </cell>
        </row>
        <row r="1022">
          <cell r="H1022">
            <v>2200</v>
          </cell>
        </row>
        <row r="1023">
          <cell r="H1023">
            <v>2211</v>
          </cell>
          <cell r="L1023">
            <v>5000</v>
          </cell>
        </row>
        <row r="1024">
          <cell r="H1024">
            <v>2400</v>
          </cell>
        </row>
        <row r="1025">
          <cell r="H1025">
            <v>2411</v>
          </cell>
          <cell r="L1025">
            <v>90000</v>
          </cell>
        </row>
        <row r="1026">
          <cell r="H1026">
            <v>2421</v>
          </cell>
          <cell r="L1026">
            <v>60000</v>
          </cell>
        </row>
        <row r="1027">
          <cell r="H1027">
            <v>2471</v>
          </cell>
          <cell r="L1027">
            <v>25000</v>
          </cell>
        </row>
        <row r="1028">
          <cell r="H1028">
            <v>2700</v>
          </cell>
        </row>
        <row r="1029">
          <cell r="H1029">
            <v>2721</v>
          </cell>
          <cell r="L1029">
            <v>10000</v>
          </cell>
        </row>
        <row r="1030">
          <cell r="H1030">
            <v>2900</v>
          </cell>
        </row>
        <row r="1031">
          <cell r="H1031">
            <v>2911</v>
          </cell>
          <cell r="L1031">
            <v>5000</v>
          </cell>
        </row>
        <row r="1032">
          <cell r="H1032">
            <v>2961</v>
          </cell>
          <cell r="L1032">
            <v>15000</v>
          </cell>
        </row>
        <row r="1033">
          <cell r="L1033">
            <v>210000</v>
          </cell>
        </row>
        <row r="1034">
          <cell r="H1034">
            <v>3000</v>
          </cell>
        </row>
        <row r="1035">
          <cell r="H1035">
            <v>3500</v>
          </cell>
        </row>
        <row r="1036">
          <cell r="H1036">
            <v>3551</v>
          </cell>
          <cell r="L1036">
            <v>5000</v>
          </cell>
        </row>
        <row r="1037">
          <cell r="H1037">
            <v>3571</v>
          </cell>
          <cell r="L1037">
            <v>5000</v>
          </cell>
        </row>
        <row r="1038">
          <cell r="H1038">
            <v>3800</v>
          </cell>
        </row>
        <row r="1039">
          <cell r="H1039">
            <v>3821</v>
          </cell>
          <cell r="L1039">
            <v>10000</v>
          </cell>
        </row>
        <row r="1040">
          <cell r="H1040" t="str">
            <v>0001</v>
          </cell>
          <cell r="L1040">
            <v>10000</v>
          </cell>
        </row>
        <row r="1041">
          <cell r="L1041">
            <v>20000</v>
          </cell>
        </row>
        <row r="1042">
          <cell r="H1042">
            <v>5000</v>
          </cell>
        </row>
        <row r="1043">
          <cell r="H1043">
            <v>5600</v>
          </cell>
        </row>
        <row r="1044">
          <cell r="H1044">
            <v>5671</v>
          </cell>
          <cell r="L1044">
            <v>5000</v>
          </cell>
        </row>
        <row r="1045">
          <cell r="L1045">
            <v>5000</v>
          </cell>
        </row>
        <row r="1046">
          <cell r="L1046">
            <v>2110452.9819178083</v>
          </cell>
        </row>
        <row r="1048">
          <cell r="H1048">
            <v>1000</v>
          </cell>
        </row>
        <row r="1049">
          <cell r="H1049">
            <v>1100</v>
          </cell>
        </row>
        <row r="1050">
          <cell r="H1050">
            <v>1131</v>
          </cell>
          <cell r="L1050">
            <v>0</v>
          </cell>
        </row>
        <row r="1051">
          <cell r="H1051">
            <v>1300</v>
          </cell>
        </row>
        <row r="1052">
          <cell r="H1052">
            <v>1321</v>
          </cell>
          <cell r="L1052">
            <v>0</v>
          </cell>
        </row>
        <row r="1053">
          <cell r="H1053">
            <v>1323</v>
          </cell>
          <cell r="L1053">
            <v>0</v>
          </cell>
        </row>
        <row r="1054">
          <cell r="H1054">
            <v>1400</v>
          </cell>
        </row>
        <row r="1055">
          <cell r="H1055">
            <v>1412</v>
          </cell>
          <cell r="L1055">
            <v>0</v>
          </cell>
        </row>
        <row r="1056">
          <cell r="H1056">
            <v>1413</v>
          </cell>
          <cell r="L1056">
            <v>0</v>
          </cell>
        </row>
        <row r="1057">
          <cell r="H1057">
            <v>1414</v>
          </cell>
          <cell r="L1057">
            <v>0</v>
          </cell>
        </row>
        <row r="1058">
          <cell r="L1058">
            <v>0</v>
          </cell>
        </row>
        <row r="1059">
          <cell r="H1059">
            <v>3000</v>
          </cell>
        </row>
        <row r="1060">
          <cell r="H1060">
            <v>3100</v>
          </cell>
        </row>
        <row r="1061">
          <cell r="H1061">
            <v>3111</v>
          </cell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5">
          <cell r="H1065">
            <v>1000</v>
          </cell>
        </row>
        <row r="1066">
          <cell r="H1066">
            <v>1100</v>
          </cell>
        </row>
        <row r="1067">
          <cell r="H1067">
            <v>1131</v>
          </cell>
          <cell r="L1067">
            <v>213600</v>
          </cell>
        </row>
        <row r="1068">
          <cell r="H1068">
            <v>1132</v>
          </cell>
          <cell r="L1068">
            <v>556068</v>
          </cell>
        </row>
        <row r="1069">
          <cell r="H1069">
            <v>1300</v>
          </cell>
        </row>
        <row r="1070">
          <cell r="H1070">
            <v>1321</v>
          </cell>
          <cell r="L1070">
            <v>16447.699726027393</v>
          </cell>
        </row>
        <row r="1071">
          <cell r="H1071">
            <v>1323</v>
          </cell>
          <cell r="L1071">
            <v>97463.539726027389</v>
          </cell>
        </row>
        <row r="1072">
          <cell r="H1072">
            <v>1400</v>
          </cell>
        </row>
        <row r="1073">
          <cell r="H1073">
            <v>1412</v>
          </cell>
          <cell r="L1073">
            <v>76966.8</v>
          </cell>
        </row>
        <row r="1074">
          <cell r="H1074">
            <v>1413</v>
          </cell>
          <cell r="L1074">
            <v>76966.8</v>
          </cell>
        </row>
        <row r="1075">
          <cell r="H1075">
            <v>1414</v>
          </cell>
          <cell r="L1075">
            <v>76966.8</v>
          </cell>
        </row>
        <row r="1076">
          <cell r="L1076">
            <v>1114479.6394520549</v>
          </cell>
        </row>
        <row r="1077">
          <cell r="H1077">
            <v>2000</v>
          </cell>
        </row>
        <row r="1078">
          <cell r="H1078">
            <v>2200</v>
          </cell>
        </row>
        <row r="1079">
          <cell r="H1079">
            <v>2211</v>
          </cell>
          <cell r="L1079">
            <v>3000</v>
          </cell>
        </row>
        <row r="1080">
          <cell r="H1080">
            <v>2961</v>
          </cell>
          <cell r="L1080">
            <v>5000</v>
          </cell>
        </row>
        <row r="1081">
          <cell r="L1081">
            <v>8000</v>
          </cell>
        </row>
        <row r="1082">
          <cell r="H1082">
            <v>3000</v>
          </cell>
        </row>
        <row r="1083">
          <cell r="H1083" t="str">
            <v>3300</v>
          </cell>
        </row>
        <row r="1084">
          <cell r="H1084">
            <v>3321</v>
          </cell>
          <cell r="L1084">
            <v>0</v>
          </cell>
        </row>
        <row r="1085">
          <cell r="H1085">
            <v>3500</v>
          </cell>
        </row>
        <row r="1086">
          <cell r="H1086">
            <v>3551</v>
          </cell>
          <cell r="L1086">
            <v>8000</v>
          </cell>
        </row>
        <row r="1087">
          <cell r="L1087">
            <v>8000</v>
          </cell>
        </row>
        <row r="1088">
          <cell r="L1088">
            <v>1130479.6394520549</v>
          </cell>
        </row>
        <row r="1090">
          <cell r="H1090">
            <v>1000</v>
          </cell>
        </row>
        <row r="1091">
          <cell r="H1091">
            <v>1100</v>
          </cell>
        </row>
        <row r="1092">
          <cell r="H1092">
            <v>1131</v>
          </cell>
          <cell r="L1092">
            <v>1421100</v>
          </cell>
        </row>
        <row r="1093">
          <cell r="H1093">
            <v>1132</v>
          </cell>
          <cell r="L1093">
            <v>4892592</v>
          </cell>
        </row>
        <row r="1094">
          <cell r="H1094">
            <v>1300</v>
          </cell>
        </row>
        <row r="1095">
          <cell r="H1095">
            <v>1321</v>
          </cell>
          <cell r="L1095">
            <v>134922.73315068494</v>
          </cell>
        </row>
        <row r="1096">
          <cell r="H1096">
            <v>1323</v>
          </cell>
          <cell r="L1096">
            <v>792249.99452054792</v>
          </cell>
        </row>
        <row r="1097">
          <cell r="H1097">
            <v>1400</v>
          </cell>
        </row>
        <row r="1098">
          <cell r="H1098">
            <v>1412</v>
          </cell>
          <cell r="L1098">
            <v>631369.20000000007</v>
          </cell>
        </row>
        <row r="1099">
          <cell r="H1099">
            <v>1413</v>
          </cell>
          <cell r="L1099">
            <v>631369.20000000007</v>
          </cell>
        </row>
        <row r="1100">
          <cell r="H1100">
            <v>1414</v>
          </cell>
          <cell r="L1100">
            <v>631369.20000000007</v>
          </cell>
        </row>
        <row r="1101">
          <cell r="L1101">
            <v>9134972.3276712317</v>
          </cell>
        </row>
        <row r="1102">
          <cell r="H1102">
            <v>2000</v>
          </cell>
        </row>
        <row r="1103">
          <cell r="H1103">
            <v>2400</v>
          </cell>
        </row>
        <row r="1104">
          <cell r="H1104">
            <v>2421</v>
          </cell>
          <cell r="L1104">
            <v>5000</v>
          </cell>
        </row>
        <row r="1105">
          <cell r="H1105">
            <v>2471</v>
          </cell>
          <cell r="L1105">
            <v>15000</v>
          </cell>
        </row>
        <row r="1106">
          <cell r="H1106">
            <v>2491</v>
          </cell>
          <cell r="L1106">
            <v>5000</v>
          </cell>
        </row>
        <row r="1107">
          <cell r="H1107">
            <v>2900</v>
          </cell>
        </row>
        <row r="1108">
          <cell r="H1108">
            <v>2911</v>
          </cell>
          <cell r="L1108">
            <v>3500</v>
          </cell>
        </row>
        <row r="1109">
          <cell r="H1109">
            <v>2961</v>
          </cell>
          <cell r="L1109">
            <v>250000</v>
          </cell>
        </row>
        <row r="1110">
          <cell r="H1110">
            <v>2981</v>
          </cell>
          <cell r="L1110">
            <v>250000</v>
          </cell>
        </row>
        <row r="1111">
          <cell r="L1111">
            <v>528500</v>
          </cell>
        </row>
        <row r="1112">
          <cell r="H1112">
            <v>3000</v>
          </cell>
        </row>
        <row r="1113">
          <cell r="H1113">
            <v>3500</v>
          </cell>
        </row>
        <row r="1114">
          <cell r="H1114">
            <v>3551</v>
          </cell>
          <cell r="L1114">
            <v>250000</v>
          </cell>
        </row>
        <row r="1115">
          <cell r="H1115">
            <v>3571</v>
          </cell>
          <cell r="L1115">
            <v>150000</v>
          </cell>
        </row>
        <row r="1116">
          <cell r="H1116">
            <v>3800</v>
          </cell>
        </row>
        <row r="1117">
          <cell r="H1117">
            <v>3821</v>
          </cell>
          <cell r="L1117">
            <v>20000</v>
          </cell>
        </row>
        <row r="1118">
          <cell r="H1118" t="str">
            <v>0001</v>
          </cell>
          <cell r="L1118">
            <v>20000</v>
          </cell>
        </row>
        <row r="1119">
          <cell r="L1119">
            <v>420000</v>
          </cell>
        </row>
        <row r="1120">
          <cell r="H1120">
            <v>4000</v>
          </cell>
        </row>
        <row r="1121">
          <cell r="H1121">
            <v>4400</v>
          </cell>
        </row>
        <row r="1122">
          <cell r="H1122">
            <v>4411</v>
          </cell>
          <cell r="L1122">
            <v>0</v>
          </cell>
        </row>
        <row r="1123">
          <cell r="H1123" t="str">
            <v>0001</v>
          </cell>
          <cell r="L1123">
            <v>0</v>
          </cell>
        </row>
        <row r="1124">
          <cell r="H1124" t="str">
            <v>0002</v>
          </cell>
          <cell r="L1124">
            <v>0</v>
          </cell>
        </row>
        <row r="1125">
          <cell r="H1125" t="str">
            <v>0003</v>
          </cell>
          <cell r="L1125">
            <v>0</v>
          </cell>
        </row>
        <row r="1126">
          <cell r="H1126" t="str">
            <v>0004</v>
          </cell>
          <cell r="L1126">
            <v>0</v>
          </cell>
        </row>
        <row r="1127">
          <cell r="H1127" t="str">
            <v>0005</v>
          </cell>
          <cell r="L1127">
            <v>0</v>
          </cell>
        </row>
        <row r="1128">
          <cell r="L1128">
            <v>0</v>
          </cell>
        </row>
        <row r="1129">
          <cell r="H1129">
            <v>6000</v>
          </cell>
        </row>
        <row r="1130">
          <cell r="H1130">
            <v>6100</v>
          </cell>
        </row>
        <row r="1131">
          <cell r="H1131">
            <v>6141</v>
          </cell>
          <cell r="L1131">
            <v>2500000</v>
          </cell>
        </row>
        <row r="1132">
          <cell r="H1132" t="str">
            <v>0001</v>
          </cell>
          <cell r="L1132">
            <v>1000000</v>
          </cell>
        </row>
        <row r="1133">
          <cell r="H1133" t="str">
            <v>0003</v>
          </cell>
          <cell r="L1133">
            <v>1500000</v>
          </cell>
        </row>
        <row r="1134">
          <cell r="H1134" t="str">
            <v>0069</v>
          </cell>
          <cell r="L1134">
            <v>0</v>
          </cell>
        </row>
        <row r="1135">
          <cell r="H1135" t="str">
            <v>0071</v>
          </cell>
          <cell r="L1135">
            <v>0</v>
          </cell>
        </row>
        <row r="1136">
          <cell r="H1136" t="str">
            <v>0074</v>
          </cell>
          <cell r="L1136">
            <v>0</v>
          </cell>
        </row>
        <row r="1137">
          <cell r="H1137" t="str">
            <v>0075</v>
          </cell>
          <cell r="L1137">
            <v>0</v>
          </cell>
        </row>
        <row r="1138">
          <cell r="H1138" t="str">
            <v>0076</v>
          </cell>
          <cell r="L1138">
            <v>0</v>
          </cell>
        </row>
        <row r="1139">
          <cell r="H1139" t="str">
            <v>0080</v>
          </cell>
          <cell r="L1139">
            <v>0</v>
          </cell>
        </row>
        <row r="1140">
          <cell r="H1140" t="str">
            <v>0081</v>
          </cell>
          <cell r="L1140">
            <v>0</v>
          </cell>
        </row>
        <row r="1141">
          <cell r="H1141" t="str">
            <v>0082</v>
          </cell>
          <cell r="L1141">
            <v>0</v>
          </cell>
        </row>
        <row r="1142">
          <cell r="H1142" t="str">
            <v>0083</v>
          </cell>
          <cell r="L1142">
            <v>0</v>
          </cell>
        </row>
        <row r="1143">
          <cell r="H1143" t="str">
            <v>0084</v>
          </cell>
          <cell r="L1143">
            <v>0</v>
          </cell>
        </row>
        <row r="1144">
          <cell r="H1144" t="str">
            <v>0085</v>
          </cell>
          <cell r="L1144">
            <v>0</v>
          </cell>
        </row>
        <row r="1145">
          <cell r="H1145">
            <v>6300</v>
          </cell>
        </row>
        <row r="1146">
          <cell r="H1146">
            <v>6311</v>
          </cell>
          <cell r="L1146">
            <v>500000</v>
          </cell>
        </row>
        <row r="1147">
          <cell r="H1147" t="str">
            <v>0001</v>
          </cell>
          <cell r="L1147">
            <v>500000</v>
          </cell>
        </row>
        <row r="1148">
          <cell r="L1148">
            <v>3000000</v>
          </cell>
        </row>
        <row r="1149">
          <cell r="L1149">
            <v>13083472.327671232</v>
          </cell>
        </row>
        <row r="1150">
          <cell r="L1150">
            <v>59430981.156164378</v>
          </cell>
        </row>
        <row r="1152">
          <cell r="H1152">
            <v>1000</v>
          </cell>
        </row>
        <row r="1153">
          <cell r="H1153">
            <v>1100</v>
          </cell>
        </row>
        <row r="1154">
          <cell r="H1154">
            <v>1131</v>
          </cell>
          <cell r="L1154">
            <v>959280</v>
          </cell>
        </row>
        <row r="1155">
          <cell r="H1155">
            <v>1132</v>
          </cell>
          <cell r="L1155">
            <v>93516</v>
          </cell>
        </row>
        <row r="1156">
          <cell r="H1156">
            <v>1300</v>
          </cell>
        </row>
        <row r="1157">
          <cell r="H1157">
            <v>1321</v>
          </cell>
          <cell r="L1157">
            <v>22498.106301369862</v>
          </cell>
        </row>
        <row r="1158">
          <cell r="H1158">
            <v>1323</v>
          </cell>
          <cell r="L1158">
            <v>147937.70958904107</v>
          </cell>
        </row>
        <row r="1159">
          <cell r="H1159">
            <v>1400</v>
          </cell>
        </row>
        <row r="1160">
          <cell r="H1160">
            <v>1412</v>
          </cell>
          <cell r="L1160">
            <v>105279.6</v>
          </cell>
        </row>
        <row r="1161">
          <cell r="H1161">
            <v>1413</v>
          </cell>
          <cell r="L1161">
            <v>105279.6</v>
          </cell>
        </row>
        <row r="1162">
          <cell r="H1162">
            <v>1414</v>
          </cell>
          <cell r="L1162">
            <v>105279.6</v>
          </cell>
        </row>
        <row r="1163">
          <cell r="L1163">
            <v>1539070.6158904112</v>
          </cell>
        </row>
        <row r="1164">
          <cell r="H1164">
            <v>2000</v>
          </cell>
        </row>
        <row r="1165">
          <cell r="H1165">
            <v>2200</v>
          </cell>
        </row>
        <row r="1166">
          <cell r="H1166">
            <v>2211</v>
          </cell>
          <cell r="L1166">
            <v>5000</v>
          </cell>
        </row>
        <row r="1167">
          <cell r="L1167">
            <v>5000</v>
          </cell>
        </row>
        <row r="1168">
          <cell r="H1168">
            <v>3000</v>
          </cell>
        </row>
        <row r="1169">
          <cell r="H1169">
            <v>3700</v>
          </cell>
        </row>
        <row r="1170">
          <cell r="H1170">
            <v>3721</v>
          </cell>
          <cell r="L1170">
            <v>3000</v>
          </cell>
        </row>
        <row r="1171">
          <cell r="H1171">
            <v>3751</v>
          </cell>
          <cell r="L1171">
            <v>5000</v>
          </cell>
        </row>
        <row r="1172">
          <cell r="H1172">
            <v>3800</v>
          </cell>
        </row>
        <row r="1173">
          <cell r="H1173">
            <v>3821</v>
          </cell>
          <cell r="L1173">
            <v>538000</v>
          </cell>
        </row>
        <row r="1174">
          <cell r="H1174" t="str">
            <v>0001</v>
          </cell>
          <cell r="L1174">
            <v>45000</v>
          </cell>
        </row>
        <row r="1175">
          <cell r="H1175" t="str">
            <v>0002</v>
          </cell>
          <cell r="L1175">
            <v>50000</v>
          </cell>
        </row>
        <row r="1176">
          <cell r="H1176" t="str">
            <v>0003</v>
          </cell>
          <cell r="L1176">
            <v>25000</v>
          </cell>
        </row>
        <row r="1177">
          <cell r="H1177" t="str">
            <v>0004</v>
          </cell>
          <cell r="L1177">
            <v>250000</v>
          </cell>
        </row>
        <row r="1178">
          <cell r="H1178" t="str">
            <v>0005</v>
          </cell>
          <cell r="L1178">
            <v>38000</v>
          </cell>
        </row>
        <row r="1179">
          <cell r="H1179" t="str">
            <v>0006</v>
          </cell>
          <cell r="L1179">
            <v>30000</v>
          </cell>
        </row>
        <row r="1180">
          <cell r="H1180" t="str">
            <v>0007</v>
          </cell>
          <cell r="L1180">
            <v>5000</v>
          </cell>
        </row>
        <row r="1181">
          <cell r="H1181" t="str">
            <v>0009</v>
          </cell>
          <cell r="L1181">
            <v>45000</v>
          </cell>
        </row>
        <row r="1182">
          <cell r="H1182" t="str">
            <v>0012</v>
          </cell>
          <cell r="L1182">
            <v>35000</v>
          </cell>
        </row>
        <row r="1183">
          <cell r="H1183" t="str">
            <v>0014</v>
          </cell>
          <cell r="L1183">
            <v>15000</v>
          </cell>
        </row>
        <row r="1184">
          <cell r="H1184" t="str">
            <v>3831</v>
          </cell>
          <cell r="L1184">
            <v>10000</v>
          </cell>
        </row>
        <row r="1185">
          <cell r="L1185">
            <v>556000</v>
          </cell>
        </row>
        <row r="1186">
          <cell r="H1186">
            <v>4000</v>
          </cell>
        </row>
        <row r="1187">
          <cell r="H1187">
            <v>4300</v>
          </cell>
        </row>
        <row r="1188">
          <cell r="H1188">
            <v>4333</v>
          </cell>
          <cell r="L1188">
            <v>300000</v>
          </cell>
        </row>
        <row r="1189">
          <cell r="H1189">
            <v>4400</v>
          </cell>
        </row>
        <row r="1190">
          <cell r="H1190">
            <v>4411</v>
          </cell>
          <cell r="L1190">
            <v>0</v>
          </cell>
        </row>
        <row r="1191">
          <cell r="H1191" t="str">
            <v>0001</v>
          </cell>
          <cell r="L1191">
            <v>0</v>
          </cell>
        </row>
        <row r="1192">
          <cell r="L1192">
            <v>300000</v>
          </cell>
        </row>
        <row r="1193">
          <cell r="H1193">
            <v>8500</v>
          </cell>
        </row>
        <row r="1194">
          <cell r="H1194">
            <v>8521</v>
          </cell>
          <cell r="L1194">
            <v>850000</v>
          </cell>
        </row>
        <row r="1195">
          <cell r="H1195" t="str">
            <v>0001</v>
          </cell>
          <cell r="L1195">
            <v>850000</v>
          </cell>
        </row>
        <row r="1196">
          <cell r="L1196">
            <v>850000</v>
          </cell>
        </row>
        <row r="1197">
          <cell r="L1197">
            <v>3250070.6158904112</v>
          </cell>
        </row>
        <row r="1199">
          <cell r="H1199">
            <v>1000</v>
          </cell>
        </row>
        <row r="1200">
          <cell r="H1200">
            <v>1100</v>
          </cell>
        </row>
        <row r="1201">
          <cell r="H1201">
            <v>1131</v>
          </cell>
          <cell r="L1201">
            <v>138000</v>
          </cell>
        </row>
        <row r="1202">
          <cell r="H1202">
            <v>1132</v>
          </cell>
          <cell r="L1202">
            <v>1432080</v>
          </cell>
        </row>
        <row r="1203">
          <cell r="H1203">
            <v>1300</v>
          </cell>
        </row>
        <row r="1204">
          <cell r="H1204">
            <v>1321</v>
          </cell>
          <cell r="L1204">
            <v>33552.394520547939</v>
          </cell>
        </row>
        <row r="1205">
          <cell r="H1205">
            <v>1323</v>
          </cell>
          <cell r="L1205">
            <v>192294.57534246577</v>
          </cell>
        </row>
        <row r="1206">
          <cell r="H1206">
            <v>1400</v>
          </cell>
        </row>
        <row r="1207">
          <cell r="H1207">
            <v>1412</v>
          </cell>
          <cell r="L1207">
            <v>157008.00000000003</v>
          </cell>
        </row>
        <row r="1208">
          <cell r="H1208">
            <v>1413</v>
          </cell>
          <cell r="L1208">
            <v>157008.00000000003</v>
          </cell>
        </row>
        <row r="1209">
          <cell r="H1209">
            <v>1414</v>
          </cell>
          <cell r="L1209">
            <v>157008.00000000003</v>
          </cell>
        </row>
        <row r="1210">
          <cell r="L1210">
            <v>2266950.9698630138</v>
          </cell>
        </row>
        <row r="1211">
          <cell r="H1211">
            <v>2000</v>
          </cell>
        </row>
        <row r="1212">
          <cell r="H1212">
            <v>2400</v>
          </cell>
        </row>
        <row r="1213">
          <cell r="H1213">
            <v>2471</v>
          </cell>
          <cell r="L1213">
            <v>12000</v>
          </cell>
        </row>
        <row r="1214">
          <cell r="H1214">
            <v>2500</v>
          </cell>
        </row>
        <row r="1215">
          <cell r="H1215">
            <v>2511</v>
          </cell>
          <cell r="L1215">
            <v>5000</v>
          </cell>
        </row>
        <row r="1216">
          <cell r="H1216">
            <v>2900</v>
          </cell>
        </row>
        <row r="1217">
          <cell r="H1217">
            <v>2921</v>
          </cell>
          <cell r="L1217">
            <v>3000</v>
          </cell>
        </row>
        <row r="1218">
          <cell r="L1218">
            <v>20000</v>
          </cell>
        </row>
        <row r="1219">
          <cell r="H1219">
            <v>3000</v>
          </cell>
        </row>
        <row r="1220">
          <cell r="H1220">
            <v>3500</v>
          </cell>
        </row>
        <row r="1221">
          <cell r="H1221">
            <v>3571</v>
          </cell>
          <cell r="L1221">
            <v>2500</v>
          </cell>
        </row>
        <row r="1222">
          <cell r="L1222">
            <v>2500</v>
          </cell>
        </row>
        <row r="1223">
          <cell r="H1223">
            <v>5000</v>
          </cell>
        </row>
        <row r="1224">
          <cell r="H1224">
            <v>5600</v>
          </cell>
        </row>
        <row r="1225">
          <cell r="H1225">
            <v>5671</v>
          </cell>
          <cell r="L1225">
            <v>10000</v>
          </cell>
        </row>
        <row r="1226">
          <cell r="L1226">
            <v>10000</v>
          </cell>
        </row>
        <row r="1227">
          <cell r="L1227">
            <v>2299450.9698630138</v>
          </cell>
        </row>
        <row r="1229">
          <cell r="H1229">
            <v>1000</v>
          </cell>
        </row>
        <row r="1230">
          <cell r="H1230">
            <v>1100</v>
          </cell>
        </row>
        <row r="1231">
          <cell r="H1231">
            <v>1131</v>
          </cell>
          <cell r="L1231">
            <v>1340820</v>
          </cell>
        </row>
        <row r="1232">
          <cell r="H1232">
            <v>1132</v>
          </cell>
          <cell r="L1232">
            <v>414396</v>
          </cell>
        </row>
        <row r="1233">
          <cell r="H1233">
            <v>1300</v>
          </cell>
        </row>
        <row r="1234">
          <cell r="H1234">
            <v>1321</v>
          </cell>
          <cell r="L1234">
            <v>37508.725479452056</v>
          </cell>
        </row>
        <row r="1235">
          <cell r="H1235">
            <v>1323</v>
          </cell>
          <cell r="L1235">
            <v>240975.51780821916</v>
          </cell>
        </row>
        <row r="1236">
          <cell r="H1236">
            <v>1400</v>
          </cell>
        </row>
        <row r="1237">
          <cell r="H1237">
            <v>1412</v>
          </cell>
          <cell r="L1237">
            <v>175521.60000000003</v>
          </cell>
        </row>
        <row r="1238">
          <cell r="H1238">
            <v>1413</v>
          </cell>
          <cell r="L1238">
            <v>175521.60000000003</v>
          </cell>
        </row>
        <row r="1239">
          <cell r="H1239">
            <v>1414</v>
          </cell>
          <cell r="L1239">
            <v>175521.60000000003</v>
          </cell>
        </row>
        <row r="1240">
          <cell r="L1240">
            <v>2560265.0432876712</v>
          </cell>
        </row>
        <row r="1241">
          <cell r="H1241">
            <v>2000</v>
          </cell>
        </row>
        <row r="1242">
          <cell r="H1242">
            <v>2200</v>
          </cell>
        </row>
        <row r="1243">
          <cell r="H1243">
            <v>2211</v>
          </cell>
          <cell r="L1243">
            <v>5000</v>
          </cell>
        </row>
        <row r="1244">
          <cell r="H1244">
            <v>2900</v>
          </cell>
        </row>
        <row r="1245">
          <cell r="H1245">
            <v>2961</v>
          </cell>
          <cell r="L1245">
            <v>35000</v>
          </cell>
        </row>
        <row r="1246">
          <cell r="L1246">
            <v>40000</v>
          </cell>
        </row>
        <row r="1247">
          <cell r="H1247">
            <v>3000</v>
          </cell>
        </row>
        <row r="1248">
          <cell r="H1248">
            <v>3200</v>
          </cell>
        </row>
        <row r="1249">
          <cell r="H1249">
            <v>3291</v>
          </cell>
          <cell r="L1249">
            <v>10000</v>
          </cell>
        </row>
        <row r="1250">
          <cell r="H1250">
            <v>3500</v>
          </cell>
        </row>
        <row r="1251">
          <cell r="H1251">
            <v>3551</v>
          </cell>
          <cell r="L1251">
            <v>25000</v>
          </cell>
        </row>
        <row r="1252">
          <cell r="L1252">
            <v>35000</v>
          </cell>
        </row>
        <row r="1253">
          <cell r="H1253">
            <v>4000</v>
          </cell>
        </row>
        <row r="1254">
          <cell r="H1254">
            <v>4300</v>
          </cell>
        </row>
        <row r="1255">
          <cell r="H1255">
            <v>4332</v>
          </cell>
          <cell r="L1255">
            <v>3000000</v>
          </cell>
        </row>
        <row r="1256">
          <cell r="H1256" t="str">
            <v>0001</v>
          </cell>
          <cell r="L1256">
            <v>3000000</v>
          </cell>
        </row>
        <row r="1257">
          <cell r="H1257">
            <v>4400</v>
          </cell>
        </row>
        <row r="1258">
          <cell r="H1258">
            <v>4411</v>
          </cell>
          <cell r="L1258">
            <v>0</v>
          </cell>
        </row>
        <row r="1259">
          <cell r="H1259" t="str">
            <v>0001</v>
          </cell>
          <cell r="L1259">
            <v>0</v>
          </cell>
        </row>
        <row r="1260">
          <cell r="H1260" t="str">
            <v>0002</v>
          </cell>
          <cell r="L1260">
            <v>0</v>
          </cell>
        </row>
        <row r="1261">
          <cell r="H1261" t="str">
            <v>0003</v>
          </cell>
          <cell r="L1261">
            <v>0</v>
          </cell>
        </row>
        <row r="1262">
          <cell r="L1262">
            <v>3000000</v>
          </cell>
        </row>
        <row r="1263">
          <cell r="H1263">
            <v>8000</v>
          </cell>
        </row>
        <row r="1264">
          <cell r="H1264">
            <v>8500</v>
          </cell>
        </row>
        <row r="1265">
          <cell r="H1265">
            <v>8531</v>
          </cell>
          <cell r="L1265">
            <v>0</v>
          </cell>
        </row>
        <row r="1266">
          <cell r="H1266" t="str">
            <v>0001</v>
          </cell>
          <cell r="L1266">
            <v>0</v>
          </cell>
        </row>
        <row r="1267">
          <cell r="H1267" t="str">
            <v>0002</v>
          </cell>
          <cell r="L1267">
            <v>0</v>
          </cell>
        </row>
        <row r="1268">
          <cell r="L1268">
            <v>0</v>
          </cell>
        </row>
        <row r="1269">
          <cell r="L1269">
            <v>5635265.0432876712</v>
          </cell>
        </row>
        <row r="1270">
          <cell r="L1270">
            <v>11184786.629041096</v>
          </cell>
        </row>
        <row r="1273">
          <cell r="H1273">
            <v>6000</v>
          </cell>
        </row>
        <row r="1274">
          <cell r="H1274">
            <v>6100</v>
          </cell>
        </row>
        <row r="1275">
          <cell r="H1275">
            <v>6141</v>
          </cell>
          <cell r="L1275">
            <v>1418380</v>
          </cell>
        </row>
        <row r="1276">
          <cell r="H1276" t="str">
            <v>0008</v>
          </cell>
          <cell r="L1276">
            <v>60500</v>
          </cell>
        </row>
        <row r="1277">
          <cell r="H1277" t="str">
            <v>0009</v>
          </cell>
          <cell r="L1277">
            <v>593000</v>
          </cell>
        </row>
        <row r="1278">
          <cell r="H1278" t="str">
            <v>0010</v>
          </cell>
          <cell r="L1278">
            <v>764880</v>
          </cell>
        </row>
        <row r="1279">
          <cell r="L1279">
            <v>1418380</v>
          </cell>
        </row>
        <row r="1280">
          <cell r="L1280">
            <v>279136897.79169863</v>
          </cell>
        </row>
        <row r="1282">
          <cell r="H1282" t="str">
            <v>1000</v>
          </cell>
        </row>
        <row r="1283">
          <cell r="H1283" t="str">
            <v>1200</v>
          </cell>
        </row>
        <row r="1284">
          <cell r="H1284" t="str">
            <v>1211</v>
          </cell>
          <cell r="L1284">
            <v>0</v>
          </cell>
        </row>
        <row r="1285">
          <cell r="H1285" t="str">
            <v>3000</v>
          </cell>
        </row>
        <row r="1286">
          <cell r="H1286" t="str">
            <v>3300</v>
          </cell>
        </row>
        <row r="1287">
          <cell r="H1287" t="str">
            <v>3321</v>
          </cell>
          <cell r="L1287">
            <v>0</v>
          </cell>
        </row>
        <row r="1288">
          <cell r="H1288" t="str">
            <v>6000</v>
          </cell>
        </row>
        <row r="1289">
          <cell r="H1289" t="str">
            <v>6100</v>
          </cell>
        </row>
        <row r="1290">
          <cell r="H1290" t="str">
            <v>6141</v>
          </cell>
          <cell r="L1290">
            <v>45456532.250000052</v>
          </cell>
        </row>
        <row r="1291">
          <cell r="H1291" t="str">
            <v>0011</v>
          </cell>
          <cell r="L1291">
            <v>36000</v>
          </cell>
        </row>
        <row r="1292">
          <cell r="H1292" t="str">
            <v>0012</v>
          </cell>
          <cell r="L1292">
            <v>120000</v>
          </cell>
        </row>
        <row r="1293">
          <cell r="H1293" t="str">
            <v>0013</v>
          </cell>
          <cell r="L1293">
            <v>24000</v>
          </cell>
        </row>
        <row r="1294">
          <cell r="H1294" t="str">
            <v>0014</v>
          </cell>
          <cell r="L1294">
            <v>24000</v>
          </cell>
        </row>
        <row r="1295">
          <cell r="H1295" t="str">
            <v>0015</v>
          </cell>
          <cell r="L1295">
            <v>36000</v>
          </cell>
        </row>
        <row r="1296">
          <cell r="H1296" t="str">
            <v>0016</v>
          </cell>
          <cell r="L1296">
            <v>36000</v>
          </cell>
        </row>
        <row r="1297">
          <cell r="H1297" t="str">
            <v>0017</v>
          </cell>
          <cell r="L1297">
            <v>60000</v>
          </cell>
        </row>
        <row r="1298">
          <cell r="H1298" t="str">
            <v>0018</v>
          </cell>
          <cell r="L1298">
            <v>48000</v>
          </cell>
        </row>
        <row r="1299">
          <cell r="H1299" t="str">
            <v>0019</v>
          </cell>
          <cell r="L1299">
            <v>36000</v>
          </cell>
        </row>
        <row r="1300">
          <cell r="H1300" t="str">
            <v>0020</v>
          </cell>
          <cell r="L1300">
            <v>48000</v>
          </cell>
        </row>
        <row r="1301">
          <cell r="H1301" t="str">
            <v>0021</v>
          </cell>
          <cell r="L1301">
            <v>48000</v>
          </cell>
        </row>
        <row r="1302">
          <cell r="H1302" t="str">
            <v>0022</v>
          </cell>
          <cell r="L1302">
            <v>48000</v>
          </cell>
        </row>
        <row r="1303">
          <cell r="H1303" t="str">
            <v>0023</v>
          </cell>
          <cell r="L1303">
            <v>135600</v>
          </cell>
        </row>
        <row r="1304">
          <cell r="H1304" t="str">
            <v>0036</v>
          </cell>
          <cell r="L1304">
            <v>89534.74</v>
          </cell>
        </row>
        <row r="1305">
          <cell r="H1305" t="str">
            <v>0037</v>
          </cell>
          <cell r="L1305">
            <v>89534.74</v>
          </cell>
        </row>
        <row r="1306">
          <cell r="H1306" t="str">
            <v>0039</v>
          </cell>
          <cell r="L1306">
            <v>89534.74</v>
          </cell>
        </row>
        <row r="1307">
          <cell r="H1307" t="str">
            <v>0040</v>
          </cell>
          <cell r="L1307">
            <v>89534.74</v>
          </cell>
        </row>
        <row r="1308">
          <cell r="H1308" t="str">
            <v>0041</v>
          </cell>
          <cell r="L1308">
            <v>89534.74</v>
          </cell>
        </row>
        <row r="1309">
          <cell r="H1309" t="str">
            <v>0042</v>
          </cell>
          <cell r="L1309">
            <v>124698.02</v>
          </cell>
        </row>
        <row r="1310">
          <cell r="H1310" t="str">
            <v>0043</v>
          </cell>
          <cell r="L1310">
            <v>89534.74</v>
          </cell>
        </row>
        <row r="1311">
          <cell r="H1311" t="str">
            <v>0044</v>
          </cell>
          <cell r="L1311">
            <v>89534.74</v>
          </cell>
        </row>
        <row r="1312">
          <cell r="H1312" t="str">
            <v>0047</v>
          </cell>
          <cell r="L1312">
            <v>192160.04</v>
          </cell>
        </row>
        <row r="1313">
          <cell r="H1313" t="str">
            <v>0048</v>
          </cell>
          <cell r="L1313">
            <v>204643.23</v>
          </cell>
        </row>
        <row r="1314">
          <cell r="H1314" t="str">
            <v>0050</v>
          </cell>
          <cell r="L1314">
            <v>536358.96</v>
          </cell>
        </row>
        <row r="1315">
          <cell r="H1315" t="str">
            <v>0051</v>
          </cell>
          <cell r="L1315">
            <v>234598.83</v>
          </cell>
        </row>
        <row r="1316">
          <cell r="H1316" t="str">
            <v>0052</v>
          </cell>
          <cell r="L1316">
            <v>899788.04</v>
          </cell>
        </row>
        <row r="1317">
          <cell r="H1317" t="str">
            <v>0053</v>
          </cell>
          <cell r="L1317">
            <v>1062240.76</v>
          </cell>
        </row>
        <row r="1318">
          <cell r="H1318" t="str">
            <v>0055</v>
          </cell>
          <cell r="L1318">
            <v>73645.78</v>
          </cell>
        </row>
        <row r="1319">
          <cell r="H1319" t="str">
            <v>0056</v>
          </cell>
          <cell r="L1319">
            <v>836692.34</v>
          </cell>
        </row>
        <row r="1320">
          <cell r="H1320" t="str">
            <v>0057</v>
          </cell>
          <cell r="L1320">
            <v>196943.53</v>
          </cell>
        </row>
        <row r="1321">
          <cell r="H1321" t="str">
            <v>0058</v>
          </cell>
          <cell r="L1321">
            <v>1587855.59</v>
          </cell>
        </row>
        <row r="1322">
          <cell r="H1322" t="str">
            <v>0059</v>
          </cell>
          <cell r="L1322">
            <v>675736.33</v>
          </cell>
        </row>
        <row r="1323">
          <cell r="H1323" t="str">
            <v>0060</v>
          </cell>
          <cell r="L1323">
            <v>1001298.12</v>
          </cell>
        </row>
        <row r="1324">
          <cell r="H1324" t="str">
            <v>0061</v>
          </cell>
          <cell r="L1324">
            <v>1378763.26</v>
          </cell>
        </row>
        <row r="1325">
          <cell r="H1325" t="str">
            <v>0063</v>
          </cell>
          <cell r="L1325">
            <v>1626942.96</v>
          </cell>
        </row>
        <row r="1326">
          <cell r="H1326" t="str">
            <v>0065</v>
          </cell>
          <cell r="L1326">
            <v>2357235.7999999998</v>
          </cell>
        </row>
        <row r="1327">
          <cell r="H1327" t="str">
            <v>0066</v>
          </cell>
          <cell r="L1327">
            <v>1946535.78</v>
          </cell>
        </row>
        <row r="1328">
          <cell r="H1328" t="str">
            <v>0068</v>
          </cell>
          <cell r="L1328">
            <v>1456449.51</v>
          </cell>
        </row>
        <row r="1329">
          <cell r="H1329" t="str">
            <v>0069</v>
          </cell>
          <cell r="L1329">
            <v>1325554.8</v>
          </cell>
        </row>
        <row r="1330">
          <cell r="H1330" t="str">
            <v>0070</v>
          </cell>
          <cell r="L1330">
            <v>990881.14</v>
          </cell>
        </row>
        <row r="1331">
          <cell r="H1331" t="str">
            <v>0072</v>
          </cell>
          <cell r="L1331">
            <v>1943471.46</v>
          </cell>
        </row>
        <row r="1332">
          <cell r="H1332" t="str">
            <v>0073</v>
          </cell>
          <cell r="L1332">
            <v>97230.12</v>
          </cell>
        </row>
        <row r="1333">
          <cell r="H1333" t="str">
            <v>0074</v>
          </cell>
          <cell r="L1333">
            <v>1400228.05</v>
          </cell>
        </row>
        <row r="1334">
          <cell r="H1334" t="str">
            <v>0075</v>
          </cell>
          <cell r="L1334">
            <v>998375.48</v>
          </cell>
        </row>
        <row r="1335">
          <cell r="H1335" t="str">
            <v>0076</v>
          </cell>
          <cell r="L1335">
            <v>878805.11</v>
          </cell>
        </row>
        <row r="1336">
          <cell r="H1336" t="str">
            <v>0077</v>
          </cell>
          <cell r="L1336">
            <v>997611.12</v>
          </cell>
        </row>
        <row r="1337">
          <cell r="H1337" t="str">
            <v>0078</v>
          </cell>
          <cell r="L1337">
            <v>917339.66</v>
          </cell>
        </row>
        <row r="1338">
          <cell r="H1338" t="str">
            <v>0079</v>
          </cell>
          <cell r="L1338">
            <v>442157.91</v>
          </cell>
        </row>
        <row r="1339">
          <cell r="H1339" t="str">
            <v>0081</v>
          </cell>
          <cell r="L1339">
            <v>61701.67</v>
          </cell>
        </row>
        <row r="1340">
          <cell r="H1340" t="str">
            <v>0082</v>
          </cell>
          <cell r="L1340">
            <v>559900</v>
          </cell>
        </row>
        <row r="1341">
          <cell r="H1341" t="str">
            <v>0083</v>
          </cell>
          <cell r="L1341">
            <v>2293323.92</v>
          </cell>
        </row>
        <row r="1342">
          <cell r="H1342" t="str">
            <v>0088</v>
          </cell>
          <cell r="L1342">
            <v>180306.42</v>
          </cell>
        </row>
        <row r="1343">
          <cell r="H1343" t="str">
            <v>0089</v>
          </cell>
          <cell r="L1343">
            <v>127656.94</v>
          </cell>
        </row>
        <row r="1344">
          <cell r="H1344" t="str">
            <v>0090</v>
          </cell>
          <cell r="L1344">
            <v>140639</v>
          </cell>
        </row>
        <row r="1345">
          <cell r="H1345" t="str">
            <v>0091</v>
          </cell>
          <cell r="L1345">
            <v>60582.96</v>
          </cell>
        </row>
        <row r="1346">
          <cell r="H1346" t="str">
            <v>0092</v>
          </cell>
          <cell r="L1346">
            <v>225022.4</v>
          </cell>
        </row>
        <row r="1347">
          <cell r="H1347" t="str">
            <v>0093</v>
          </cell>
          <cell r="L1347">
            <v>133426.75</v>
          </cell>
        </row>
        <row r="1348">
          <cell r="H1348" t="str">
            <v>0094</v>
          </cell>
          <cell r="L1348">
            <v>206991.77</v>
          </cell>
        </row>
        <row r="1349">
          <cell r="H1349" t="str">
            <v>0095</v>
          </cell>
          <cell r="L1349">
            <v>191124.8</v>
          </cell>
        </row>
        <row r="1350">
          <cell r="H1350" t="str">
            <v>0096</v>
          </cell>
          <cell r="L1350">
            <v>180306.42</v>
          </cell>
        </row>
        <row r="1351">
          <cell r="H1351" t="str">
            <v>0097</v>
          </cell>
          <cell r="L1351">
            <v>80777.27</v>
          </cell>
        </row>
        <row r="1352">
          <cell r="H1352" t="str">
            <v>0098</v>
          </cell>
          <cell r="L1352">
            <v>144245.13</v>
          </cell>
        </row>
        <row r="1353">
          <cell r="H1353" t="str">
            <v>0099</v>
          </cell>
          <cell r="L1353">
            <v>36782.51</v>
          </cell>
        </row>
        <row r="1354">
          <cell r="H1354" t="str">
            <v>0100</v>
          </cell>
          <cell r="L1354">
            <v>125493.27</v>
          </cell>
        </row>
        <row r="1355">
          <cell r="H1355" t="str">
            <v>0101</v>
          </cell>
          <cell r="L1355">
            <v>162275.78</v>
          </cell>
        </row>
        <row r="1356">
          <cell r="H1356" t="str">
            <v>0102</v>
          </cell>
          <cell r="L1356">
            <v>134869.20000000001</v>
          </cell>
        </row>
        <row r="1357">
          <cell r="H1357" t="str">
            <v>0103</v>
          </cell>
          <cell r="L1357">
            <v>81498.5</v>
          </cell>
        </row>
        <row r="1358">
          <cell r="H1358" t="str">
            <v>0104</v>
          </cell>
          <cell r="L1358">
            <v>216367.7</v>
          </cell>
        </row>
        <row r="1359">
          <cell r="H1359" t="str">
            <v>0105</v>
          </cell>
          <cell r="L1359">
            <v>86547.08</v>
          </cell>
        </row>
        <row r="1360">
          <cell r="H1360" t="str">
            <v>0106</v>
          </cell>
          <cell r="L1360">
            <v>165881.9</v>
          </cell>
        </row>
        <row r="1361">
          <cell r="H1361" t="str">
            <v>0107</v>
          </cell>
          <cell r="L1361">
            <v>169488.03</v>
          </cell>
        </row>
        <row r="1362">
          <cell r="H1362" t="str">
            <v>0108</v>
          </cell>
          <cell r="L1362">
            <v>79334.820000000007</v>
          </cell>
        </row>
        <row r="1363">
          <cell r="H1363" t="str">
            <v>0109</v>
          </cell>
          <cell r="L1363">
            <v>72122.570000000007</v>
          </cell>
        </row>
        <row r="1364">
          <cell r="H1364" t="str">
            <v>0110</v>
          </cell>
          <cell r="L1364">
            <v>144245.13</v>
          </cell>
        </row>
        <row r="1365">
          <cell r="H1365" t="str">
            <v>0111</v>
          </cell>
          <cell r="L1365">
            <v>115396.1</v>
          </cell>
        </row>
        <row r="1366">
          <cell r="H1366" t="str">
            <v>0112</v>
          </cell>
          <cell r="L1366">
            <v>72122.570000000007</v>
          </cell>
        </row>
        <row r="1367">
          <cell r="H1367" t="str">
            <v>0113</v>
          </cell>
          <cell r="L1367">
            <v>97365.47</v>
          </cell>
        </row>
        <row r="1368">
          <cell r="H1368" t="str">
            <v>0114</v>
          </cell>
          <cell r="L1368">
            <v>137032.88</v>
          </cell>
        </row>
        <row r="1369">
          <cell r="H1369" t="str">
            <v>0115</v>
          </cell>
          <cell r="L1369">
            <v>144245.13</v>
          </cell>
        </row>
        <row r="1370">
          <cell r="H1370" t="str">
            <v>0116</v>
          </cell>
          <cell r="L1370">
            <v>72122.570000000007</v>
          </cell>
        </row>
        <row r="1371">
          <cell r="H1371" t="str">
            <v>0117</v>
          </cell>
          <cell r="L1371">
            <v>155784.74</v>
          </cell>
        </row>
        <row r="1372">
          <cell r="H1372" t="str">
            <v>0118</v>
          </cell>
          <cell r="L1372">
            <v>129820.62</v>
          </cell>
        </row>
        <row r="1373">
          <cell r="H1373" t="str">
            <v>0119</v>
          </cell>
          <cell r="L1373">
            <v>144245.13</v>
          </cell>
        </row>
        <row r="1374">
          <cell r="H1374" t="str">
            <v>0120</v>
          </cell>
          <cell r="L1374">
            <v>82940.95</v>
          </cell>
        </row>
        <row r="1375">
          <cell r="H1375" t="str">
            <v>0121</v>
          </cell>
          <cell r="L1375">
            <v>72122.570000000007</v>
          </cell>
        </row>
        <row r="1376">
          <cell r="H1376" t="str">
            <v>0122</v>
          </cell>
          <cell r="L1376">
            <v>128378.18</v>
          </cell>
        </row>
        <row r="1377">
          <cell r="H1377" t="str">
            <v>0123</v>
          </cell>
          <cell r="L1377">
            <v>528185.69999999995</v>
          </cell>
        </row>
        <row r="1378">
          <cell r="H1378" t="str">
            <v>0124</v>
          </cell>
          <cell r="L1378">
            <v>114979.2</v>
          </cell>
        </row>
        <row r="1379">
          <cell r="H1379" t="str">
            <v>0125</v>
          </cell>
          <cell r="L1379">
            <v>79200</v>
          </cell>
        </row>
        <row r="1380">
          <cell r="H1380" t="str">
            <v>0126</v>
          </cell>
          <cell r="L1380">
            <v>60336.25</v>
          </cell>
        </row>
        <row r="1381">
          <cell r="H1381" t="str">
            <v>0127</v>
          </cell>
          <cell r="L1381">
            <v>226390.9</v>
          </cell>
        </row>
        <row r="1382">
          <cell r="H1382" t="str">
            <v>0128</v>
          </cell>
          <cell r="L1382">
            <v>22742.13</v>
          </cell>
        </row>
        <row r="1383">
          <cell r="H1383" t="str">
            <v>0129</v>
          </cell>
          <cell r="L1383">
            <v>20932.04</v>
          </cell>
        </row>
        <row r="1384">
          <cell r="H1384" t="str">
            <v>0130</v>
          </cell>
          <cell r="L1384">
            <v>28132.560000000001</v>
          </cell>
        </row>
        <row r="1385">
          <cell r="H1385" t="str">
            <v>0131</v>
          </cell>
          <cell r="L1385">
            <v>46319.68</v>
          </cell>
        </row>
        <row r="1386">
          <cell r="H1386" t="str">
            <v>0132</v>
          </cell>
          <cell r="L1386">
            <v>72496.33</v>
          </cell>
        </row>
        <row r="1387">
          <cell r="H1387" t="str">
            <v>0133</v>
          </cell>
          <cell r="L1387">
            <v>18379.349999999999</v>
          </cell>
        </row>
        <row r="1388">
          <cell r="H1388" t="str">
            <v>0134</v>
          </cell>
          <cell r="L1388">
            <v>105105.75</v>
          </cell>
        </row>
        <row r="1389">
          <cell r="H1389" t="str">
            <v>0135</v>
          </cell>
          <cell r="L1389">
            <v>18787.78</v>
          </cell>
        </row>
        <row r="1390">
          <cell r="H1390" t="str">
            <v>0135</v>
          </cell>
          <cell r="L1390">
            <v>36981.480000000003</v>
          </cell>
        </row>
        <row r="1391">
          <cell r="H1391" t="str">
            <v>0137</v>
          </cell>
          <cell r="L1391">
            <v>168922.94</v>
          </cell>
        </row>
        <row r="1392">
          <cell r="H1392" t="str">
            <v>0138</v>
          </cell>
          <cell r="L1392">
            <v>82911.289999999994</v>
          </cell>
        </row>
        <row r="1393">
          <cell r="H1393" t="str">
            <v>0139</v>
          </cell>
          <cell r="L1393">
            <v>94959.98</v>
          </cell>
        </row>
        <row r="1394">
          <cell r="H1394" t="str">
            <v>0140</v>
          </cell>
          <cell r="L1394">
            <v>61106.7</v>
          </cell>
        </row>
        <row r="1395">
          <cell r="H1395" t="str">
            <v>0141</v>
          </cell>
          <cell r="L1395">
            <v>48918.78</v>
          </cell>
        </row>
        <row r="1396">
          <cell r="H1396" t="str">
            <v>0142</v>
          </cell>
          <cell r="L1396">
            <v>42328.2</v>
          </cell>
        </row>
        <row r="1397">
          <cell r="H1397" t="str">
            <v>0143</v>
          </cell>
          <cell r="L1397">
            <v>94681.5</v>
          </cell>
        </row>
        <row r="1398">
          <cell r="H1398" t="str">
            <v>0144</v>
          </cell>
          <cell r="L1398">
            <v>15390.39</v>
          </cell>
        </row>
        <row r="1399">
          <cell r="H1399" t="str">
            <v>0145</v>
          </cell>
          <cell r="L1399">
            <v>66834</v>
          </cell>
        </row>
        <row r="1400">
          <cell r="H1400" t="str">
            <v>0146</v>
          </cell>
          <cell r="L1400">
            <v>87181.24</v>
          </cell>
        </row>
        <row r="1401">
          <cell r="H1401" t="str">
            <v>0147</v>
          </cell>
          <cell r="L1401">
            <v>21953.11</v>
          </cell>
        </row>
        <row r="1402">
          <cell r="H1402" t="str">
            <v>0148</v>
          </cell>
          <cell r="L1402">
            <v>27197.73</v>
          </cell>
        </row>
        <row r="1403">
          <cell r="H1403" t="str">
            <v>0149</v>
          </cell>
          <cell r="L1403">
            <v>31671.89</v>
          </cell>
        </row>
        <row r="1404">
          <cell r="H1404" t="str">
            <v>0150</v>
          </cell>
          <cell r="L1404">
            <v>1796882.44</v>
          </cell>
        </row>
        <row r="1405">
          <cell r="H1405" t="str">
            <v>0151</v>
          </cell>
          <cell r="L1405">
            <v>932167.51</v>
          </cell>
        </row>
        <row r="1406">
          <cell r="H1406" t="str">
            <v>0152</v>
          </cell>
          <cell r="L1406">
            <v>98600</v>
          </cell>
        </row>
        <row r="1407">
          <cell r="H1407" t="str">
            <v>0153</v>
          </cell>
          <cell r="L1407">
            <v>98600</v>
          </cell>
        </row>
        <row r="1408">
          <cell r="H1408" t="str">
            <v>0154</v>
          </cell>
          <cell r="L1408">
            <v>98600</v>
          </cell>
        </row>
        <row r="1409">
          <cell r="H1409" t="str">
            <v>0155</v>
          </cell>
          <cell r="L1409">
            <v>98600</v>
          </cell>
        </row>
        <row r="1410">
          <cell r="H1410" t="str">
            <v>0156</v>
          </cell>
          <cell r="L1410">
            <v>98600</v>
          </cell>
        </row>
        <row r="1411">
          <cell r="H1411" t="str">
            <v>0157</v>
          </cell>
          <cell r="L1411">
            <v>98600</v>
          </cell>
        </row>
        <row r="1412">
          <cell r="H1412" t="str">
            <v>0158</v>
          </cell>
          <cell r="L1412">
            <v>197200</v>
          </cell>
        </row>
        <row r="1413">
          <cell r="H1413" t="str">
            <v>0159</v>
          </cell>
          <cell r="L1413">
            <v>152715.74</v>
          </cell>
        </row>
        <row r="1414">
          <cell r="H1414" t="str">
            <v>0160</v>
          </cell>
          <cell r="L1414">
            <v>152715.74</v>
          </cell>
        </row>
        <row r="1415">
          <cell r="H1415" t="str">
            <v>0161</v>
          </cell>
          <cell r="L1415">
            <v>152715.74</v>
          </cell>
        </row>
        <row r="1416">
          <cell r="H1416" t="str">
            <v>0162</v>
          </cell>
          <cell r="L1416">
            <v>152715.74</v>
          </cell>
        </row>
        <row r="1417">
          <cell r="H1417" t="str">
            <v>0163</v>
          </cell>
          <cell r="L1417">
            <v>152715.74</v>
          </cell>
        </row>
        <row r="1418">
          <cell r="H1418" t="str">
            <v>0164</v>
          </cell>
          <cell r="L1418">
            <v>152715.74</v>
          </cell>
        </row>
        <row r="1419">
          <cell r="H1419" t="str">
            <v>0165</v>
          </cell>
          <cell r="L1419">
            <v>152715.74</v>
          </cell>
        </row>
        <row r="1420">
          <cell r="H1420" t="str">
            <v>0166</v>
          </cell>
          <cell r="L1420">
            <v>152715.74</v>
          </cell>
        </row>
        <row r="1421">
          <cell r="H1421" t="str">
            <v>0167</v>
          </cell>
          <cell r="L1421">
            <v>152715.74</v>
          </cell>
        </row>
        <row r="1422">
          <cell r="H1422" t="str">
            <v>0168</v>
          </cell>
          <cell r="L1422">
            <v>152715.74</v>
          </cell>
        </row>
        <row r="1423">
          <cell r="H1423" t="str">
            <v>0169</v>
          </cell>
          <cell r="L1423">
            <v>152715.74</v>
          </cell>
        </row>
        <row r="1424">
          <cell r="H1424" t="str">
            <v>0170</v>
          </cell>
          <cell r="L1424">
            <v>152715.74</v>
          </cell>
        </row>
        <row r="1425">
          <cell r="H1425" t="str">
            <v>0171</v>
          </cell>
          <cell r="L1425">
            <v>152715.74</v>
          </cell>
        </row>
        <row r="1426">
          <cell r="H1426" t="str">
            <v>0172</v>
          </cell>
          <cell r="L1426">
            <v>152715.74</v>
          </cell>
        </row>
        <row r="1427">
          <cell r="H1427" t="str">
            <v>0173</v>
          </cell>
          <cell r="L1427">
            <v>2454561.2799999998</v>
          </cell>
        </row>
        <row r="1428">
          <cell r="L1428">
            <v>45456532.249999918</v>
          </cell>
        </row>
        <row r="1430">
          <cell r="H1430" t="str">
            <v>1000</v>
          </cell>
        </row>
        <row r="1431">
          <cell r="H1431" t="str">
            <v>1200</v>
          </cell>
        </row>
        <row r="1432">
          <cell r="H1432" t="str">
            <v>1211</v>
          </cell>
          <cell r="L1432">
            <v>0</v>
          </cell>
        </row>
        <row r="1433">
          <cell r="H1433" t="str">
            <v>3000</v>
          </cell>
        </row>
        <row r="1434">
          <cell r="H1434" t="str">
            <v>3300</v>
          </cell>
        </row>
        <row r="1435">
          <cell r="H1435" t="str">
            <v>3321</v>
          </cell>
          <cell r="L1435">
            <v>0</v>
          </cell>
        </row>
        <row r="1436">
          <cell r="H1436">
            <v>6000</v>
          </cell>
        </row>
        <row r="1437">
          <cell r="H1437">
            <v>6100</v>
          </cell>
        </row>
        <row r="1438">
          <cell r="H1438">
            <v>6141</v>
          </cell>
          <cell r="L1438">
            <v>75920000</v>
          </cell>
        </row>
        <row r="1439">
          <cell r="H1439" t="str">
            <v>0001</v>
          </cell>
          <cell r="L1439">
            <v>5000000</v>
          </cell>
        </row>
        <row r="1440">
          <cell r="H1440" t="str">
            <v>0002</v>
          </cell>
          <cell r="L1440">
            <v>7000000</v>
          </cell>
        </row>
        <row r="1441">
          <cell r="H1441" t="str">
            <v>0003</v>
          </cell>
          <cell r="L1441">
            <v>43920000</v>
          </cell>
        </row>
        <row r="1442">
          <cell r="H1442" t="str">
            <v>0004</v>
          </cell>
          <cell r="L1442">
            <v>6000000</v>
          </cell>
        </row>
        <row r="1443">
          <cell r="H1443" t="str">
            <v>0005</v>
          </cell>
          <cell r="L1443">
            <v>9000000</v>
          </cell>
        </row>
        <row r="1444">
          <cell r="H1444" t="str">
            <v>0006</v>
          </cell>
          <cell r="L1444">
            <v>5000000</v>
          </cell>
        </row>
        <row r="1445">
          <cell r="H1445" t="str">
            <v>0007</v>
          </cell>
          <cell r="L1445">
            <v>0</v>
          </cell>
        </row>
        <row r="1446">
          <cell r="H1446" t="str">
            <v>0008</v>
          </cell>
          <cell r="L1446">
            <v>0</v>
          </cell>
        </row>
        <row r="1447">
          <cell r="H1447" t="str">
            <v>0009</v>
          </cell>
          <cell r="L1447">
            <v>0</v>
          </cell>
        </row>
        <row r="1448">
          <cell r="H1448" t="str">
            <v>0010</v>
          </cell>
          <cell r="L1448">
            <v>0</v>
          </cell>
        </row>
        <row r="1449">
          <cell r="H1449" t="str">
            <v>0011</v>
          </cell>
          <cell r="L1449">
            <v>0</v>
          </cell>
        </row>
        <row r="1450">
          <cell r="H1450" t="str">
            <v>0012</v>
          </cell>
          <cell r="L1450">
            <v>0</v>
          </cell>
        </row>
        <row r="1451">
          <cell r="H1451" t="str">
            <v>0013</v>
          </cell>
          <cell r="L1451">
            <v>0</v>
          </cell>
        </row>
        <row r="1452">
          <cell r="H1452" t="str">
            <v>0014</v>
          </cell>
          <cell r="L1452">
            <v>0</v>
          </cell>
        </row>
        <row r="1453">
          <cell r="H1453" t="str">
            <v>0015</v>
          </cell>
          <cell r="L1453">
            <v>0</v>
          </cell>
        </row>
        <row r="1454">
          <cell r="H1454" t="str">
            <v>0016</v>
          </cell>
          <cell r="L1454">
            <v>0</v>
          </cell>
        </row>
        <row r="1455">
          <cell r="H1455" t="str">
            <v>0017</v>
          </cell>
          <cell r="L1455">
            <v>0</v>
          </cell>
        </row>
        <row r="1456">
          <cell r="H1456" t="str">
            <v>0018</v>
          </cell>
          <cell r="L1456">
            <v>0</v>
          </cell>
        </row>
        <row r="1457">
          <cell r="H1457" t="str">
            <v>0019</v>
          </cell>
          <cell r="L1457">
            <v>0</v>
          </cell>
        </row>
        <row r="1458">
          <cell r="H1458" t="str">
            <v>0020</v>
          </cell>
          <cell r="L1458">
            <v>0</v>
          </cell>
        </row>
        <row r="1459">
          <cell r="H1459" t="str">
            <v>0021</v>
          </cell>
          <cell r="L1459">
            <v>0</v>
          </cell>
        </row>
        <row r="1460">
          <cell r="H1460" t="str">
            <v>0022</v>
          </cell>
          <cell r="L1460">
            <v>0</v>
          </cell>
        </row>
        <row r="1461">
          <cell r="H1461" t="str">
            <v>0023</v>
          </cell>
          <cell r="L1461">
            <v>0</v>
          </cell>
        </row>
        <row r="1462">
          <cell r="H1462" t="str">
            <v>0024</v>
          </cell>
          <cell r="L1462">
            <v>0</v>
          </cell>
        </row>
        <row r="1463">
          <cell r="H1463" t="str">
            <v>0025</v>
          </cell>
          <cell r="L1463">
            <v>0</v>
          </cell>
        </row>
        <row r="1464">
          <cell r="H1464" t="str">
            <v>0026</v>
          </cell>
          <cell r="L1464">
            <v>0</v>
          </cell>
        </row>
        <row r="1465">
          <cell r="H1465" t="str">
            <v>0027</v>
          </cell>
          <cell r="L1465">
            <v>0</v>
          </cell>
        </row>
        <row r="1466">
          <cell r="H1466" t="str">
            <v>0028</v>
          </cell>
          <cell r="L1466">
            <v>0</v>
          </cell>
        </row>
        <row r="1467">
          <cell r="H1467" t="str">
            <v>0029</v>
          </cell>
          <cell r="L1467">
            <v>0</v>
          </cell>
        </row>
        <row r="1468">
          <cell r="H1468" t="str">
            <v>0030</v>
          </cell>
          <cell r="L1468">
            <v>0</v>
          </cell>
        </row>
        <row r="1469">
          <cell r="H1469" t="str">
            <v>0031</v>
          </cell>
          <cell r="L1469">
            <v>0</v>
          </cell>
        </row>
        <row r="1470">
          <cell r="H1470" t="str">
            <v>0032</v>
          </cell>
          <cell r="L1470">
            <v>0</v>
          </cell>
        </row>
        <row r="1471">
          <cell r="H1471" t="str">
            <v>0033</v>
          </cell>
          <cell r="L1471">
            <v>0</v>
          </cell>
        </row>
        <row r="1472">
          <cell r="H1472" t="str">
            <v>0034</v>
          </cell>
          <cell r="L1472">
            <v>0</v>
          </cell>
        </row>
        <row r="1473">
          <cell r="H1473" t="str">
            <v>0035</v>
          </cell>
          <cell r="L1473">
            <v>0</v>
          </cell>
        </row>
        <row r="1474">
          <cell r="H1474" t="str">
            <v>0036</v>
          </cell>
          <cell r="L1474">
            <v>0</v>
          </cell>
        </row>
        <row r="1475">
          <cell r="H1475" t="str">
            <v>0037</v>
          </cell>
          <cell r="L1475">
            <v>0</v>
          </cell>
        </row>
        <row r="1476">
          <cell r="H1476" t="str">
            <v>0038</v>
          </cell>
          <cell r="L1476">
            <v>0</v>
          </cell>
        </row>
        <row r="1477">
          <cell r="H1477" t="str">
            <v>0039</v>
          </cell>
          <cell r="L1477">
            <v>0</v>
          </cell>
        </row>
        <row r="1478">
          <cell r="H1478" t="str">
            <v>0040</v>
          </cell>
          <cell r="L1478">
            <v>0</v>
          </cell>
        </row>
        <row r="1479">
          <cell r="H1479" t="str">
            <v>0041</v>
          </cell>
          <cell r="L1479">
            <v>0</v>
          </cell>
        </row>
        <row r="1480">
          <cell r="H1480" t="str">
            <v>0042</v>
          </cell>
          <cell r="L1480">
            <v>0</v>
          </cell>
        </row>
        <row r="1481">
          <cell r="H1481" t="str">
            <v>0043</v>
          </cell>
          <cell r="L1481">
            <v>0</v>
          </cell>
        </row>
        <row r="1482">
          <cell r="H1482" t="str">
            <v>0044</v>
          </cell>
          <cell r="L1482">
            <v>0</v>
          </cell>
        </row>
        <row r="1483">
          <cell r="H1483" t="str">
            <v>0045</v>
          </cell>
          <cell r="L1483">
            <v>0</v>
          </cell>
        </row>
        <row r="1484">
          <cell r="L1484">
            <v>75920000</v>
          </cell>
        </row>
        <row r="1485">
          <cell r="L1485">
            <v>121376532.24999991</v>
          </cell>
        </row>
        <row r="1487">
          <cell r="H1487" t="str">
            <v>0002</v>
          </cell>
        </row>
        <row r="1488">
          <cell r="H1488">
            <v>1000</v>
          </cell>
        </row>
        <row r="1489">
          <cell r="H1489">
            <v>1100</v>
          </cell>
        </row>
        <row r="1490">
          <cell r="H1490">
            <v>1131</v>
          </cell>
          <cell r="L1490">
            <v>5100960</v>
          </cell>
        </row>
        <row r="1492">
          <cell r="H1492">
            <v>1321</v>
          </cell>
          <cell r="L1492">
            <v>109006.82</v>
          </cell>
        </row>
        <row r="1493">
          <cell r="H1493">
            <v>1323</v>
          </cell>
          <cell r="L1493">
            <v>726712.11</v>
          </cell>
        </row>
        <row r="1495">
          <cell r="H1495">
            <v>1412</v>
          </cell>
          <cell r="L1495">
            <v>510096</v>
          </cell>
        </row>
        <row r="1496">
          <cell r="H1496">
            <v>1413</v>
          </cell>
          <cell r="L1496">
            <v>510096</v>
          </cell>
        </row>
        <row r="1497">
          <cell r="H1497">
            <v>1414</v>
          </cell>
          <cell r="L1497">
            <v>510096</v>
          </cell>
        </row>
        <row r="1498">
          <cell r="H1498" t="str">
            <v>1441</v>
          </cell>
          <cell r="L1498">
            <v>1200000</v>
          </cell>
        </row>
        <row r="1499">
          <cell r="H1499" t="str">
            <v>2000</v>
          </cell>
        </row>
        <row r="1500">
          <cell r="H1500" t="str">
            <v>2100</v>
          </cell>
        </row>
        <row r="1501">
          <cell r="H1501" t="str">
            <v>2111</v>
          </cell>
          <cell r="L1501">
            <v>100000</v>
          </cell>
        </row>
        <row r="1502">
          <cell r="H1502" t="str">
            <v>2141</v>
          </cell>
          <cell r="L1502">
            <v>50000</v>
          </cell>
        </row>
        <row r="1503">
          <cell r="H1503" t="str">
            <v>2151</v>
          </cell>
          <cell r="L1503">
            <v>50000</v>
          </cell>
        </row>
        <row r="1504">
          <cell r="H1504" t="str">
            <v>2500</v>
          </cell>
        </row>
        <row r="1505">
          <cell r="H1505" t="str">
            <v>2531</v>
          </cell>
          <cell r="L1505">
            <v>500000</v>
          </cell>
        </row>
        <row r="1506">
          <cell r="H1506" t="str">
            <v>2700</v>
          </cell>
        </row>
        <row r="1507">
          <cell r="H1507" t="str">
            <v>2711</v>
          </cell>
          <cell r="L1507">
            <v>2000000</v>
          </cell>
        </row>
        <row r="1508">
          <cell r="H1508" t="str">
            <v>2800</v>
          </cell>
        </row>
        <row r="1509">
          <cell r="H1509" t="str">
            <v>2831</v>
          </cell>
          <cell r="K1509" t="str">
            <v>PRENDAS DE PROTECCIÓN PARA SEGURIDAD PÚBLICA Y NACIONAL</v>
          </cell>
          <cell r="L1509">
            <v>0</v>
          </cell>
        </row>
        <row r="1510">
          <cell r="H1510" t="str">
            <v>2900</v>
          </cell>
        </row>
        <row r="1511">
          <cell r="H1511" t="str">
            <v>2961</v>
          </cell>
          <cell r="L1511">
            <v>1500000</v>
          </cell>
        </row>
        <row r="1512">
          <cell r="H1512">
            <v>3000</v>
          </cell>
        </row>
        <row r="1513">
          <cell r="H1513">
            <v>3300</v>
          </cell>
        </row>
        <row r="1514">
          <cell r="H1514">
            <v>3361</v>
          </cell>
          <cell r="L1514">
            <v>25000</v>
          </cell>
        </row>
        <row r="1515">
          <cell r="H1515">
            <v>3391</v>
          </cell>
          <cell r="L1515">
            <v>400000</v>
          </cell>
        </row>
        <row r="1516">
          <cell r="H1516">
            <v>3400</v>
          </cell>
        </row>
        <row r="1517">
          <cell r="H1517" t="str">
            <v>3451</v>
          </cell>
          <cell r="L1517">
            <v>1500000</v>
          </cell>
        </row>
        <row r="1518">
          <cell r="H1518">
            <v>3500</v>
          </cell>
        </row>
        <row r="1519">
          <cell r="H1519">
            <v>3531</v>
          </cell>
          <cell r="L1519">
            <v>450000</v>
          </cell>
        </row>
        <row r="1520">
          <cell r="H1520" t="str">
            <v>3551</v>
          </cell>
          <cell r="L1520">
            <v>1000000</v>
          </cell>
        </row>
        <row r="1521">
          <cell r="H1521" t="str">
            <v>5000</v>
          </cell>
        </row>
        <row r="1522">
          <cell r="H1522">
            <v>5200</v>
          </cell>
        </row>
        <row r="1523">
          <cell r="H1523">
            <v>5231</v>
          </cell>
          <cell r="L1523">
            <v>1000000</v>
          </cell>
        </row>
        <row r="1524">
          <cell r="H1524" t="str">
            <v>5400</v>
          </cell>
        </row>
        <row r="1525">
          <cell r="H1525" t="str">
            <v>5411</v>
          </cell>
          <cell r="L1525">
            <v>2000000</v>
          </cell>
        </row>
        <row r="1526">
          <cell r="H1526" t="str">
            <v>5500</v>
          </cell>
        </row>
        <row r="1527">
          <cell r="H1527" t="str">
            <v>5511</v>
          </cell>
          <cell r="L1527">
            <v>1000000</v>
          </cell>
        </row>
        <row r="1528">
          <cell r="H1528" t="str">
            <v>8000</v>
          </cell>
        </row>
        <row r="1529">
          <cell r="H1529" t="str">
            <v>8500</v>
          </cell>
        </row>
        <row r="1530">
          <cell r="H1530" t="str">
            <v>8531</v>
          </cell>
          <cell r="L1530">
            <v>500000</v>
          </cell>
        </row>
        <row r="1531">
          <cell r="H1531" t="str">
            <v>0003</v>
          </cell>
        </row>
        <row r="1532">
          <cell r="H1532" t="str">
            <v>2000</v>
          </cell>
        </row>
        <row r="1533">
          <cell r="H1533">
            <v>2400</v>
          </cell>
        </row>
        <row r="1534">
          <cell r="H1534">
            <v>2491</v>
          </cell>
          <cell r="L1534">
            <v>400000</v>
          </cell>
        </row>
        <row r="1535">
          <cell r="H1535" t="str">
            <v>2700</v>
          </cell>
        </row>
        <row r="1536">
          <cell r="H1536" t="str">
            <v>2711</v>
          </cell>
          <cell r="L1536">
            <v>350000</v>
          </cell>
        </row>
        <row r="1537">
          <cell r="H1537" t="str">
            <v>2900</v>
          </cell>
        </row>
        <row r="1538">
          <cell r="H1538" t="str">
            <v>2961</v>
          </cell>
          <cell r="L1538">
            <v>200000</v>
          </cell>
        </row>
        <row r="1539">
          <cell r="H1539">
            <v>3000</v>
          </cell>
        </row>
        <row r="1540">
          <cell r="H1540">
            <v>3400</v>
          </cell>
        </row>
        <row r="1541">
          <cell r="H1541" t="str">
            <v>3451</v>
          </cell>
          <cell r="L1541">
            <v>100000</v>
          </cell>
        </row>
        <row r="1542">
          <cell r="H1542">
            <v>3500</v>
          </cell>
        </row>
        <row r="1543">
          <cell r="H1543" t="str">
            <v>3551</v>
          </cell>
          <cell r="L1543">
            <v>200000</v>
          </cell>
        </row>
        <row r="1544">
          <cell r="H1544" t="str">
            <v>5000</v>
          </cell>
        </row>
        <row r="1545">
          <cell r="H1545" t="str">
            <v>5400</v>
          </cell>
        </row>
        <row r="1546">
          <cell r="H1546" t="str">
            <v>5411</v>
          </cell>
          <cell r="L1546">
            <v>2000000</v>
          </cell>
        </row>
        <row r="1547">
          <cell r="H1547" t="str">
            <v>0004</v>
          </cell>
        </row>
        <row r="1548">
          <cell r="H1548" t="str">
            <v>2000</v>
          </cell>
        </row>
        <row r="1549">
          <cell r="H1549" t="str">
            <v>2700</v>
          </cell>
        </row>
        <row r="1550">
          <cell r="H1550" t="str">
            <v>2711</v>
          </cell>
          <cell r="L1550">
            <v>100000</v>
          </cell>
        </row>
        <row r="1551">
          <cell r="H1551" t="str">
            <v>2900</v>
          </cell>
        </row>
        <row r="1552">
          <cell r="H1552" t="str">
            <v>2961</v>
          </cell>
          <cell r="L1552">
            <v>100000</v>
          </cell>
        </row>
        <row r="1553">
          <cell r="H1553">
            <v>3500</v>
          </cell>
        </row>
        <row r="1554">
          <cell r="H1554" t="str">
            <v>3551</v>
          </cell>
          <cell r="L1554">
            <v>121516.37</v>
          </cell>
        </row>
        <row r="1555">
          <cell r="H1555" t="str">
            <v>0005</v>
          </cell>
        </row>
        <row r="1556">
          <cell r="H1556" t="str">
            <v>5000</v>
          </cell>
        </row>
        <row r="1557">
          <cell r="H1557" t="str">
            <v>5400</v>
          </cell>
        </row>
        <row r="1558">
          <cell r="H1558" t="str">
            <v>5411</v>
          </cell>
          <cell r="L1558">
            <v>0</v>
          </cell>
        </row>
        <row r="1559">
          <cell r="H1559" t="str">
            <v>0007</v>
          </cell>
        </row>
        <row r="1560">
          <cell r="H1560">
            <v>3000</v>
          </cell>
        </row>
        <row r="1561">
          <cell r="H1561">
            <v>3100</v>
          </cell>
        </row>
        <row r="1562">
          <cell r="H1562" t="str">
            <v>3111</v>
          </cell>
          <cell r="L1562">
            <v>38302737.700000003</v>
          </cell>
        </row>
        <row r="1563">
          <cell r="H1563" t="str">
            <v>3191</v>
          </cell>
          <cell r="L1563">
            <v>24700000</v>
          </cell>
        </row>
        <row r="1564">
          <cell r="L1564">
            <v>87316221</v>
          </cell>
        </row>
        <row r="1565">
          <cell r="L1565">
            <v>87316221</v>
          </cell>
        </row>
        <row r="1567">
          <cell r="H1567" t="str">
            <v>4000</v>
          </cell>
        </row>
        <row r="1568">
          <cell r="H1568" t="str">
            <v>4400</v>
          </cell>
        </row>
        <row r="1569">
          <cell r="H1569" t="str">
            <v>4410</v>
          </cell>
          <cell r="L1569">
            <v>2582325.73</v>
          </cell>
        </row>
        <row r="1570">
          <cell r="H1570" t="str">
            <v>6000</v>
          </cell>
        </row>
        <row r="1571">
          <cell r="H1571" t="str">
            <v>6100</v>
          </cell>
        </row>
        <row r="1572">
          <cell r="H1572" t="str">
            <v>6141</v>
          </cell>
          <cell r="L1572">
            <v>40365055.509999983</v>
          </cell>
        </row>
        <row r="1573">
          <cell r="H1573" t="str">
            <v>0002</v>
          </cell>
          <cell r="L1573">
            <v>1000000</v>
          </cell>
        </row>
        <row r="1574">
          <cell r="H1574" t="str">
            <v>0006</v>
          </cell>
          <cell r="L1574">
            <v>699600</v>
          </cell>
        </row>
        <row r="1575">
          <cell r="H1575" t="str">
            <v>0007</v>
          </cell>
          <cell r="L1575">
            <v>285436.93</v>
          </cell>
        </row>
        <row r="1576">
          <cell r="H1576" t="str">
            <v>0008</v>
          </cell>
          <cell r="L1576">
            <v>1201403.29</v>
          </cell>
        </row>
        <row r="1577">
          <cell r="H1577" t="str">
            <v>0009</v>
          </cell>
          <cell r="L1577">
            <v>234210.55</v>
          </cell>
        </row>
        <row r="1578">
          <cell r="H1578" t="str">
            <v>0010</v>
          </cell>
          <cell r="L1578">
            <v>2242886.62</v>
          </cell>
        </row>
        <row r="1579">
          <cell r="H1579" t="str">
            <v>0011</v>
          </cell>
          <cell r="L1579">
            <v>3624488.99</v>
          </cell>
        </row>
        <row r="1580">
          <cell r="H1580" t="str">
            <v>0012</v>
          </cell>
          <cell r="L1580">
            <v>332562.42</v>
          </cell>
        </row>
        <row r="1581">
          <cell r="H1581" t="str">
            <v>0013</v>
          </cell>
          <cell r="L1581">
            <v>5802334.21</v>
          </cell>
        </row>
        <row r="1582">
          <cell r="H1582" t="str">
            <v>0014</v>
          </cell>
          <cell r="L1582">
            <v>2229646.5299999998</v>
          </cell>
        </row>
        <row r="1583">
          <cell r="H1583" t="str">
            <v>0015</v>
          </cell>
          <cell r="L1583">
            <v>2755306.61</v>
          </cell>
        </row>
        <row r="1584">
          <cell r="H1584" t="str">
            <v>0016</v>
          </cell>
          <cell r="L1584">
            <v>180306.41</v>
          </cell>
        </row>
        <row r="1585">
          <cell r="H1585" t="str">
            <v>0017</v>
          </cell>
          <cell r="L1585">
            <v>127656.93</v>
          </cell>
        </row>
        <row r="1586">
          <cell r="H1586" t="str">
            <v>0018</v>
          </cell>
          <cell r="L1586">
            <v>140639</v>
          </cell>
        </row>
        <row r="1587">
          <cell r="H1587" t="str">
            <v>0019</v>
          </cell>
          <cell r="L1587">
            <v>60582.95</v>
          </cell>
        </row>
        <row r="1588">
          <cell r="H1588" t="str">
            <v>0020</v>
          </cell>
          <cell r="L1588">
            <v>225022.4</v>
          </cell>
        </row>
        <row r="1589">
          <cell r="H1589" t="str">
            <v>0021</v>
          </cell>
          <cell r="L1589">
            <v>133426.74</v>
          </cell>
        </row>
        <row r="1590">
          <cell r="H1590" t="str">
            <v>0022</v>
          </cell>
          <cell r="L1590">
            <v>206991.76</v>
          </cell>
        </row>
        <row r="1591">
          <cell r="H1591" t="str">
            <v>0023</v>
          </cell>
          <cell r="L1591">
            <v>191124.79</v>
          </cell>
        </row>
        <row r="1592">
          <cell r="H1592" t="str">
            <v>0024</v>
          </cell>
          <cell r="L1592">
            <v>180306.41</v>
          </cell>
        </row>
        <row r="1593">
          <cell r="H1593" t="str">
            <v>0025</v>
          </cell>
          <cell r="L1593">
            <v>80777.27</v>
          </cell>
        </row>
        <row r="1594">
          <cell r="H1594" t="str">
            <v>0026</v>
          </cell>
          <cell r="L1594">
            <v>144245.13</v>
          </cell>
        </row>
        <row r="1595">
          <cell r="H1595" t="str">
            <v>0027</v>
          </cell>
          <cell r="L1595">
            <v>36782.51</v>
          </cell>
        </row>
        <row r="1596">
          <cell r="H1596" t="str">
            <v>0028</v>
          </cell>
          <cell r="L1596">
            <v>125493.27</v>
          </cell>
        </row>
        <row r="1597">
          <cell r="H1597" t="str">
            <v>0029</v>
          </cell>
          <cell r="L1597">
            <v>162275.76</v>
          </cell>
        </row>
        <row r="1598">
          <cell r="H1598" t="str">
            <v>0030</v>
          </cell>
          <cell r="L1598">
            <v>134869.20000000001</v>
          </cell>
        </row>
        <row r="1599">
          <cell r="H1599" t="str">
            <v>0031</v>
          </cell>
          <cell r="L1599">
            <v>81498.490000000005</v>
          </cell>
        </row>
        <row r="1600">
          <cell r="H1600" t="str">
            <v>0032</v>
          </cell>
          <cell r="L1600">
            <v>216367.69</v>
          </cell>
        </row>
        <row r="1601">
          <cell r="H1601" t="str">
            <v>0033</v>
          </cell>
          <cell r="L1601">
            <v>86547.08</v>
          </cell>
        </row>
        <row r="1602">
          <cell r="H1602" t="str">
            <v>0034</v>
          </cell>
          <cell r="L1602">
            <v>165881.9</v>
          </cell>
        </row>
        <row r="1603">
          <cell r="H1603" t="str">
            <v>0035</v>
          </cell>
          <cell r="L1603">
            <v>169488.03</v>
          </cell>
        </row>
        <row r="1604">
          <cell r="H1604" t="str">
            <v>0036</v>
          </cell>
          <cell r="L1604">
            <v>79334.820000000007</v>
          </cell>
        </row>
        <row r="1605">
          <cell r="H1605" t="str">
            <v>0037</v>
          </cell>
          <cell r="L1605">
            <v>72122.559999999998</v>
          </cell>
        </row>
        <row r="1606">
          <cell r="H1606" t="str">
            <v>0038</v>
          </cell>
          <cell r="L1606">
            <v>144245.13</v>
          </cell>
        </row>
        <row r="1607">
          <cell r="H1607" t="str">
            <v>0039</v>
          </cell>
          <cell r="L1607">
            <v>115396.1</v>
          </cell>
        </row>
        <row r="1608">
          <cell r="H1608" t="str">
            <v>0040</v>
          </cell>
          <cell r="L1608">
            <v>72122.559999999998</v>
          </cell>
        </row>
        <row r="1609">
          <cell r="H1609" t="str">
            <v>0041</v>
          </cell>
          <cell r="L1609">
            <v>97365.46</v>
          </cell>
        </row>
        <row r="1610">
          <cell r="H1610" t="str">
            <v>0042</v>
          </cell>
          <cell r="L1610">
            <v>137032.88</v>
          </cell>
        </row>
        <row r="1611">
          <cell r="H1611" t="str">
            <v>0043</v>
          </cell>
          <cell r="L1611">
            <v>144245.13</v>
          </cell>
        </row>
        <row r="1612">
          <cell r="H1612" t="str">
            <v>0044</v>
          </cell>
          <cell r="L1612">
            <v>72122.559999999998</v>
          </cell>
        </row>
        <row r="1613">
          <cell r="H1613" t="str">
            <v>0045</v>
          </cell>
          <cell r="L1613">
            <v>155784.74</v>
          </cell>
        </row>
        <row r="1614">
          <cell r="H1614" t="str">
            <v>0046</v>
          </cell>
          <cell r="L1614">
            <v>129820.61</v>
          </cell>
        </row>
        <row r="1615">
          <cell r="H1615" t="str">
            <v>0047</v>
          </cell>
          <cell r="L1615">
            <v>144245.13</v>
          </cell>
        </row>
        <row r="1616">
          <cell r="H1616" t="str">
            <v>0048</v>
          </cell>
          <cell r="L1616">
            <v>82940.95</v>
          </cell>
        </row>
        <row r="1617">
          <cell r="H1617" t="str">
            <v>0049</v>
          </cell>
          <cell r="L1617">
            <v>72122.559999999998</v>
          </cell>
        </row>
        <row r="1618">
          <cell r="H1618" t="str">
            <v>0050</v>
          </cell>
          <cell r="L1618">
            <v>128378.17</v>
          </cell>
        </row>
        <row r="1619">
          <cell r="H1619" t="str">
            <v>0051</v>
          </cell>
          <cell r="L1619">
            <v>2440414.44</v>
          </cell>
        </row>
        <row r="1620">
          <cell r="H1620" t="str">
            <v>0052</v>
          </cell>
          <cell r="L1620">
            <v>2919803.66</v>
          </cell>
        </row>
        <row r="1621">
          <cell r="H1621" t="str">
            <v>0053</v>
          </cell>
          <cell r="L1621">
            <v>3535853.68</v>
          </cell>
        </row>
        <row r="1622">
          <cell r="H1622" t="str">
            <v>0054</v>
          </cell>
          <cell r="L1622">
            <v>3681841.9</v>
          </cell>
        </row>
        <row r="1623">
          <cell r="H1623" t="str">
            <v>0055</v>
          </cell>
          <cell r="L1623">
            <v>288240.05</v>
          </cell>
        </row>
        <row r="1624">
          <cell r="H1624" t="str">
            <v>0056</v>
          </cell>
          <cell r="L1624">
            <v>804538.43</v>
          </cell>
        </row>
        <row r="1625">
          <cell r="H1625" t="str">
            <v>0057</v>
          </cell>
          <cell r="L1625">
            <v>204643.24</v>
          </cell>
        </row>
        <row r="1626">
          <cell r="H1626" t="str">
            <v>0058</v>
          </cell>
          <cell r="L1626">
            <v>234598.83</v>
          </cell>
        </row>
        <row r="1627">
          <cell r="H1627" t="str">
            <v>0059</v>
          </cell>
          <cell r="L1627">
            <v>1349682.05</v>
          </cell>
        </row>
        <row r="1628">
          <cell r="L1628">
            <v>42947381.240000002</v>
          </cell>
        </row>
        <row r="1630">
          <cell r="H1630" t="str">
            <v>6000</v>
          </cell>
        </row>
        <row r="1631">
          <cell r="H1631" t="str">
            <v>6100</v>
          </cell>
        </row>
        <row r="1632">
          <cell r="H1632" t="str">
            <v>6141</v>
          </cell>
          <cell r="L1632">
            <v>24541140</v>
          </cell>
        </row>
        <row r="1633">
          <cell r="H1633" t="str">
            <v>0001</v>
          </cell>
          <cell r="L1633">
            <v>18541140</v>
          </cell>
        </row>
        <row r="1634">
          <cell r="H1634" t="str">
            <v>0002</v>
          </cell>
          <cell r="L1634">
            <v>1500000</v>
          </cell>
        </row>
        <row r="1635">
          <cell r="H1635" t="str">
            <v>0003</v>
          </cell>
          <cell r="L1635">
            <v>1500000</v>
          </cell>
        </row>
        <row r="1636">
          <cell r="H1636" t="str">
            <v>0004</v>
          </cell>
          <cell r="L1636">
            <v>1000000</v>
          </cell>
        </row>
        <row r="1637">
          <cell r="H1637" t="str">
            <v>0005</v>
          </cell>
          <cell r="L1637">
            <v>2000000</v>
          </cell>
        </row>
      </sheetData>
      <sheetData sheetId="3" refreshError="1"/>
      <sheetData sheetId="4"/>
      <sheetData sheetId="5">
        <row r="2">
          <cell r="A2" t="str">
            <v>PRESUPUESTO DE EGRESOS DEL EJERCICIO FISCAL 2024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general"/>
      <sheetName val="Resumen Ingresos"/>
      <sheetName val="Resumen Egresos"/>
      <sheetName val="Hoja2"/>
      <sheetName val="CA"/>
      <sheetName val="CFG"/>
      <sheetName val="CP"/>
      <sheetName val="CFF"/>
      <sheetName val="COG"/>
      <sheetName val="CTG"/>
      <sheetName val="PPA"/>
      <sheetName val="PPA 1ra Mod"/>
      <sheetName val="PPA 2da Mo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28">
          <cell r="AT328">
            <v>168300931.58120549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5929E-7972-4509-8024-5978BC3F6E9A}">
  <dimension ref="A1:G259"/>
  <sheetViews>
    <sheetView zoomScale="130" zoomScaleNormal="130" workbookViewId="0">
      <selection activeCell="B41" sqref="B41"/>
    </sheetView>
  </sheetViews>
  <sheetFormatPr baseColWidth="10" defaultRowHeight="12.75" x14ac:dyDescent="0.25"/>
  <cols>
    <col min="1" max="1" width="26" customWidth="1"/>
    <col min="2" max="2" width="86" customWidth="1"/>
    <col min="3" max="3" width="31" customWidth="1"/>
    <col min="6" max="7" width="14.19921875" bestFit="1" customWidth="1"/>
  </cols>
  <sheetData>
    <row r="1" spans="1:7" ht="15" customHeight="1" x14ac:dyDescent="0.25">
      <c r="A1" s="335" t="s">
        <v>310</v>
      </c>
      <c r="B1" s="336"/>
      <c r="C1" s="337"/>
    </row>
    <row r="2" spans="1:7" ht="15" customHeight="1" x14ac:dyDescent="0.25">
      <c r="A2" s="338" t="s">
        <v>834</v>
      </c>
      <c r="B2" s="339"/>
      <c r="C2" s="340"/>
    </row>
    <row r="3" spans="1:7" ht="15" customHeight="1" x14ac:dyDescent="0.25">
      <c r="A3" s="338" t="s">
        <v>835</v>
      </c>
      <c r="B3" s="339"/>
      <c r="C3" s="340"/>
    </row>
    <row r="4" spans="1:7" ht="15" customHeight="1" thickBot="1" x14ac:dyDescent="0.3">
      <c r="A4" s="341" t="s">
        <v>836</v>
      </c>
      <c r="B4" s="342"/>
      <c r="C4" s="343"/>
    </row>
    <row r="5" spans="1:7" ht="5.0999999999999996" customHeight="1" thickBot="1" x14ac:dyDescent="0.3"/>
    <row r="6" spans="1:7" ht="18" customHeight="1" thickTop="1" thickBot="1" x14ac:dyDescent="0.3">
      <c r="A6" s="332" t="s">
        <v>845</v>
      </c>
      <c r="B6" s="333"/>
      <c r="C6" s="334"/>
    </row>
    <row r="7" spans="1:7" ht="5.0999999999999996" customHeight="1" thickTop="1" x14ac:dyDescent="0.25">
      <c r="A7" s="115"/>
      <c r="B7" s="115"/>
      <c r="C7" s="115"/>
    </row>
    <row r="8" spans="1:7" ht="18" customHeight="1" x14ac:dyDescent="0.25">
      <c r="A8" s="118" t="s">
        <v>313</v>
      </c>
      <c r="B8" s="118" t="s">
        <v>319</v>
      </c>
      <c r="C8" s="118" t="s">
        <v>837</v>
      </c>
    </row>
    <row r="9" spans="1:7" ht="18" customHeight="1" x14ac:dyDescent="0.25">
      <c r="A9" s="144">
        <v>1125100000</v>
      </c>
      <c r="B9" s="42" t="s">
        <v>461</v>
      </c>
      <c r="C9" s="120">
        <f>SUMIF('Resumen Ingresos'!B4:B21,CFF!A9,'Resumen Ingresos'!K4:K21)</f>
        <v>33664450</v>
      </c>
      <c r="F9" s="49">
        <f>'Resumen Ingresos'!K22</f>
        <v>33664450</v>
      </c>
      <c r="G9" s="49">
        <f>C9-F9</f>
        <v>0</v>
      </c>
    </row>
    <row r="10" spans="1:7" ht="18" customHeight="1" x14ac:dyDescent="0.25">
      <c r="A10" s="144">
        <v>1125100000</v>
      </c>
      <c r="B10" s="42" t="s">
        <v>500</v>
      </c>
      <c r="C10" s="120">
        <f>SUMIF('Resumen Ingresos'!B23:B27,CFF!A10,'Resumen Ingresos'!K23:K27)</f>
        <v>8735273</v>
      </c>
      <c r="F10" s="49">
        <f>'Resumen Ingresos'!K28</f>
        <v>8735273</v>
      </c>
      <c r="G10" s="49">
        <f t="shared" ref="G10:G17" si="0">C10-F10</f>
        <v>0</v>
      </c>
    </row>
    <row r="11" spans="1:7" ht="18" customHeight="1" x14ac:dyDescent="0.25">
      <c r="A11" s="144">
        <v>1125100000</v>
      </c>
      <c r="B11" s="42" t="s">
        <v>511</v>
      </c>
      <c r="C11" s="120">
        <f>SUMIF('Resumen Ingresos'!B29:B77,CFF!A11,'Resumen Ingresos'!K29:K77)</f>
        <v>10388944</v>
      </c>
      <c r="F11" s="49">
        <f>'Resumen Ingresos'!K78</f>
        <v>10388944</v>
      </c>
      <c r="G11" s="49">
        <f t="shared" si="0"/>
        <v>0</v>
      </c>
    </row>
    <row r="12" spans="1:7" ht="18" customHeight="1" x14ac:dyDescent="0.25">
      <c r="A12" s="144">
        <v>1125100000</v>
      </c>
      <c r="B12" s="42" t="s">
        <v>612</v>
      </c>
      <c r="C12" s="120">
        <f>SUMIF('Resumen Ingresos'!B79:B114,CFF!A12,'Resumen Ingresos'!K79:K114)</f>
        <v>12002925</v>
      </c>
      <c r="F12" s="49">
        <f>'Resumen Ingresos'!K115</f>
        <v>12002925</v>
      </c>
      <c r="G12" s="49">
        <f t="shared" si="0"/>
        <v>0</v>
      </c>
    </row>
    <row r="13" spans="1:7" ht="18" customHeight="1" x14ac:dyDescent="0.25">
      <c r="A13" s="144">
        <v>1125100000</v>
      </c>
      <c r="B13" s="42" t="s">
        <v>685</v>
      </c>
      <c r="C13" s="120">
        <f>SUMIF('Resumen Ingresos'!B116:B139,CFF!A13,'Resumen Ingresos'!K116:K139)</f>
        <v>3763158</v>
      </c>
      <c r="F13" s="49">
        <f>'Resumen Ingresos'!K140</f>
        <v>3763158</v>
      </c>
      <c r="G13" s="49">
        <f t="shared" si="0"/>
        <v>0</v>
      </c>
    </row>
    <row r="14" spans="1:7" ht="18" customHeight="1" x14ac:dyDescent="0.25">
      <c r="A14" s="145">
        <v>1525811100</v>
      </c>
      <c r="B14" s="42" t="s">
        <v>848</v>
      </c>
      <c r="C14" s="120">
        <f>SUMIF('Resumen Ingresos'!$B$141:$B$166,CFF!A14,'Resumen Ingresos'!$K$141:$K$166)</f>
        <v>189693577</v>
      </c>
      <c r="F14" s="49">
        <f>'Resumen Ingresos'!K142+'Resumen Ingresos'!K155+'Resumen Ingresos'!K165</f>
        <v>189693577</v>
      </c>
      <c r="G14" s="49">
        <f t="shared" si="0"/>
        <v>0</v>
      </c>
    </row>
    <row r="15" spans="1:7" ht="18" customHeight="1" x14ac:dyDescent="0.25">
      <c r="A15" s="151">
        <v>2525821100</v>
      </c>
      <c r="B15" s="42" t="s">
        <v>849</v>
      </c>
      <c r="C15" s="120">
        <f>SUMIF('Resumen Ingresos'!$B$141:$B$166,CFF!A15,'Resumen Ingresos'!$K$141:$K$166)</f>
        <v>78956800</v>
      </c>
      <c r="F15" s="49">
        <f>'Resumen Ingresos'!K151</f>
        <v>78956800</v>
      </c>
      <c r="G15" s="49">
        <f t="shared" si="0"/>
        <v>0</v>
      </c>
    </row>
    <row r="16" spans="1:7" ht="18" customHeight="1" x14ac:dyDescent="0.25">
      <c r="A16" s="177">
        <v>2525822100</v>
      </c>
      <c r="B16" s="42" t="s">
        <v>850</v>
      </c>
      <c r="C16" s="120">
        <f>SUMIF('Resumen Ingresos'!$B$141:$B$166,CFF!A16,'Resumen Ingresos'!$K$141:$K$166)</f>
        <v>90808870</v>
      </c>
      <c r="F16" s="49">
        <f>'Resumen Ingresos'!K152</f>
        <v>90808870</v>
      </c>
      <c r="G16" s="49">
        <f t="shared" si="0"/>
        <v>0</v>
      </c>
    </row>
    <row r="17" spans="1:7" ht="18" customHeight="1" x14ac:dyDescent="0.25">
      <c r="A17" s="176">
        <v>2625911100</v>
      </c>
      <c r="B17" s="42" t="s">
        <v>851</v>
      </c>
      <c r="C17" s="120">
        <f>SUMIF('Resumen Ingresos'!$B$141:$B$166,CFF!A17,'Resumen Ingresos'!$K$141:$K$166)</f>
        <v>25522786</v>
      </c>
      <c r="F17" s="49">
        <f>'Resumen Ingresos'!K166</f>
        <v>25522786</v>
      </c>
      <c r="G17" s="49">
        <f t="shared" si="0"/>
        <v>0</v>
      </c>
    </row>
    <row r="18" spans="1:7" ht="5.0999999999999996" customHeight="1" x14ac:dyDescent="0.25"/>
    <row r="19" spans="1:7" ht="18" customHeight="1" x14ac:dyDescent="0.25">
      <c r="A19" s="119"/>
      <c r="B19" s="42" t="s">
        <v>838</v>
      </c>
      <c r="C19" s="120">
        <f>'Resumen de Egresos'!J1143+'Resumen de Egresos'!J1171+'Resumen de Egresos'!J1258+'Resumen de Egresos'!J1287</f>
        <v>44279367.910000011</v>
      </c>
    </row>
    <row r="20" spans="1:7" ht="5.0999999999999996" customHeight="1" thickBot="1" x14ac:dyDescent="0.3"/>
    <row r="21" spans="1:7" ht="15" customHeight="1" thickBot="1" x14ac:dyDescent="0.3">
      <c r="B21" s="116" t="s">
        <v>839</v>
      </c>
      <c r="C21" s="123">
        <f>SUM(C9:C19)</f>
        <v>497816150.91000003</v>
      </c>
      <c r="F21" s="49">
        <f>'Resumen Ingresos'!K169</f>
        <v>453536783</v>
      </c>
      <c r="G21" s="49">
        <f t="shared" ref="G21" si="1">C21-F21</f>
        <v>44279367.910000026</v>
      </c>
    </row>
    <row r="22" spans="1:7" ht="5.0999999999999996" customHeight="1" thickBot="1" x14ac:dyDescent="0.3"/>
    <row r="23" spans="1:7" ht="15" customHeight="1" thickTop="1" thickBot="1" x14ac:dyDescent="0.3">
      <c r="A23" s="332" t="s">
        <v>840</v>
      </c>
      <c r="B23" s="333"/>
      <c r="C23" s="334"/>
    </row>
    <row r="24" spans="1:7" ht="5.0999999999999996" customHeight="1" thickTop="1" x14ac:dyDescent="0.25"/>
    <row r="25" spans="1:7" ht="18" customHeight="1" x14ac:dyDescent="0.25">
      <c r="A25" s="122">
        <v>1</v>
      </c>
      <c r="B25" s="42" t="s">
        <v>841</v>
      </c>
      <c r="C25" s="120">
        <f>SUMIF('Resumen Ingresos'!$B$171:$B$175,CFF!A25,'Resumen Ingresos'!$K$171:$K$175)</f>
        <v>6556855</v>
      </c>
      <c r="F25" s="49">
        <f>'Resumen Ingresos'!K174</f>
        <v>6556855</v>
      </c>
      <c r="G25" s="49">
        <f t="shared" ref="G25:G29" si="2">C25-F25</f>
        <v>0</v>
      </c>
    </row>
    <row r="26" spans="1:7" ht="18" customHeight="1" x14ac:dyDescent="0.25">
      <c r="A26" s="122">
        <v>2</v>
      </c>
      <c r="B26" s="42" t="s">
        <v>795</v>
      </c>
      <c r="C26" s="120">
        <f>SUMIF('Resumen Ingresos'!$B$171:$B$175,CFF!A26,'Resumen Ingresos'!$K$171:$K$175)</f>
        <v>64020193</v>
      </c>
      <c r="F26" s="49">
        <f>'Resumen Ingresos'!K175</f>
        <v>64020193</v>
      </c>
      <c r="G26" s="49">
        <f t="shared" si="2"/>
        <v>0</v>
      </c>
    </row>
    <row r="27" spans="1:7" ht="18" customHeight="1" x14ac:dyDescent="0.25">
      <c r="A27" s="122">
        <v>3</v>
      </c>
      <c r="B27" s="42" t="s">
        <v>842</v>
      </c>
      <c r="C27" s="120">
        <f>SUMIF('Resumen Ingresos'!$B$171:$B$175,CFF!A27,'Resumen Ingresos'!$K$171:$K$175)</f>
        <v>13413035</v>
      </c>
      <c r="F27" s="49">
        <f>'Resumen Ingresos'!K173</f>
        <v>13413035</v>
      </c>
      <c r="G27" s="49">
        <f t="shared" si="2"/>
        <v>0</v>
      </c>
    </row>
    <row r="28" spans="1:7" ht="5.0999999999999996" customHeight="1" thickBot="1" x14ac:dyDescent="0.3"/>
    <row r="29" spans="1:7" ht="15" customHeight="1" thickBot="1" x14ac:dyDescent="0.3">
      <c r="B29" s="117" t="s">
        <v>843</v>
      </c>
      <c r="C29" s="124">
        <f>C21+SUM(C25:C27)</f>
        <v>581806233.91000009</v>
      </c>
      <c r="F29" s="49">
        <f>'Resumen Ingresos'!K178</f>
        <v>537526866</v>
      </c>
      <c r="G29" s="49">
        <f t="shared" si="2"/>
        <v>44279367.910000086</v>
      </c>
    </row>
    <row r="30" spans="1:7" ht="15" customHeight="1" thickBot="1" x14ac:dyDescent="0.3"/>
    <row r="31" spans="1:7" ht="18" customHeight="1" thickTop="1" thickBot="1" x14ac:dyDescent="0.3">
      <c r="A31" s="332" t="s">
        <v>844</v>
      </c>
      <c r="B31" s="333"/>
      <c r="C31" s="334"/>
    </row>
    <row r="32" spans="1:7" ht="5.0999999999999996" customHeight="1" thickTop="1" x14ac:dyDescent="0.25"/>
    <row r="33" spans="1:7" ht="15" customHeight="1" x14ac:dyDescent="0.25">
      <c r="A33" s="118" t="s">
        <v>313</v>
      </c>
      <c r="B33" s="118" t="s">
        <v>319</v>
      </c>
      <c r="C33" s="118" t="s">
        <v>837</v>
      </c>
    </row>
    <row r="34" spans="1:7" ht="15" customHeight="1" x14ac:dyDescent="0.25">
      <c r="A34" s="144">
        <v>1125100000</v>
      </c>
      <c r="B34" s="42" t="s">
        <v>846</v>
      </c>
      <c r="C34" s="120">
        <f ca="1">SUMIF('Resumen de Egresos'!$B$6:$B$1287,CFF!A34,'Resumen de Egresos'!$J$6:$J$1286)</f>
        <v>68554750</v>
      </c>
      <c r="F34" s="49">
        <f ca="1">SUM(C9:C13)-C34</f>
        <v>0</v>
      </c>
    </row>
    <row r="35" spans="1:7" ht="15" customHeight="1" x14ac:dyDescent="0.25">
      <c r="A35" s="145">
        <v>1525811100</v>
      </c>
      <c r="B35" s="42" t="s">
        <v>847</v>
      </c>
      <c r="C35" s="120">
        <f ca="1">SUMIF('Resumen de Egresos'!$B$6:$B$1287,CFF!A35,'Resumen de Egresos'!$J$6:$J$1286)</f>
        <v>189693577.00457528</v>
      </c>
      <c r="F35" s="49">
        <f ca="1">C14-C35</f>
        <v>-4.5752823352813721E-3</v>
      </c>
    </row>
    <row r="36" spans="1:7" ht="15" customHeight="1" x14ac:dyDescent="0.25">
      <c r="A36" s="151">
        <v>2525821100</v>
      </c>
      <c r="B36" s="42" t="s">
        <v>849</v>
      </c>
      <c r="C36" s="120">
        <f ca="1">SUMIF('Resumen de Egresos'!$B$6:$B$1287,CFF!A36,'Resumen de Egresos'!$J$6:$J$1286)</f>
        <v>78956800</v>
      </c>
      <c r="F36" s="49">
        <f ca="1">C15-C36</f>
        <v>0</v>
      </c>
    </row>
    <row r="37" spans="1:7" ht="15" customHeight="1" x14ac:dyDescent="0.25">
      <c r="A37" s="162">
        <v>2525822100</v>
      </c>
      <c r="B37" s="42" t="s">
        <v>850</v>
      </c>
      <c r="C37" s="120">
        <f ca="1">SUMIF('Resumen de Egresos'!$B$6:$B$1287,CFF!A37,'Resumen de Egresos'!$J$6:$J$1286)</f>
        <v>90808869.999452055</v>
      </c>
      <c r="F37" s="49">
        <f ca="1">C16-C37</f>
        <v>5.4794549942016602E-4</v>
      </c>
    </row>
    <row r="38" spans="1:7" ht="15" customHeight="1" x14ac:dyDescent="0.25">
      <c r="A38" s="176">
        <v>2625911100</v>
      </c>
      <c r="B38" s="42" t="s">
        <v>1344</v>
      </c>
      <c r="C38" s="120">
        <f ca="1">SUMIF('Resumen de Egresos'!$B$6:$B$1287,CFF!A38,'Resumen de Egresos'!$J$6:$J$1286)</f>
        <v>25522786</v>
      </c>
      <c r="F38" s="49">
        <f ca="1">C17-C38</f>
        <v>0</v>
      </c>
    </row>
    <row r="39" spans="1:7" ht="15" customHeight="1" x14ac:dyDescent="0.25">
      <c r="A39" s="178" t="s">
        <v>1133</v>
      </c>
      <c r="B39" s="132"/>
      <c r="C39" s="133"/>
    </row>
    <row r="40" spans="1:7" ht="15" customHeight="1" x14ac:dyDescent="0.25">
      <c r="A40" s="165">
        <v>2524821100</v>
      </c>
      <c r="B40" s="42" t="s">
        <v>800</v>
      </c>
      <c r="C40" s="120">
        <f>SUMIF('Resumen de Egresos'!$B$6:$B$1286,CFF!A40,'Resumen de Egresos'!$J$6:$J$1286)</f>
        <v>25354336.089999992</v>
      </c>
      <c r="F40" s="49">
        <f>'Resumen de Egresos'!J1143</f>
        <v>25354336.090000007</v>
      </c>
      <c r="G40" s="49">
        <f>C40-F40</f>
        <v>0</v>
      </c>
    </row>
    <row r="41" spans="1:7" ht="15" customHeight="1" x14ac:dyDescent="0.25">
      <c r="A41" s="143">
        <v>2524822100</v>
      </c>
      <c r="B41" s="42" t="s">
        <v>802</v>
      </c>
      <c r="C41" s="120">
        <f>SUMIF('Resumen de Egresos'!$B$6:$B$1286,CFF!A41,'Resumen de Egresos'!$J$6:$J$1286)</f>
        <v>8950755.5600000005</v>
      </c>
      <c r="F41" s="49">
        <f>'Resumen de Egresos'!J1171</f>
        <v>8950755.5600000005</v>
      </c>
      <c r="G41" s="49">
        <f>C41-F41</f>
        <v>0</v>
      </c>
    </row>
    <row r="42" spans="1:7" ht="15" customHeight="1" x14ac:dyDescent="0.25">
      <c r="A42" s="161">
        <v>2624911100</v>
      </c>
      <c r="B42" s="42" t="s">
        <v>1316</v>
      </c>
      <c r="C42" s="120">
        <f>SUMIF('Resumen de Egresos'!$B$6:$B$1286,CFF!A42,'Resumen de Egresos'!$J$6:$J$1286)</f>
        <v>1661049.7</v>
      </c>
      <c r="F42" s="49">
        <f>'Resumen de Egresos'!J1258</f>
        <v>1661049.6999999997</v>
      </c>
    </row>
    <row r="43" spans="1:7" ht="15" customHeight="1" x14ac:dyDescent="0.25">
      <c r="A43" s="174">
        <v>2524910100</v>
      </c>
      <c r="B43" s="42" t="s">
        <v>1328</v>
      </c>
      <c r="C43" s="120">
        <f>SUMIF('Resumen de Egresos'!$B$6:$B$1286,CFF!A43,'Resumen de Egresos'!$J$6:$J$1286)</f>
        <v>8313226.5599999996</v>
      </c>
      <c r="F43" s="49">
        <f>'Resumen de Egresos'!J1287</f>
        <v>8313226.5600000024</v>
      </c>
    </row>
    <row r="44" spans="1:7" ht="5.0999999999999996" customHeight="1" thickBot="1" x14ac:dyDescent="0.3"/>
    <row r="45" spans="1:7" ht="15" customHeight="1" thickBot="1" x14ac:dyDescent="0.3">
      <c r="B45" s="116" t="s">
        <v>1346</v>
      </c>
      <c r="C45" s="179">
        <f ca="1">SUM(C34:C43)</f>
        <v>497816150.91402727</v>
      </c>
    </row>
    <row r="46" spans="1:7" ht="5.0999999999999996" customHeight="1" thickBot="1" x14ac:dyDescent="0.3"/>
    <row r="47" spans="1:7" ht="15" customHeight="1" thickTop="1" thickBot="1" x14ac:dyDescent="0.3">
      <c r="A47" s="332" t="s">
        <v>1345</v>
      </c>
      <c r="B47" s="333"/>
      <c r="C47" s="334"/>
    </row>
    <row r="48" spans="1:7" ht="5.0999999999999996" customHeight="1" thickTop="1" x14ac:dyDescent="0.25"/>
    <row r="49" spans="1:5" ht="15" customHeight="1" x14ac:dyDescent="0.25">
      <c r="A49" s="122">
        <v>1</v>
      </c>
      <c r="B49" s="42" t="s">
        <v>841</v>
      </c>
      <c r="C49" s="120">
        <f>C25</f>
        <v>6556855</v>
      </c>
    </row>
    <row r="50" spans="1:5" ht="15" customHeight="1" x14ac:dyDescent="0.25">
      <c r="A50" s="122">
        <v>2</v>
      </c>
      <c r="B50" s="42" t="s">
        <v>795</v>
      </c>
      <c r="C50" s="120">
        <f>C26</f>
        <v>64020193</v>
      </c>
    </row>
    <row r="51" spans="1:5" ht="15" customHeight="1" x14ac:dyDescent="0.25">
      <c r="A51" s="122">
        <v>3</v>
      </c>
      <c r="B51" s="42" t="s">
        <v>842</v>
      </c>
      <c r="C51" s="120">
        <f>C27</f>
        <v>13413035</v>
      </c>
    </row>
    <row r="52" spans="1:5" ht="15" customHeight="1" thickBot="1" x14ac:dyDescent="0.3"/>
    <row r="53" spans="1:5" ht="15" customHeight="1" thickBot="1" x14ac:dyDescent="0.3">
      <c r="B53" s="117" t="s">
        <v>843</v>
      </c>
      <c r="C53" s="124">
        <f ca="1">C45+SUM(C49:C51)</f>
        <v>581806233.91402721</v>
      </c>
      <c r="E53" s="49">
        <f ca="1">C53-C29</f>
        <v>4.0271282196044922E-3</v>
      </c>
    </row>
    <row r="54" spans="1:5" ht="15" customHeight="1" x14ac:dyDescent="0.25"/>
    <row r="55" spans="1:5" ht="15" customHeight="1" x14ac:dyDescent="0.25"/>
    <row r="56" spans="1:5" ht="15" customHeight="1" x14ac:dyDescent="0.25"/>
    <row r="57" spans="1:5" ht="15" customHeight="1" x14ac:dyDescent="0.25"/>
    <row r="58" spans="1:5" ht="15" customHeight="1" x14ac:dyDescent="0.25"/>
    <row r="59" spans="1:5" ht="15" customHeight="1" x14ac:dyDescent="0.25"/>
    <row r="60" spans="1:5" ht="15" customHeight="1" x14ac:dyDescent="0.25"/>
    <row r="61" spans="1:5" ht="15" customHeight="1" x14ac:dyDescent="0.25"/>
    <row r="62" spans="1:5" ht="15" customHeight="1" x14ac:dyDescent="0.25"/>
    <row r="63" spans="1:5" ht="15" customHeight="1" x14ac:dyDescent="0.25"/>
    <row r="64" spans="1:5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</sheetData>
  <mergeCells count="8">
    <mergeCell ref="A47:C47"/>
    <mergeCell ref="A31:C31"/>
    <mergeCell ref="A1:C1"/>
    <mergeCell ref="A2:C2"/>
    <mergeCell ref="A3:C3"/>
    <mergeCell ref="A4:C4"/>
    <mergeCell ref="A6:C6"/>
    <mergeCell ref="A23:C2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A4ADC-BEBD-47BA-BB4F-B8A544396052}">
  <sheetPr>
    <tabColor theme="8" tint="0.79998168889431442"/>
  </sheetPr>
  <dimension ref="A1:D2464"/>
  <sheetViews>
    <sheetView zoomScaleNormal="100" workbookViewId="0">
      <selection activeCell="E4" sqref="E4"/>
    </sheetView>
  </sheetViews>
  <sheetFormatPr baseColWidth="10" defaultRowHeight="11.25" x14ac:dyDescent="0.2"/>
  <cols>
    <col min="1" max="1" width="11.3984375" style="60" customWidth="1"/>
    <col min="2" max="2" width="139.59765625" style="60" customWidth="1"/>
    <col min="3" max="3" width="24.796875" style="60" customWidth="1"/>
    <col min="4" max="4" width="12.19921875" style="60" bestFit="1" customWidth="1"/>
    <col min="5" max="16384" width="11.19921875" style="60"/>
  </cols>
  <sheetData>
    <row r="1" spans="1:4" ht="15" customHeight="1" x14ac:dyDescent="0.2">
      <c r="A1" s="346" t="s">
        <v>310</v>
      </c>
      <c r="B1" s="347"/>
      <c r="C1" s="348"/>
    </row>
    <row r="2" spans="1:4" ht="15" customHeight="1" x14ac:dyDescent="0.2">
      <c r="A2" s="349" t="s">
        <v>1134</v>
      </c>
      <c r="B2" s="349"/>
      <c r="C2" s="349"/>
    </row>
    <row r="3" spans="1:4" ht="9.9499999999999993" customHeight="1" x14ac:dyDescent="0.2">
      <c r="A3" s="350"/>
      <c r="B3" s="351"/>
      <c r="C3" s="352"/>
    </row>
    <row r="4" spans="1:4" ht="24.95" customHeight="1" x14ac:dyDescent="0.2">
      <c r="A4" s="350" t="s">
        <v>1216</v>
      </c>
      <c r="B4" s="351"/>
      <c r="C4" s="352"/>
    </row>
    <row r="5" spans="1:4" ht="24.95" customHeight="1" x14ac:dyDescent="0.2">
      <c r="A5" s="353" t="s">
        <v>1135</v>
      </c>
      <c r="B5" s="354"/>
      <c r="C5" s="180" t="s">
        <v>1136</v>
      </c>
    </row>
    <row r="6" spans="1:4" ht="24.95" customHeight="1" x14ac:dyDescent="0.2">
      <c r="A6" s="186">
        <v>1000</v>
      </c>
      <c r="B6" s="187" t="s">
        <v>326</v>
      </c>
      <c r="C6" s="196">
        <f ca="1">C7+C13+C15+C21+C24</f>
        <v>200654032.88402739</v>
      </c>
    </row>
    <row r="7" spans="1:4" ht="24.95" customHeight="1" x14ac:dyDescent="0.2">
      <c r="A7" s="188">
        <v>1100</v>
      </c>
      <c r="B7" s="189" t="s">
        <v>1217</v>
      </c>
      <c r="C7" s="197">
        <f ca="1">SUM(C8:C12)</f>
        <v>156788814</v>
      </c>
    </row>
    <row r="8" spans="1:4" ht="24.95" customHeight="1" x14ac:dyDescent="0.2">
      <c r="A8" s="190">
        <v>1111</v>
      </c>
      <c r="B8" s="191" t="s">
        <v>345</v>
      </c>
      <c r="C8" s="198">
        <f ca="1">SUMIF('Resumen de Egresos'!$F$6:$F$1287,COG!A8,'Resumen de Egresos'!$J$6:$J$1286)</f>
        <v>9037200</v>
      </c>
    </row>
    <row r="9" spans="1:4" ht="24.95" customHeight="1" x14ac:dyDescent="0.2">
      <c r="A9" s="190">
        <v>1131</v>
      </c>
      <c r="B9" s="191" t="s">
        <v>325</v>
      </c>
      <c r="C9" s="198">
        <f ca="1">SUMIF('Resumen de Egresos'!$F$6:$F$1287,COG!A9,'Resumen de Egresos'!$J$6:$J$1286)</f>
        <v>111569580</v>
      </c>
    </row>
    <row r="10" spans="1:4" ht="24.95" customHeight="1" x14ac:dyDescent="0.2">
      <c r="A10" s="190">
        <v>1132</v>
      </c>
      <c r="B10" s="181" t="s">
        <v>335</v>
      </c>
      <c r="C10" s="198">
        <f ca="1">SUMIF('Resumen de Egresos'!$F$6:$F$1287,COG!A10,'Resumen de Egresos'!$J$6:$J$1286)</f>
        <v>12060678</v>
      </c>
    </row>
    <row r="11" spans="1:4" ht="24.95" customHeight="1" x14ac:dyDescent="0.2">
      <c r="A11" s="190">
        <v>1133</v>
      </c>
      <c r="B11" s="182" t="s">
        <v>336</v>
      </c>
      <c r="C11" s="198">
        <f ca="1">SUMIF('Resumen de Egresos'!$F$6:$F$1287,COG!A11,'Resumen de Egresos'!$J$6:$J$1286)</f>
        <v>12060678</v>
      </c>
    </row>
    <row r="12" spans="1:4" ht="24.95" customHeight="1" x14ac:dyDescent="0.2">
      <c r="A12" s="190">
        <v>1134</v>
      </c>
      <c r="B12" s="182" t="s">
        <v>337</v>
      </c>
      <c r="C12" s="198">
        <f ca="1">SUMIF('Resumen de Egresos'!$F$6:$F$1287,COG!A12,'Resumen de Egresos'!$J$6:$J$1286)</f>
        <v>12060678</v>
      </c>
      <c r="D12" s="203"/>
    </row>
    <row r="13" spans="1:4" ht="24.95" customHeight="1" x14ac:dyDescent="0.2">
      <c r="A13" s="188">
        <v>1200</v>
      </c>
      <c r="B13" s="189" t="s">
        <v>1218</v>
      </c>
      <c r="C13" s="197">
        <f ca="1">C14</f>
        <v>1851240</v>
      </c>
    </row>
    <row r="14" spans="1:4" ht="24.95" customHeight="1" x14ac:dyDescent="0.2">
      <c r="A14" s="190">
        <v>1211</v>
      </c>
      <c r="B14" s="191" t="s">
        <v>1219</v>
      </c>
      <c r="C14" s="198">
        <f ca="1">SUMIF('Resumen de Egresos'!$F$6:$F$1287,COG!A14,'Resumen de Egresos'!$J$6:$J$1286)</f>
        <v>1851240</v>
      </c>
    </row>
    <row r="15" spans="1:4" ht="24.95" customHeight="1" x14ac:dyDescent="0.2">
      <c r="A15" s="188">
        <v>1300</v>
      </c>
      <c r="B15" s="189" t="s">
        <v>1220</v>
      </c>
      <c r="C15" s="197">
        <f ca="1">SUM(C16:C20)</f>
        <v>19376471.726027399</v>
      </c>
    </row>
    <row r="16" spans="1:4" ht="24.95" customHeight="1" x14ac:dyDescent="0.2">
      <c r="A16" s="190">
        <v>1321</v>
      </c>
      <c r="B16" s="191" t="s">
        <v>1221</v>
      </c>
      <c r="C16" s="198">
        <f ca="1">SUMIF('Resumen de Egresos'!$F$6:$F$1287,COG!A16,'Resumen de Egresos'!$J$6:$J$1286)</f>
        <v>2400972.0657534245</v>
      </c>
    </row>
    <row r="17" spans="1:3" ht="24.95" customHeight="1" x14ac:dyDescent="0.2">
      <c r="A17" s="190">
        <v>1323</v>
      </c>
      <c r="B17" s="191" t="s">
        <v>1222</v>
      </c>
      <c r="C17" s="198">
        <f ca="1">SUMIF('Resumen de Egresos'!$F$6:$F$1287,COG!A17,'Resumen de Egresos'!$J$6:$J$1286)</f>
        <v>15371899.660273973</v>
      </c>
    </row>
    <row r="18" spans="1:3" ht="24.95" customHeight="1" x14ac:dyDescent="0.2">
      <c r="A18" s="190">
        <v>1331</v>
      </c>
      <c r="B18" s="191" t="s">
        <v>379</v>
      </c>
      <c r="C18" s="198">
        <f ca="1">SUMIF('Resumen de Egresos'!$F$6:$F$1287,COG!A18,'Resumen de Egresos'!$J$6:$J$1286)</f>
        <v>100000</v>
      </c>
    </row>
    <row r="19" spans="1:3" ht="24.95" customHeight="1" x14ac:dyDescent="0.2">
      <c r="A19" s="190">
        <v>1341</v>
      </c>
      <c r="B19" s="191" t="s">
        <v>915</v>
      </c>
      <c r="C19" s="198">
        <f ca="1">SUMIF('Resumen de Egresos'!$F$6:$F$1287,COG!A19,'Resumen de Egresos'!$J$6:$J$1286)</f>
        <v>6000</v>
      </c>
    </row>
    <row r="20" spans="1:3" ht="24.95" customHeight="1" x14ac:dyDescent="0.2">
      <c r="A20" s="190">
        <v>1342</v>
      </c>
      <c r="B20" s="191" t="s">
        <v>1223</v>
      </c>
      <c r="C20" s="198">
        <f ca="1">SUMIF('Resumen de Egresos'!$F$6:$F$1287,COG!A20,'Resumen de Egresos'!$J$6:$J$1286)</f>
        <v>1497600</v>
      </c>
    </row>
    <row r="21" spans="1:3" ht="24.95" customHeight="1" x14ac:dyDescent="0.2">
      <c r="A21" s="188">
        <v>1400</v>
      </c>
      <c r="B21" s="189" t="s">
        <v>334</v>
      </c>
      <c r="C21" s="197">
        <f ca="1">SUM(C22:C23)</f>
        <v>17993800.370000001</v>
      </c>
    </row>
    <row r="22" spans="1:3" ht="24.95" customHeight="1" x14ac:dyDescent="0.2">
      <c r="A22" s="190">
        <v>1411</v>
      </c>
      <c r="B22" s="191" t="s">
        <v>376</v>
      </c>
      <c r="C22" s="198">
        <f ca="1">SUMIF('Resumen de Egresos'!$F$6:$F$1287,COG!A22,'Resumen de Egresos'!$J$6:$J$1286)</f>
        <v>16493800.370000001</v>
      </c>
    </row>
    <row r="23" spans="1:3" ht="24.95" customHeight="1" x14ac:dyDescent="0.2">
      <c r="A23" s="190">
        <v>1441</v>
      </c>
      <c r="B23" s="191" t="s">
        <v>1224</v>
      </c>
      <c r="C23" s="198">
        <f ca="1">SUMIF('Resumen de Egresos'!$F$6:$F$1287,COG!A23,'Resumen de Egresos'!$J$6:$J$1286)</f>
        <v>1500000</v>
      </c>
    </row>
    <row r="24" spans="1:3" ht="24.95" customHeight="1" x14ac:dyDescent="0.2">
      <c r="A24" s="188">
        <v>1500</v>
      </c>
      <c r="B24" s="189" t="s">
        <v>365</v>
      </c>
      <c r="C24" s="197">
        <f ca="1">SUM(C25:C29)</f>
        <v>4643706.7879999988</v>
      </c>
    </row>
    <row r="25" spans="1:3" ht="24.95" customHeight="1" x14ac:dyDescent="0.2">
      <c r="A25" s="190">
        <v>1511</v>
      </c>
      <c r="B25" s="191" t="s">
        <v>363</v>
      </c>
      <c r="C25" s="198">
        <f ca="1">SUMIF('Resumen de Egresos'!$F$6:$F$1287,COG!A25,'Resumen de Egresos'!$J$6:$J$1286)</f>
        <v>978638.38799999957</v>
      </c>
    </row>
    <row r="26" spans="1:3" ht="24.95" customHeight="1" x14ac:dyDescent="0.2">
      <c r="A26" s="190">
        <v>1521</v>
      </c>
      <c r="B26" s="191" t="s">
        <v>1225</v>
      </c>
      <c r="C26" s="198">
        <f ca="1">SUMIF('Resumen de Egresos'!$F$6:$F$1287,COG!A26,'Resumen de Egresos'!$J$6:$J$1286)</f>
        <v>2500000</v>
      </c>
    </row>
    <row r="27" spans="1:3" ht="24.95" customHeight="1" x14ac:dyDescent="0.2">
      <c r="A27" s="190">
        <v>1531</v>
      </c>
      <c r="B27" s="191" t="s">
        <v>1226</v>
      </c>
      <c r="C27" s="198">
        <f ca="1">SUMIF('Resumen de Egresos'!$F$6:$F$1287,COG!A27,'Resumen de Egresos'!$J$6:$J$1286)</f>
        <v>135068.4</v>
      </c>
    </row>
    <row r="28" spans="1:3" ht="24.95" customHeight="1" x14ac:dyDescent="0.2">
      <c r="A28" s="190">
        <v>1551</v>
      </c>
      <c r="B28" s="191" t="s">
        <v>1227</v>
      </c>
      <c r="C28" s="198">
        <f ca="1">SUMIF('Resumen de Egresos'!$F$6:$F$1287,COG!A28,'Resumen de Egresos'!$J$6:$J$1286)</f>
        <v>50000</v>
      </c>
    </row>
    <row r="29" spans="1:3" ht="24.95" customHeight="1" x14ac:dyDescent="0.2">
      <c r="A29" s="190">
        <v>1591</v>
      </c>
      <c r="B29" s="191" t="s">
        <v>365</v>
      </c>
      <c r="C29" s="198">
        <f ca="1">SUMIF('Resumen de Egresos'!$F$6:$F$1287,COG!A29,'Resumen de Egresos'!$J$6:$J$1286)</f>
        <v>980000</v>
      </c>
    </row>
    <row r="30" spans="1:3" ht="24.95" customHeight="1" x14ac:dyDescent="0.2">
      <c r="A30" s="186">
        <v>2000</v>
      </c>
      <c r="B30" s="192" t="s">
        <v>817</v>
      </c>
      <c r="C30" s="196">
        <f ca="1">C31+C39+C42+C51+C55+C57+C63+C61</f>
        <v>19524857.600000001</v>
      </c>
    </row>
    <row r="31" spans="1:3" ht="24.95" customHeight="1" x14ac:dyDescent="0.2">
      <c r="A31" s="188">
        <v>2100</v>
      </c>
      <c r="B31" s="193" t="s">
        <v>917</v>
      </c>
      <c r="C31" s="199">
        <f ca="1">SUM(C32:C36)</f>
        <v>1406844</v>
      </c>
    </row>
    <row r="32" spans="1:3" ht="24.95" customHeight="1" x14ac:dyDescent="0.2">
      <c r="A32" s="190">
        <v>2111</v>
      </c>
      <c r="B32" s="191" t="s">
        <v>923</v>
      </c>
      <c r="C32" s="198">
        <f ca="1">SUMIF('Resumen de Egresos'!$F$6:$F$1287,COG!A32,'Resumen de Egresos'!$J$6:$J$1286)</f>
        <v>450000</v>
      </c>
    </row>
    <row r="33" spans="1:3" ht="24.95" customHeight="1" x14ac:dyDescent="0.2">
      <c r="A33" s="190">
        <v>2121</v>
      </c>
      <c r="B33" s="191" t="s">
        <v>1228</v>
      </c>
      <c r="C33" s="198">
        <f ca="1">SUMIF('Resumen de Egresos'!$F$6:$F$1287,COG!A33,'Resumen de Egresos'!$J$6:$J$1286)</f>
        <v>50000</v>
      </c>
    </row>
    <row r="34" spans="1:3" ht="24.95" customHeight="1" x14ac:dyDescent="0.2">
      <c r="A34" s="190">
        <v>2141</v>
      </c>
      <c r="B34" s="191" t="s">
        <v>1229</v>
      </c>
      <c r="C34" s="198">
        <f ca="1">SUMIF('Resumen de Egresos'!$F$6:$F$1287,COG!A34,'Resumen de Egresos'!$J$6:$J$1286)</f>
        <v>256844</v>
      </c>
    </row>
    <row r="35" spans="1:3" ht="24.95" customHeight="1" x14ac:dyDescent="0.2">
      <c r="A35" s="190">
        <v>2151</v>
      </c>
      <c r="B35" s="191" t="s">
        <v>918</v>
      </c>
      <c r="C35" s="198">
        <f ca="1">SUMIF('Resumen de Egresos'!$F$6:$F$1287,COG!A35,'Resumen de Egresos'!$J$6:$J$1286)</f>
        <v>400000</v>
      </c>
    </row>
    <row r="36" spans="1:3" ht="24.95" customHeight="1" x14ac:dyDescent="0.2">
      <c r="A36" s="190">
        <v>2161</v>
      </c>
      <c r="B36" s="191" t="s">
        <v>926</v>
      </c>
      <c r="C36" s="198">
        <f ca="1">SUMIF('Resumen de Egresos'!$F$6:$F$1287,COG!A36,'Resumen de Egresos'!$J$6:$J$1286)</f>
        <v>250000</v>
      </c>
    </row>
    <row r="37" spans="1:3" ht="24.95" hidden="1" customHeight="1" x14ac:dyDescent="0.2">
      <c r="A37" s="190">
        <v>2171</v>
      </c>
      <c r="B37" s="191" t="s">
        <v>1230</v>
      </c>
      <c r="C37" s="198"/>
    </row>
    <row r="38" spans="1:3" ht="24.95" hidden="1" customHeight="1" x14ac:dyDescent="0.2">
      <c r="A38" s="190">
        <v>2181</v>
      </c>
      <c r="B38" s="191" t="s">
        <v>1231</v>
      </c>
      <c r="C38" s="198"/>
    </row>
    <row r="39" spans="1:3" ht="24.95" customHeight="1" x14ac:dyDescent="0.2">
      <c r="A39" s="188">
        <v>2200</v>
      </c>
      <c r="B39" s="193" t="s">
        <v>821</v>
      </c>
      <c r="C39" s="199">
        <f ca="1">SUM(C40:C41)</f>
        <v>386500</v>
      </c>
    </row>
    <row r="40" spans="1:3" ht="24.95" customHeight="1" x14ac:dyDescent="0.2">
      <c r="A40" s="190">
        <v>2211</v>
      </c>
      <c r="B40" s="191" t="s">
        <v>822</v>
      </c>
      <c r="C40" s="198">
        <f ca="1">SUMIF('Resumen de Egresos'!$F$6:$F$1287,COG!A40,'Resumen de Egresos'!$J$6:$J$1286)</f>
        <v>361500</v>
      </c>
    </row>
    <row r="41" spans="1:3" ht="24.95" customHeight="1" x14ac:dyDescent="0.2">
      <c r="A41" s="190">
        <v>2221</v>
      </c>
      <c r="B41" s="191" t="s">
        <v>1049</v>
      </c>
      <c r="C41" s="198">
        <f ca="1">SUMIF('Resumen de Egresos'!$F$6:$F$1287,COG!A41,'Resumen de Egresos'!$J$6:$J$1286)</f>
        <v>25000</v>
      </c>
    </row>
    <row r="42" spans="1:3" ht="24.95" customHeight="1" x14ac:dyDescent="0.2">
      <c r="A42" s="188">
        <v>2400</v>
      </c>
      <c r="B42" s="189" t="s">
        <v>1232</v>
      </c>
      <c r="C42" s="197">
        <f ca="1">SUM(C43:C50)</f>
        <v>1260000</v>
      </c>
    </row>
    <row r="43" spans="1:3" ht="24.95" customHeight="1" x14ac:dyDescent="0.2">
      <c r="A43" s="190">
        <v>2411</v>
      </c>
      <c r="B43" s="191" t="s">
        <v>930</v>
      </c>
      <c r="C43" s="198">
        <f ca="1">SUMIF('Resumen de Egresos'!$F$6:$F$1287,COG!A43,'Resumen de Egresos'!$J$6:$J$1286)</f>
        <v>175000</v>
      </c>
    </row>
    <row r="44" spans="1:3" ht="24.95" customHeight="1" x14ac:dyDescent="0.2">
      <c r="A44" s="190">
        <v>2421</v>
      </c>
      <c r="B44" s="191" t="s">
        <v>931</v>
      </c>
      <c r="C44" s="198">
        <f ca="1">SUMIF('Resumen de Egresos'!$F$6:$F$1287,COG!A44,'Resumen de Egresos'!$J$6:$J$1286)</f>
        <v>175000</v>
      </c>
    </row>
    <row r="45" spans="1:3" ht="24.95" customHeight="1" x14ac:dyDescent="0.2">
      <c r="A45" s="190">
        <v>2431</v>
      </c>
      <c r="B45" s="191" t="s">
        <v>1233</v>
      </c>
      <c r="C45" s="198">
        <f ca="1">SUMIF('Resumen de Egresos'!$F$6:$F$1287,COG!A45,'Resumen de Egresos'!$J$6:$J$1286)</f>
        <v>30000</v>
      </c>
    </row>
    <row r="46" spans="1:3" ht="24.95" customHeight="1" x14ac:dyDescent="0.2">
      <c r="A46" s="190">
        <v>2441</v>
      </c>
      <c r="B46" s="191" t="s">
        <v>1032</v>
      </c>
      <c r="C46" s="198">
        <f ca="1">SUMIF('Resumen de Egresos'!$F$6:$F$1287,COG!A46,'Resumen de Egresos'!$J$6:$J$1286)</f>
        <v>135000</v>
      </c>
    </row>
    <row r="47" spans="1:3" ht="24.95" customHeight="1" x14ac:dyDescent="0.2">
      <c r="A47" s="190">
        <v>2461</v>
      </c>
      <c r="B47" s="191" t="s">
        <v>935</v>
      </c>
      <c r="C47" s="198">
        <f ca="1">SUMIF('Resumen de Egresos'!$F$6:$F$1287,COG!A47,'Resumen de Egresos'!$J$6:$J$1286)</f>
        <v>70000</v>
      </c>
    </row>
    <row r="48" spans="1:3" ht="24.95" customHeight="1" x14ac:dyDescent="0.2">
      <c r="A48" s="190">
        <v>2471</v>
      </c>
      <c r="B48" s="191" t="s">
        <v>1234</v>
      </c>
      <c r="C48" s="198">
        <f ca="1">SUMIF('Resumen de Egresos'!$F$6:$F$1287,COG!A48,'Resumen de Egresos'!$J$6:$J$1286)</f>
        <v>150000</v>
      </c>
    </row>
    <row r="49" spans="1:3" ht="24.95" customHeight="1" x14ac:dyDescent="0.2">
      <c r="A49" s="190">
        <v>2481</v>
      </c>
      <c r="B49" s="191" t="s">
        <v>1101</v>
      </c>
      <c r="C49" s="198">
        <f ca="1">SUMIF('Resumen de Egresos'!$F$6:$F$1287,COG!A49,'Resumen de Egresos'!$J$6:$J$1286)</f>
        <v>30000</v>
      </c>
    </row>
    <row r="50" spans="1:3" ht="24.95" customHeight="1" x14ac:dyDescent="0.2">
      <c r="A50" s="190">
        <v>2491</v>
      </c>
      <c r="B50" s="191" t="s">
        <v>937</v>
      </c>
      <c r="C50" s="198">
        <f ca="1">SUMIF('Resumen de Egresos'!$F$6:$F$1287,COG!A50,'Resumen de Egresos'!$J$6:$J$1286)</f>
        <v>495000</v>
      </c>
    </row>
    <row r="51" spans="1:3" ht="24.95" customHeight="1" x14ac:dyDescent="0.2">
      <c r="A51" s="188">
        <v>2500</v>
      </c>
      <c r="B51" s="189" t="s">
        <v>939</v>
      </c>
      <c r="C51" s="197">
        <f ca="1">SUM(C52:C54)</f>
        <v>595000</v>
      </c>
    </row>
    <row r="52" spans="1:3" ht="24.95" customHeight="1" x14ac:dyDescent="0.2">
      <c r="A52" s="190">
        <v>2511</v>
      </c>
      <c r="B52" s="191" t="s">
        <v>1097</v>
      </c>
      <c r="C52" s="198">
        <f ca="1">SUMIF('Resumen de Egresos'!$F$6:$F$1287,COG!A52,'Resumen de Egresos'!$J$6:$J$1286)</f>
        <v>5000</v>
      </c>
    </row>
    <row r="53" spans="1:3" ht="24.95" customHeight="1" x14ac:dyDescent="0.2">
      <c r="A53" s="190">
        <v>2521</v>
      </c>
      <c r="B53" s="194" t="s">
        <v>1235</v>
      </c>
      <c r="C53" s="198">
        <f ca="1">SUMIF('Resumen de Egresos'!$F$6:$F$1287,COG!A53,'Resumen de Egresos'!$J$6:$J$1286)</f>
        <v>15000</v>
      </c>
    </row>
    <row r="54" spans="1:3" ht="24.95" customHeight="1" x14ac:dyDescent="0.2">
      <c r="A54" s="190">
        <v>2531</v>
      </c>
      <c r="B54" s="191" t="s">
        <v>940</v>
      </c>
      <c r="C54" s="198">
        <f ca="1">SUMIF('Resumen de Egresos'!$F$6:$F$1287,COG!A54,'Resumen de Egresos'!$J$6:$J$1286)</f>
        <v>575000</v>
      </c>
    </row>
    <row r="55" spans="1:3" ht="24.95" customHeight="1" x14ac:dyDescent="0.2">
      <c r="A55" s="188">
        <v>2600</v>
      </c>
      <c r="B55" s="189" t="s">
        <v>819</v>
      </c>
      <c r="C55" s="197">
        <f ca="1">C56</f>
        <v>8000000</v>
      </c>
    </row>
    <row r="56" spans="1:3" ht="24.95" customHeight="1" x14ac:dyDescent="0.2">
      <c r="A56" s="190">
        <v>2611</v>
      </c>
      <c r="B56" s="191" t="s">
        <v>819</v>
      </c>
      <c r="C56" s="198">
        <f ca="1">SUMIF('Resumen de Egresos'!$F$6:$F$1287,COG!A56,'Resumen de Egresos'!$J$6:$J$1286)</f>
        <v>8000000</v>
      </c>
    </row>
    <row r="57" spans="1:3" ht="24.95" customHeight="1" x14ac:dyDescent="0.2">
      <c r="A57" s="188">
        <v>2700</v>
      </c>
      <c r="B57" s="189" t="s">
        <v>942</v>
      </c>
      <c r="C57" s="197">
        <f ca="1">SUM(C58:C60)</f>
        <v>2885000</v>
      </c>
    </row>
    <row r="58" spans="1:3" ht="24.95" customHeight="1" x14ac:dyDescent="0.2">
      <c r="A58" s="190">
        <v>2711</v>
      </c>
      <c r="B58" s="191" t="s">
        <v>943</v>
      </c>
      <c r="C58" s="198">
        <f ca="1">SUMIF('Resumen de Egresos'!$F$6:$F$1287,COG!A58,'Resumen de Egresos'!$J$6:$J$1286)</f>
        <v>2730000</v>
      </c>
    </row>
    <row r="59" spans="1:3" ht="24.95" customHeight="1" x14ac:dyDescent="0.2">
      <c r="A59" s="190">
        <v>2721</v>
      </c>
      <c r="B59" s="191" t="s">
        <v>944</v>
      </c>
      <c r="C59" s="198">
        <f ca="1">SUMIF('Resumen de Egresos'!$F$6:$F$1287,COG!A59,'Resumen de Egresos'!$J$6:$J$1286)</f>
        <v>150000</v>
      </c>
    </row>
    <row r="60" spans="1:3" ht="24.95" customHeight="1" x14ac:dyDescent="0.2">
      <c r="A60" s="190">
        <v>2731</v>
      </c>
      <c r="B60" s="191" t="s">
        <v>1050</v>
      </c>
      <c r="C60" s="198">
        <f ca="1">SUMIF('Resumen de Egresos'!$F$6:$F$1287,COG!A60,'Resumen de Egresos'!$J$6:$J$1286)</f>
        <v>5000</v>
      </c>
    </row>
    <row r="61" spans="1:3" ht="24.95" customHeight="1" x14ac:dyDescent="0.2">
      <c r="A61" s="188">
        <v>2800</v>
      </c>
      <c r="B61" s="189"/>
      <c r="C61" s="197">
        <f ca="1">C62</f>
        <v>1744013.6</v>
      </c>
    </row>
    <row r="62" spans="1:3" ht="24.95" customHeight="1" x14ac:dyDescent="0.2">
      <c r="A62" s="190">
        <v>2831</v>
      </c>
      <c r="B62" s="191" t="str">
        <f>'[1]Resumen Egresos'!K1509</f>
        <v>PRENDAS DE PROTECCIÓN PARA SEGURIDAD PÚBLICA Y NACIONAL</v>
      </c>
      <c r="C62" s="198">
        <f ca="1">SUMIF('Resumen de Egresos'!$F$6:$F$1287,COG!A62,'Resumen de Egresos'!$J$6:$J$1286)</f>
        <v>1744013.6</v>
      </c>
    </row>
    <row r="63" spans="1:3" ht="24.95" customHeight="1" x14ac:dyDescent="0.2">
      <c r="A63" s="188">
        <v>2900</v>
      </c>
      <c r="B63" s="189" t="s">
        <v>823</v>
      </c>
      <c r="C63" s="197">
        <f ca="1">SUM(C64:C70)</f>
        <v>3247500</v>
      </c>
    </row>
    <row r="64" spans="1:3" ht="24.95" customHeight="1" x14ac:dyDescent="0.2">
      <c r="A64" s="190">
        <v>2911</v>
      </c>
      <c r="B64" s="191" t="s">
        <v>945</v>
      </c>
      <c r="C64" s="198">
        <f ca="1">SUMIF('Resumen de Egresos'!$F$6:$F$1287,COG!A64,'Resumen de Egresos'!$J$6:$J$1286)</f>
        <v>123000</v>
      </c>
    </row>
    <row r="65" spans="1:3" ht="24.95" customHeight="1" x14ac:dyDescent="0.2">
      <c r="A65" s="190">
        <v>2921</v>
      </c>
      <c r="B65" s="191" t="s">
        <v>946</v>
      </c>
      <c r="C65" s="198">
        <f ca="1">SUMIF('Resumen de Egresos'!$F$6:$F$1287,COG!A65,'Resumen de Egresos'!$J$6:$J$1286)</f>
        <v>35000</v>
      </c>
    </row>
    <row r="66" spans="1:3" ht="24.95" customHeight="1" x14ac:dyDescent="0.2">
      <c r="A66" s="190">
        <v>2931</v>
      </c>
      <c r="B66" s="191" t="s">
        <v>947</v>
      </c>
      <c r="C66" s="198">
        <f ca="1">SUMIF('Resumen de Egresos'!$F$6:$F$1287,COG!A66,'Resumen de Egresos'!$J$6:$J$1286)</f>
        <v>30000</v>
      </c>
    </row>
    <row r="67" spans="1:3" ht="24.95" customHeight="1" x14ac:dyDescent="0.2">
      <c r="A67" s="190">
        <v>2941</v>
      </c>
      <c r="B67" s="191" t="s">
        <v>948</v>
      </c>
      <c r="C67" s="198">
        <f ca="1">SUMIF('Resumen de Egresos'!$F$6:$F$1287,COG!A67,'Resumen de Egresos'!$J$6:$J$1286)</f>
        <v>150000</v>
      </c>
    </row>
    <row r="68" spans="1:3" ht="24.95" customHeight="1" x14ac:dyDescent="0.2">
      <c r="A68" s="190">
        <v>2961</v>
      </c>
      <c r="B68" s="191" t="s">
        <v>824</v>
      </c>
      <c r="C68" s="198">
        <f ca="1">SUMIF('Resumen de Egresos'!$F$6:$F$1287,COG!A68,'Resumen de Egresos'!$J$6:$J$1286)</f>
        <v>2784500</v>
      </c>
    </row>
    <row r="69" spans="1:3" ht="24.95" customHeight="1" x14ac:dyDescent="0.2">
      <c r="A69" s="190">
        <v>2981</v>
      </c>
      <c r="B69" s="194" t="s">
        <v>1042</v>
      </c>
      <c r="C69" s="198">
        <f ca="1">SUMIF('Resumen de Egresos'!$F$6:$F$1287,COG!A69,'Resumen de Egresos'!$J$6:$J$1286)</f>
        <v>70000</v>
      </c>
    </row>
    <row r="70" spans="1:3" ht="24.95" customHeight="1" x14ac:dyDescent="0.2">
      <c r="A70" s="190">
        <v>2991</v>
      </c>
      <c r="B70" s="191" t="s">
        <v>1236</v>
      </c>
      <c r="C70" s="198">
        <f ca="1">SUMIF('Resumen de Egresos'!$F$6:$F$1287,COG!A70,'Resumen de Egresos'!$J$6:$J$1286)</f>
        <v>55000</v>
      </c>
    </row>
    <row r="71" spans="1:3" ht="24.95" customHeight="1" x14ac:dyDescent="0.2">
      <c r="A71" s="186">
        <v>3000</v>
      </c>
      <c r="B71" s="192" t="s">
        <v>812</v>
      </c>
      <c r="C71" s="196">
        <f ca="1">C72+C80+C88+C93+C98+C105+C109+C112+C116</f>
        <v>102549825.91</v>
      </c>
    </row>
    <row r="72" spans="1:3" ht="24.95" customHeight="1" x14ac:dyDescent="0.2">
      <c r="A72" s="195">
        <v>3100</v>
      </c>
      <c r="B72" s="189" t="s">
        <v>852</v>
      </c>
      <c r="C72" s="197">
        <f ca="1">SUM(C73:C79)</f>
        <v>77284825.909999996</v>
      </c>
    </row>
    <row r="73" spans="1:3" ht="24.95" customHeight="1" x14ac:dyDescent="0.2">
      <c r="A73" s="190">
        <v>3111</v>
      </c>
      <c r="B73" s="191" t="s">
        <v>949</v>
      </c>
      <c r="C73" s="198">
        <f ca="1">SUMIF('Resumen de Egresos'!$F$6:$F$1287,COG!A73,'Resumen de Egresos'!$J$6:$J$1286)</f>
        <v>45706292.760000005</v>
      </c>
    </row>
    <row r="74" spans="1:3" ht="24.95" customHeight="1" x14ac:dyDescent="0.2">
      <c r="A74" s="190">
        <v>3121</v>
      </c>
      <c r="B74" s="191" t="s">
        <v>950</v>
      </c>
      <c r="C74" s="198">
        <f ca="1">SUMIF('Resumen de Egresos'!$F$6:$F$1287,COG!A74,'Resumen de Egresos'!$J$6:$J$1286)</f>
        <v>230000</v>
      </c>
    </row>
    <row r="75" spans="1:3" ht="24.95" customHeight="1" x14ac:dyDescent="0.2">
      <c r="A75" s="190">
        <v>3131</v>
      </c>
      <c r="B75" s="191" t="s">
        <v>951</v>
      </c>
      <c r="C75" s="198">
        <f ca="1">SUMIF('Resumen de Egresos'!$F$6:$F$1287,COG!A75,'Resumen de Egresos'!$J$6:$J$1286)</f>
        <v>120000</v>
      </c>
    </row>
    <row r="76" spans="1:3" ht="24.95" customHeight="1" x14ac:dyDescent="0.2">
      <c r="A76" s="190">
        <v>3141</v>
      </c>
      <c r="B76" s="191" t="s">
        <v>952</v>
      </c>
      <c r="C76" s="198">
        <f ca="1">SUMIF('Resumen de Egresos'!$F$6:$F$1287,COG!A76,'Resumen de Egresos'!$J$6:$J$1286)</f>
        <v>900000</v>
      </c>
    </row>
    <row r="77" spans="1:3" ht="24.95" customHeight="1" x14ac:dyDescent="0.2">
      <c r="A77" s="190">
        <v>3171</v>
      </c>
      <c r="B77" s="191" t="s">
        <v>953</v>
      </c>
      <c r="C77" s="198">
        <f ca="1">SUMIF('Resumen de Egresos'!$F$6:$F$1287,COG!A77,'Resumen de Egresos'!$J$6:$J$1286)</f>
        <v>100000</v>
      </c>
    </row>
    <row r="78" spans="1:3" ht="24.95" customHeight="1" x14ac:dyDescent="0.2">
      <c r="A78" s="190">
        <v>3181</v>
      </c>
      <c r="B78" s="191" t="s">
        <v>853</v>
      </c>
      <c r="C78" s="198">
        <f ca="1">SUMIF('Resumen de Egresos'!$F$6:$F$1287,COG!A78,'Resumen de Egresos'!$J$6:$J$1286)</f>
        <v>311000</v>
      </c>
    </row>
    <row r="79" spans="1:3" ht="24.95" customHeight="1" x14ac:dyDescent="0.2">
      <c r="A79" s="190">
        <v>3191</v>
      </c>
      <c r="B79" s="191" t="s">
        <v>1237</v>
      </c>
      <c r="C79" s="198">
        <f ca="1">SUMIF('Resumen de Egresos'!$F$6:$F$1287,COG!A79,'Resumen de Egresos'!$J$6:$J$1286)</f>
        <v>29917533.149999999</v>
      </c>
    </row>
    <row r="80" spans="1:3" ht="24.95" customHeight="1" x14ac:dyDescent="0.2">
      <c r="A80" s="188">
        <v>3200</v>
      </c>
      <c r="B80" s="189" t="s">
        <v>858</v>
      </c>
      <c r="C80" s="197">
        <f ca="1">SUM(C81:C87)</f>
        <v>1901000</v>
      </c>
    </row>
    <row r="81" spans="1:3" ht="24.95" customHeight="1" x14ac:dyDescent="0.2">
      <c r="A81" s="190">
        <v>3221</v>
      </c>
      <c r="B81" s="191" t="s">
        <v>1033</v>
      </c>
      <c r="C81" s="198">
        <f ca="1">SUMIF('Resumen de Egresos'!$F$6:$F$1287,COG!A81,'Resumen de Egresos'!$J$6:$J$1286)</f>
        <v>1120000</v>
      </c>
    </row>
    <row r="82" spans="1:3" ht="24.95" customHeight="1" x14ac:dyDescent="0.2">
      <c r="A82" s="190">
        <v>3231</v>
      </c>
      <c r="B82" s="191" t="s">
        <v>859</v>
      </c>
      <c r="C82" s="198">
        <f ca="1">SUMIF('Resumen de Egresos'!$F$6:$F$1287,COG!A82,'Resumen de Egresos'!$J$6:$J$1286)</f>
        <v>611000</v>
      </c>
    </row>
    <row r="83" spans="1:3" ht="24.95" customHeight="1" x14ac:dyDescent="0.2">
      <c r="A83" s="190">
        <v>3251</v>
      </c>
      <c r="B83" s="191" t="s">
        <v>1012</v>
      </c>
      <c r="C83" s="198">
        <f ca="1">SUMIF('Resumen de Egresos'!$F$6:$F$1287,COG!A83,'Resumen de Egresos'!$J$6:$J$1286)</f>
        <v>50000</v>
      </c>
    </row>
    <row r="84" spans="1:3" ht="24.95" hidden="1" customHeight="1" x14ac:dyDescent="0.2">
      <c r="A84" s="190"/>
      <c r="B84" s="191" t="s">
        <v>1238</v>
      </c>
      <c r="C84" s="198">
        <f ca="1">SUMIF('Resumen de Egresos'!$F$6:$F$1287,COG!A84,'Resumen de Egresos'!$J$6:$J$1286)</f>
        <v>0</v>
      </c>
    </row>
    <row r="85" spans="1:3" ht="24.95" customHeight="1" x14ac:dyDescent="0.2">
      <c r="A85" s="190">
        <v>3271</v>
      </c>
      <c r="B85" s="191" t="s">
        <v>954</v>
      </c>
      <c r="C85" s="198">
        <f ca="1">SUMIF('Resumen de Egresos'!$F$6:$F$1287,COG!A85,'Resumen de Egresos'!$J$6:$J$1286)</f>
        <v>50000</v>
      </c>
    </row>
    <row r="86" spans="1:3" ht="24.95" hidden="1" customHeight="1" x14ac:dyDescent="0.2">
      <c r="A86" s="190"/>
      <c r="B86" s="191" t="s">
        <v>1239</v>
      </c>
      <c r="C86" s="198">
        <f ca="1">SUMIF('Resumen de Egresos'!$F$6:$F$1287,COG!A86,'Resumen de Egresos'!$J$6:$J$1286)</f>
        <v>0</v>
      </c>
    </row>
    <row r="87" spans="1:3" ht="24.95" customHeight="1" x14ac:dyDescent="0.2">
      <c r="A87" s="190">
        <v>3291</v>
      </c>
      <c r="B87" s="191" t="s">
        <v>1240</v>
      </c>
      <c r="C87" s="198">
        <f ca="1">SUMIF('Resumen de Egresos'!$F$6:$F$1287,COG!A87,'Resumen de Egresos'!$J$6:$J$1286)</f>
        <v>70000</v>
      </c>
    </row>
    <row r="88" spans="1:3" ht="24.95" customHeight="1" x14ac:dyDescent="0.2">
      <c r="A88" s="188">
        <v>3300</v>
      </c>
      <c r="B88" s="189" t="s">
        <v>860</v>
      </c>
      <c r="C88" s="197">
        <f ca="1">SUM(C89:C92)</f>
        <v>1378000</v>
      </c>
    </row>
    <row r="89" spans="1:3" ht="24.95" customHeight="1" x14ac:dyDescent="0.2">
      <c r="A89" s="190">
        <v>3311</v>
      </c>
      <c r="B89" s="191" t="s">
        <v>957</v>
      </c>
      <c r="C89" s="198">
        <f ca="1">SUMIF('Resumen de Egresos'!$F$6:$F$1287,COG!A89,'Resumen de Egresos'!$J$6:$J$1286)</f>
        <v>300000</v>
      </c>
    </row>
    <row r="90" spans="1:3" ht="24.95" customHeight="1" x14ac:dyDescent="0.2">
      <c r="A90" s="190">
        <v>3331</v>
      </c>
      <c r="B90" s="191" t="s">
        <v>958</v>
      </c>
      <c r="C90" s="198">
        <f ca="1">SUMIF('Resumen de Egresos'!$F$6:$F$1287,COG!A90,'Resumen de Egresos'!$J$6:$J$1286)</f>
        <v>492000</v>
      </c>
    </row>
    <row r="91" spans="1:3" ht="24.95" customHeight="1" x14ac:dyDescent="0.2">
      <c r="A91" s="190">
        <v>3361</v>
      </c>
      <c r="B91" s="191" t="s">
        <v>861</v>
      </c>
      <c r="C91" s="198">
        <f ca="1">SUMIF('Resumen de Egresos'!$F$6:$F$1287,COG!A91,'Resumen de Egresos'!$J$6:$J$1286)</f>
        <v>76000</v>
      </c>
    </row>
    <row r="92" spans="1:3" ht="24.95" customHeight="1" x14ac:dyDescent="0.2">
      <c r="A92" s="190">
        <v>3391</v>
      </c>
      <c r="B92" s="191" t="s">
        <v>1018</v>
      </c>
      <c r="C92" s="198">
        <f ca="1">SUMIF('Resumen de Egresos'!$F$6:$F$1287,COG!A92,'Resumen de Egresos'!$J$6:$J$1286)</f>
        <v>510000</v>
      </c>
    </row>
    <row r="93" spans="1:3" ht="24.95" customHeight="1" x14ac:dyDescent="0.2">
      <c r="A93" s="188">
        <v>3400</v>
      </c>
      <c r="B93" s="189" t="s">
        <v>1019</v>
      </c>
      <c r="C93" s="197">
        <f ca="1">SUM(C94:C97)</f>
        <v>2650000</v>
      </c>
    </row>
    <row r="94" spans="1:3" ht="24.95" customHeight="1" x14ac:dyDescent="0.2">
      <c r="A94" s="190">
        <v>3411</v>
      </c>
      <c r="B94" s="191" t="s">
        <v>960</v>
      </c>
      <c r="C94" s="198">
        <f ca="1">SUMIF('Resumen de Egresos'!$F$6:$F$1287,COG!A94,'Resumen de Egresos'!$J$6:$J$1286)</f>
        <v>100000</v>
      </c>
    </row>
    <row r="95" spans="1:3" ht="24.95" customHeight="1" x14ac:dyDescent="0.2">
      <c r="A95" s="190">
        <v>3451</v>
      </c>
      <c r="B95" s="191" t="s">
        <v>961</v>
      </c>
      <c r="C95" s="198">
        <f ca="1">SUMIF('Resumen de Egresos'!$F$6:$F$1287,COG!A95,'Resumen de Egresos'!$J$6:$J$1286)</f>
        <v>2450000</v>
      </c>
    </row>
    <row r="96" spans="1:3" ht="24.95" customHeight="1" x14ac:dyDescent="0.2">
      <c r="A96" s="190">
        <v>3471</v>
      </c>
      <c r="B96" s="191" t="s">
        <v>963</v>
      </c>
      <c r="C96" s="198">
        <f ca="1">SUMIF('Resumen de Egresos'!$F$6:$F$1287,COG!A96,'Resumen de Egresos'!$J$6:$J$1286)</f>
        <v>50000</v>
      </c>
    </row>
    <row r="97" spans="1:3" ht="24.95" customHeight="1" x14ac:dyDescent="0.2">
      <c r="A97" s="190">
        <v>3491</v>
      </c>
      <c r="B97" s="191" t="s">
        <v>1241</v>
      </c>
      <c r="C97" s="198">
        <f ca="1">SUMIF('Resumen de Egresos'!$F$6:$F$1287,COG!A97,'Resumen de Egresos'!$J$6:$J$1286)</f>
        <v>50000</v>
      </c>
    </row>
    <row r="98" spans="1:3" ht="24.95" customHeight="1" x14ac:dyDescent="0.2">
      <c r="A98" s="188">
        <v>3500</v>
      </c>
      <c r="B98" s="189" t="s">
        <v>826</v>
      </c>
      <c r="C98" s="197">
        <f ca="1">SUM(C99:C104)</f>
        <v>4679500</v>
      </c>
    </row>
    <row r="99" spans="1:3" ht="24.95" customHeight="1" x14ac:dyDescent="0.2">
      <c r="A99" s="190">
        <v>3511</v>
      </c>
      <c r="B99" s="191" t="s">
        <v>964</v>
      </c>
      <c r="C99" s="198">
        <f ca="1">SUMIF('Resumen de Egresos'!$F$6:$F$1287,COG!A99,'Resumen de Egresos'!$J$6:$J$1286)</f>
        <v>700000</v>
      </c>
    </row>
    <row r="100" spans="1:3" ht="24.95" customHeight="1" x14ac:dyDescent="0.2">
      <c r="A100" s="190">
        <v>3521</v>
      </c>
      <c r="B100" s="191" t="s">
        <v>965</v>
      </c>
      <c r="C100" s="198">
        <f ca="1">SUMIF('Resumen de Egresos'!$F$6:$F$1287,COG!A100,'Resumen de Egresos'!$J$6:$J$1286)</f>
        <v>50000</v>
      </c>
    </row>
    <row r="101" spans="1:3" ht="24.95" customHeight="1" x14ac:dyDescent="0.2">
      <c r="A101" s="190">
        <v>3531</v>
      </c>
      <c r="B101" s="191" t="s">
        <v>1242</v>
      </c>
      <c r="C101" s="198">
        <f ca="1">SUMIF('Resumen de Egresos'!$F$6:$F$1287,COG!A101,'Resumen de Egresos'!$J$6:$J$1286)</f>
        <v>1022000</v>
      </c>
    </row>
    <row r="102" spans="1:3" ht="24.95" customHeight="1" x14ac:dyDescent="0.2">
      <c r="A102" s="190">
        <v>3551</v>
      </c>
      <c r="B102" s="191" t="s">
        <v>827</v>
      </c>
      <c r="C102" s="198">
        <f ca="1">SUMIF('Resumen de Egresos'!$F$6:$F$1287,COG!A102,'Resumen de Egresos'!$J$6:$J$1286)</f>
        <v>2502500</v>
      </c>
    </row>
    <row r="103" spans="1:3" ht="24.95" customHeight="1" x14ac:dyDescent="0.2">
      <c r="A103" s="190">
        <v>3571</v>
      </c>
      <c r="B103" s="191" t="s">
        <v>967</v>
      </c>
      <c r="C103" s="198">
        <f ca="1">SUMIF('Resumen de Egresos'!$F$6:$F$1287,COG!A103,'Resumen de Egresos'!$J$6:$J$1286)</f>
        <v>205000</v>
      </c>
    </row>
    <row r="104" spans="1:3" ht="24.95" customHeight="1" x14ac:dyDescent="0.2">
      <c r="A104" s="190">
        <v>3591</v>
      </c>
      <c r="B104" s="191" t="s">
        <v>1243</v>
      </c>
      <c r="C104" s="198">
        <f ca="1">SUMIF('Resumen de Egresos'!$F$6:$F$1287,COG!A104,'Resumen de Egresos'!$J$6:$J$1286)</f>
        <v>200000</v>
      </c>
    </row>
    <row r="105" spans="1:3" ht="24.95" customHeight="1" x14ac:dyDescent="0.2">
      <c r="A105" s="188">
        <v>3600</v>
      </c>
      <c r="B105" s="189" t="s">
        <v>826</v>
      </c>
      <c r="C105" s="197">
        <f ca="1">C106+C108</f>
        <v>850000</v>
      </c>
    </row>
    <row r="106" spans="1:3" ht="24.95" customHeight="1" x14ac:dyDescent="0.2">
      <c r="A106" s="190">
        <v>3611</v>
      </c>
      <c r="B106" s="191" t="s">
        <v>971</v>
      </c>
      <c r="C106" s="198">
        <f ca="1">SUMIF('Resumen de Egresos'!$F$6:$F$1287,COG!A106,'Resumen de Egresos'!$J$6:$J$1286)</f>
        <v>800000</v>
      </c>
    </row>
    <row r="107" spans="1:3" ht="24.95" hidden="1" customHeight="1" x14ac:dyDescent="0.2">
      <c r="A107" s="190"/>
      <c r="B107" s="191" t="s">
        <v>1244</v>
      </c>
      <c r="C107" s="198" t="e">
        <f>SUMIF('[1]Resumen Egresos'!$H$7:$H$1638,COG!A107,'[1]Resumen Egresos'!$L$7:$L$1637)</f>
        <v>#VALUE!</v>
      </c>
    </row>
    <row r="108" spans="1:3" ht="24.95" customHeight="1" x14ac:dyDescent="0.2">
      <c r="A108" s="190">
        <v>3661</v>
      </c>
      <c r="B108" s="191" t="s">
        <v>972</v>
      </c>
      <c r="C108" s="198">
        <f ca="1">SUMIF('Resumen de Egresos'!$F$6:$F$1287,COG!A108,'Resumen de Egresos'!$J$6:$J$1286)</f>
        <v>50000</v>
      </c>
    </row>
    <row r="109" spans="1:3" ht="24.95" customHeight="1" x14ac:dyDescent="0.2">
      <c r="A109" s="188">
        <v>3700</v>
      </c>
      <c r="B109" s="189" t="s">
        <v>828</v>
      </c>
      <c r="C109" s="197">
        <f ca="1">C110+C111</f>
        <v>272000</v>
      </c>
    </row>
    <row r="110" spans="1:3" ht="24.95" customHeight="1" x14ac:dyDescent="0.2">
      <c r="A110" s="190">
        <v>3721</v>
      </c>
      <c r="B110" s="191" t="s">
        <v>830</v>
      </c>
      <c r="C110" s="198">
        <f ca="1">SUMIF('Resumen de Egresos'!$F$6:$F$1287,COG!A110,'Resumen de Egresos'!$J$6:$J$1286)</f>
        <v>130500</v>
      </c>
    </row>
    <row r="111" spans="1:3" ht="24.95" customHeight="1" x14ac:dyDescent="0.2">
      <c r="A111" s="190">
        <v>3751</v>
      </c>
      <c r="B111" s="191" t="s">
        <v>829</v>
      </c>
      <c r="C111" s="198">
        <f ca="1">SUMIF('Resumen de Egresos'!$F$6:$F$1287,COG!A111,'Resumen de Egresos'!$J$6:$J$1286)</f>
        <v>141500</v>
      </c>
    </row>
    <row r="112" spans="1:3" ht="24.95" customHeight="1" x14ac:dyDescent="0.2">
      <c r="A112" s="188">
        <v>3800</v>
      </c>
      <c r="B112" s="189" t="s">
        <v>831</v>
      </c>
      <c r="C112" s="197">
        <f ca="1">SUM(C113:C115)</f>
        <v>8868500</v>
      </c>
    </row>
    <row r="113" spans="1:3" ht="24.95" customHeight="1" x14ac:dyDescent="0.2">
      <c r="A113" s="190">
        <v>3811</v>
      </c>
      <c r="B113" s="191" t="s">
        <v>832</v>
      </c>
      <c r="C113" s="198">
        <f ca="1">SUMIF('Resumen de Egresos'!$F$6:$F$1287,COG!A113,'Resumen de Egresos'!$J$6:$J$1286)</f>
        <v>130000</v>
      </c>
    </row>
    <row r="114" spans="1:3" ht="24.95" customHeight="1" x14ac:dyDescent="0.2">
      <c r="A114" s="190">
        <v>3821</v>
      </c>
      <c r="B114" s="191" t="s">
        <v>883</v>
      </c>
      <c r="C114" s="198">
        <f ca="1">SUMIF('Resumen de Egresos'!$F$6:$F$1287,COG!A114,'Resumen de Egresos'!$J$6:$J$1286)</f>
        <v>8688500</v>
      </c>
    </row>
    <row r="115" spans="1:3" ht="24.95" customHeight="1" x14ac:dyDescent="0.2">
      <c r="A115" s="190">
        <v>3822</v>
      </c>
      <c r="B115" s="191" t="s">
        <v>1058</v>
      </c>
      <c r="C115" s="198">
        <f ca="1">SUMIF('Resumen de Egresos'!$F$6:$F$1287,COG!A115,'Resumen de Egresos'!$J$6:$J$1286)</f>
        <v>50000</v>
      </c>
    </row>
    <row r="116" spans="1:3" ht="24.95" customHeight="1" x14ac:dyDescent="0.2">
      <c r="A116" s="188">
        <v>3900</v>
      </c>
      <c r="B116" s="189" t="s">
        <v>875</v>
      </c>
      <c r="C116" s="197">
        <f ca="1">SUM(C117:C121)</f>
        <v>4666000</v>
      </c>
    </row>
    <row r="117" spans="1:3" ht="24.95" customHeight="1" x14ac:dyDescent="0.2">
      <c r="A117" s="190">
        <v>3921</v>
      </c>
      <c r="B117" s="191" t="s">
        <v>973</v>
      </c>
      <c r="C117" s="198">
        <f ca="1">SUMIF('Resumen de Egresos'!$F$6:$F$1287,COG!A117,'Resumen de Egresos'!$J$6:$J$1286)</f>
        <v>80000</v>
      </c>
    </row>
    <row r="118" spans="1:3" ht="24.95" customHeight="1" x14ac:dyDescent="0.2">
      <c r="A118" s="190">
        <v>3941</v>
      </c>
      <c r="B118" s="191" t="s">
        <v>1245</v>
      </c>
      <c r="C118" s="198">
        <f ca="1">SUMIF('Resumen de Egresos'!$F$6:$F$1287,COG!A118,'Resumen de Egresos'!$J$6:$J$1286)</f>
        <v>1495000</v>
      </c>
    </row>
    <row r="119" spans="1:3" ht="24.95" customHeight="1" x14ac:dyDescent="0.2">
      <c r="A119" s="190">
        <v>3951</v>
      </c>
      <c r="B119" s="191" t="s">
        <v>974</v>
      </c>
      <c r="C119" s="198">
        <f ca="1">SUMIF('Resumen de Egresos'!$F$6:$F$1287,COG!A119,'Resumen de Egresos'!$J$6:$J$1286)</f>
        <v>80000</v>
      </c>
    </row>
    <row r="120" spans="1:3" ht="24.95" customHeight="1" x14ac:dyDescent="0.2">
      <c r="A120" s="190">
        <v>3961</v>
      </c>
      <c r="B120" s="191" t="s">
        <v>876</v>
      </c>
      <c r="C120" s="198">
        <f ca="1">SUMIF('Resumen de Egresos'!$F$6:$F$1287,COG!A120,'Resumen de Egresos'!$J$6:$J$1286)</f>
        <v>11000</v>
      </c>
    </row>
    <row r="121" spans="1:3" ht="24.95" customHeight="1" x14ac:dyDescent="0.2">
      <c r="A121" s="190">
        <v>3981</v>
      </c>
      <c r="B121" s="191" t="s">
        <v>976</v>
      </c>
      <c r="C121" s="198">
        <f ca="1">SUMIF('Resumen de Egresos'!$F$6:$F$1287,COG!A121,'Resumen de Egresos'!$J$6:$J$1286)</f>
        <v>3000000</v>
      </c>
    </row>
    <row r="122" spans="1:3" ht="24.95" customHeight="1" x14ac:dyDescent="0.2">
      <c r="A122" s="186">
        <v>4000</v>
      </c>
      <c r="B122" s="192" t="s">
        <v>894</v>
      </c>
      <c r="C122" s="196">
        <f ca="1">C123+C125+C127</f>
        <v>30568489.699999999</v>
      </c>
    </row>
    <row r="123" spans="1:3" ht="24.95" customHeight="1" x14ac:dyDescent="0.2">
      <c r="A123" s="188">
        <v>4200</v>
      </c>
      <c r="B123" s="189" t="s">
        <v>1192</v>
      </c>
      <c r="C123" s="197">
        <f ca="1">C124</f>
        <v>16772490</v>
      </c>
    </row>
    <row r="124" spans="1:3" ht="24.95" customHeight="1" x14ac:dyDescent="0.2">
      <c r="A124" s="190">
        <v>4211</v>
      </c>
      <c r="B124" s="191" t="s">
        <v>978</v>
      </c>
      <c r="C124" s="198">
        <f ca="1">SUMIF('Resumen de Egresos'!$F$6:$F$1287,COG!A124,'Resumen de Egresos'!$J$6:$J$1286)</f>
        <v>16772490</v>
      </c>
    </row>
    <row r="125" spans="1:3" ht="24.95" customHeight="1" x14ac:dyDescent="0.2">
      <c r="A125" s="188">
        <v>4300</v>
      </c>
      <c r="B125" s="189" t="s">
        <v>1093</v>
      </c>
      <c r="C125" s="197">
        <f ca="1">SUM(C126:C126)</f>
        <v>200000</v>
      </c>
    </row>
    <row r="126" spans="1:3" ht="24.95" customHeight="1" x14ac:dyDescent="0.2">
      <c r="A126" s="190">
        <v>4331</v>
      </c>
      <c r="B126" s="191" t="s">
        <v>1094</v>
      </c>
      <c r="C126" s="198">
        <f ca="1">SUMIF('Resumen de Egresos'!$F$6:$F$1287,COG!A126,'Resumen de Egresos'!$J$6:$J$1286)</f>
        <v>200000</v>
      </c>
    </row>
    <row r="127" spans="1:3" ht="24.95" customHeight="1" x14ac:dyDescent="0.2">
      <c r="A127" s="188">
        <v>4400</v>
      </c>
      <c r="B127" s="189" t="s">
        <v>899</v>
      </c>
      <c r="C127" s="197">
        <f ca="1">SUM(C128:C134)</f>
        <v>13595999.699999999</v>
      </c>
    </row>
    <row r="128" spans="1:3" ht="24.95" customHeight="1" x14ac:dyDescent="0.2">
      <c r="A128" s="190">
        <v>4411</v>
      </c>
      <c r="B128" s="191" t="s">
        <v>901</v>
      </c>
      <c r="C128" s="198">
        <f ca="1">SUMIF('Resumen de Egresos'!$F$6:$F$1287,COG!A128,'Resumen de Egresos'!$J$6:$J$1286)</f>
        <v>10925999.699999999</v>
      </c>
    </row>
    <row r="129" spans="1:3" ht="24.95" customHeight="1" x14ac:dyDescent="0.2">
      <c r="A129" s="190">
        <v>4421</v>
      </c>
      <c r="B129" s="191" t="s">
        <v>1071</v>
      </c>
      <c r="C129" s="198">
        <f ca="1">SUMIF('Resumen de Egresos'!$F$6:$F$1287,COG!A129,'Resumen de Egresos'!$J$6:$J$1286)</f>
        <v>800000</v>
      </c>
    </row>
    <row r="130" spans="1:3" ht="24.95" hidden="1" customHeight="1" x14ac:dyDescent="0.2">
      <c r="A130" s="190"/>
      <c r="B130" s="191" t="s">
        <v>1246</v>
      </c>
      <c r="C130" s="198">
        <f ca="1">SUMIF('Resumen de Egresos'!$F$6:$F$1287,COG!A130,'Resumen de Egresos'!$J$6:$J$1286)</f>
        <v>0</v>
      </c>
    </row>
    <row r="131" spans="1:3" ht="24.95" customHeight="1" x14ac:dyDescent="0.2">
      <c r="A131" s="190">
        <v>4431</v>
      </c>
      <c r="B131" s="191" t="s">
        <v>982</v>
      </c>
      <c r="C131" s="198">
        <f ca="1">SUMIF('Resumen de Egresos'!$F$6:$F$1287,COG!A131,'Resumen de Egresos'!$J$6:$J$1286)</f>
        <v>156000</v>
      </c>
    </row>
    <row r="132" spans="1:3" ht="24.95" customHeight="1" x14ac:dyDescent="0.2">
      <c r="A132" s="190">
        <v>4441</v>
      </c>
      <c r="B132" s="191" t="str">
        <f>'[1]Resumen Egresos'!K938</f>
        <v>AYUDAS SOCIALES A ACTIVIDADES CIENTÍFICAS O ACADÉMICAS (ÚTILES ESCOLARES)</v>
      </c>
      <c r="C132" s="198">
        <f ca="1">SUMIF('Resumen de Egresos'!$F$6:$F$1287,COG!A132,'Resumen de Egresos'!$J$6:$J$1286)</f>
        <v>120000</v>
      </c>
    </row>
    <row r="133" spans="1:3" ht="24.95" customHeight="1" x14ac:dyDescent="0.2">
      <c r="A133" s="190">
        <v>4451</v>
      </c>
      <c r="B133" s="191" t="s">
        <v>1038</v>
      </c>
      <c r="C133" s="198">
        <f ca="1">SUMIF('Resumen de Egresos'!$F$6:$F$1287,COG!A133,'Resumen de Egresos'!$J$6:$J$1286)</f>
        <v>1094000</v>
      </c>
    </row>
    <row r="134" spans="1:3" ht="24.95" customHeight="1" x14ac:dyDescent="0.2">
      <c r="A134" s="190">
        <v>4481</v>
      </c>
      <c r="B134" s="191" t="s">
        <v>904</v>
      </c>
      <c r="C134" s="198">
        <f ca="1">SUMIF('Resumen de Egresos'!$F$6:$F$1287,COG!A134,'Resumen de Egresos'!$J$6:$J$1286)</f>
        <v>500000</v>
      </c>
    </row>
    <row r="135" spans="1:3" ht="24.95" customHeight="1" x14ac:dyDescent="0.2">
      <c r="A135" s="186">
        <v>5000</v>
      </c>
      <c r="B135" s="193" t="s">
        <v>991</v>
      </c>
      <c r="C135" s="199">
        <f ca="1">C136+C140+C142+C145+C149+C151</f>
        <v>4471796.17</v>
      </c>
    </row>
    <row r="136" spans="1:3" ht="24.95" customHeight="1" x14ac:dyDescent="0.2">
      <c r="A136" s="188">
        <v>5100</v>
      </c>
      <c r="B136" s="189" t="s">
        <v>992</v>
      </c>
      <c r="C136" s="197">
        <f ca="1">SUM(C137:C139)</f>
        <v>1103520</v>
      </c>
    </row>
    <row r="137" spans="1:3" ht="24.95" customHeight="1" x14ac:dyDescent="0.2">
      <c r="A137" s="190">
        <v>5111</v>
      </c>
      <c r="B137" s="191" t="s">
        <v>993</v>
      </c>
      <c r="C137" s="198">
        <f ca="1">SUMIF('Resumen de Egresos'!$F$6:$F$1287,COG!A137,'Resumen de Egresos'!$J$6:$J$1286)</f>
        <v>80000</v>
      </c>
    </row>
    <row r="138" spans="1:3" ht="24.95" customHeight="1" x14ac:dyDescent="0.2">
      <c r="A138" s="190">
        <v>5151</v>
      </c>
      <c r="B138" s="191" t="s">
        <v>994</v>
      </c>
      <c r="C138" s="198">
        <f ca="1">SUMIF('Resumen de Egresos'!$F$6:$F$1287,COG!A138,'Resumen de Egresos'!$J$6:$J$1286)</f>
        <v>326470</v>
      </c>
    </row>
    <row r="139" spans="1:3" ht="24.95" customHeight="1" x14ac:dyDescent="0.2">
      <c r="A139" s="190">
        <v>5191</v>
      </c>
      <c r="B139" s="191" t="s">
        <v>995</v>
      </c>
      <c r="C139" s="198">
        <f ca="1">SUMIF('Resumen de Egresos'!$F$6:$F$1287,COG!A139,'Resumen de Egresos'!$J$6:$J$1286)</f>
        <v>697050</v>
      </c>
    </row>
    <row r="140" spans="1:3" ht="24.95" customHeight="1" x14ac:dyDescent="0.2">
      <c r="A140" s="188">
        <v>5200</v>
      </c>
      <c r="B140" s="189" t="s">
        <v>1247</v>
      </c>
      <c r="C140" s="197">
        <f ca="1">C141</f>
        <v>150000</v>
      </c>
    </row>
    <row r="141" spans="1:3" ht="24.95" customHeight="1" x14ac:dyDescent="0.2">
      <c r="A141" s="190">
        <v>5211</v>
      </c>
      <c r="B141" s="191" t="s">
        <v>1107</v>
      </c>
      <c r="C141" s="198">
        <f ca="1">SUMIF('Resumen de Egresos'!$F$6:$F$1287,COG!A141,'Resumen de Egresos'!$J$6:$J$1286)</f>
        <v>150000</v>
      </c>
    </row>
    <row r="142" spans="1:3" ht="24.95" customHeight="1" x14ac:dyDescent="0.2">
      <c r="A142" s="188">
        <v>5400</v>
      </c>
      <c r="B142" s="189" t="s">
        <v>1026</v>
      </c>
      <c r="C142" s="197">
        <f ca="1">C143+C144</f>
        <v>3038276.17</v>
      </c>
    </row>
    <row r="143" spans="1:3" ht="24.95" customHeight="1" x14ac:dyDescent="0.2">
      <c r="A143" s="190">
        <v>5411</v>
      </c>
      <c r="B143" s="191" t="s">
        <v>1248</v>
      </c>
      <c r="C143" s="198">
        <f ca="1">SUMIF('Resumen de Egresos'!$F$6:$F$1287,COG!A143,'Resumen de Egresos'!$J$6:$J$1286)</f>
        <v>2438276.17</v>
      </c>
    </row>
    <row r="144" spans="1:3" ht="24.95" customHeight="1" x14ac:dyDescent="0.2">
      <c r="A144" s="190">
        <v>5421</v>
      </c>
      <c r="B144" s="191" t="s">
        <v>1077</v>
      </c>
      <c r="C144" s="198">
        <f ca="1">SUMIF('Resumen de Egresos'!$F$6:$F$1287,COG!A144,'Resumen de Egresos'!$J$6:$J$1286)</f>
        <v>600000</v>
      </c>
    </row>
    <row r="145" spans="1:3" ht="24.95" customHeight="1" x14ac:dyDescent="0.2">
      <c r="A145" s="188">
        <v>5600</v>
      </c>
      <c r="B145" s="189" t="s">
        <v>997</v>
      </c>
      <c r="C145" s="197">
        <f ca="1">SUM(C146:C148)</f>
        <v>100000</v>
      </c>
    </row>
    <row r="146" spans="1:3" ht="24.95" customHeight="1" x14ac:dyDescent="0.2">
      <c r="A146" s="190">
        <v>5651</v>
      </c>
      <c r="B146" s="191" t="s">
        <v>998</v>
      </c>
      <c r="C146" s="198">
        <f ca="1">SUMIF('Resumen de Egresos'!$F$6:$F$1287,COG!A146,'Resumen de Egresos'!$J$6:$J$1286)</f>
        <v>25000</v>
      </c>
    </row>
    <row r="147" spans="1:3" ht="24.95" customHeight="1" x14ac:dyDescent="0.2">
      <c r="A147" s="190">
        <v>5661</v>
      </c>
      <c r="B147" s="191" t="str">
        <f>'[1]Resumen Egresos'!K634</f>
        <v xml:space="preserve">EQUIPOS DE GENERACIÓN ELÉCTRICA </v>
      </c>
      <c r="C147" s="198">
        <f ca="1">SUMIF('Resumen de Egresos'!$F$6:$F$1287,COG!A147,'Resumen de Egresos'!$J$6:$J$1286)</f>
        <v>0</v>
      </c>
    </row>
    <row r="148" spans="1:3" ht="24.95" customHeight="1" x14ac:dyDescent="0.2">
      <c r="A148" s="190">
        <v>5671</v>
      </c>
      <c r="B148" s="191" t="s">
        <v>999</v>
      </c>
      <c r="C148" s="198">
        <f ca="1">SUMIF('Resumen de Egresos'!$F$6:$F$1287,COG!A148,'Resumen de Egresos'!$J$6:$J$1286)</f>
        <v>75000</v>
      </c>
    </row>
    <row r="149" spans="1:3" ht="24.95" customHeight="1" x14ac:dyDescent="0.2">
      <c r="A149" s="188">
        <v>5700</v>
      </c>
      <c r="B149" s="189" t="s">
        <v>1045</v>
      </c>
      <c r="C149" s="197">
        <f ca="1">C150</f>
        <v>30000</v>
      </c>
    </row>
    <row r="150" spans="1:3" ht="24.95" customHeight="1" x14ac:dyDescent="0.2">
      <c r="A150" s="190">
        <v>5781</v>
      </c>
      <c r="B150" s="191" t="s">
        <v>1046</v>
      </c>
      <c r="C150" s="198">
        <f ca="1">SUMIF('Resumen de Egresos'!$F$6:$F$1287,COG!A150,'Resumen de Egresos'!$J$6:$J$1286)</f>
        <v>30000</v>
      </c>
    </row>
    <row r="151" spans="1:3" ht="24.95" customHeight="1" x14ac:dyDescent="0.2">
      <c r="A151" s="188">
        <v>5900</v>
      </c>
      <c r="B151" s="189" t="s">
        <v>1249</v>
      </c>
      <c r="C151" s="197">
        <f ca="1">C152</f>
        <v>50000</v>
      </c>
    </row>
    <row r="152" spans="1:3" ht="24.95" customHeight="1" x14ac:dyDescent="0.2">
      <c r="A152" s="190">
        <v>5971</v>
      </c>
      <c r="B152" s="191" t="s">
        <v>1001</v>
      </c>
      <c r="C152" s="198">
        <f ca="1">SUMIF('Resumen de Egresos'!$F$6:$F$1287,COG!A152,'Resumen de Egresos'!$J$6:$J$1286)</f>
        <v>50000</v>
      </c>
    </row>
    <row r="153" spans="1:3" ht="24.95" customHeight="1" x14ac:dyDescent="0.2">
      <c r="A153" s="186">
        <v>6000</v>
      </c>
      <c r="B153" s="192" t="s">
        <v>1250</v>
      </c>
      <c r="C153" s="196">
        <f ca="1">C154</f>
        <v>139147148.65000001</v>
      </c>
    </row>
    <row r="154" spans="1:3" ht="24.95" customHeight="1" x14ac:dyDescent="0.2">
      <c r="A154" s="188">
        <v>6100</v>
      </c>
      <c r="B154" s="189" t="s">
        <v>1251</v>
      </c>
      <c r="C154" s="197">
        <f ca="1">C155</f>
        <v>139147148.65000001</v>
      </c>
    </row>
    <row r="155" spans="1:3" ht="24.95" customHeight="1" x14ac:dyDescent="0.2">
      <c r="A155" s="190">
        <v>6141</v>
      </c>
      <c r="B155" s="191" t="s">
        <v>1252</v>
      </c>
      <c r="C155" s="198">
        <f ca="1">SUMIF('Resumen de Egresos'!$F$6:$F$1287,COG!A155,'Resumen de Egresos'!$J$6:$J$1286)</f>
        <v>139147148.65000001</v>
      </c>
    </row>
    <row r="156" spans="1:3" ht="24.95" customHeight="1" x14ac:dyDescent="0.2">
      <c r="A156" s="186">
        <v>8000</v>
      </c>
      <c r="B156" s="192" t="s">
        <v>910</v>
      </c>
      <c r="C156" s="196">
        <f ca="1">C157</f>
        <v>800000</v>
      </c>
    </row>
    <row r="157" spans="1:3" ht="24.95" customHeight="1" x14ac:dyDescent="0.2">
      <c r="A157" s="188">
        <v>8500</v>
      </c>
      <c r="B157" s="189" t="s">
        <v>759</v>
      </c>
      <c r="C157" s="197">
        <f ca="1">SUM(C158:C158)</f>
        <v>800000</v>
      </c>
    </row>
    <row r="158" spans="1:3" ht="24.95" customHeight="1" x14ac:dyDescent="0.2">
      <c r="A158" s="190">
        <v>8531</v>
      </c>
      <c r="B158" s="191" t="s">
        <v>1253</v>
      </c>
      <c r="C158" s="198">
        <f ca="1">SUMIF('Resumen de Egresos'!$F$6:$F$1287,COG!A158,'Resumen de Egresos'!$J$6:$J$1286)</f>
        <v>800000</v>
      </c>
    </row>
    <row r="159" spans="1:3" ht="24.95" customHeight="1" x14ac:dyDescent="0.2">
      <c r="A159" s="186">
        <v>9000</v>
      </c>
      <c r="B159" s="192" t="s">
        <v>1005</v>
      </c>
      <c r="C159" s="196">
        <f ca="1">C160</f>
        <v>100000</v>
      </c>
    </row>
    <row r="160" spans="1:3" ht="24.95" customHeight="1" x14ac:dyDescent="0.2">
      <c r="A160" s="188">
        <v>9300</v>
      </c>
      <c r="B160" s="189" t="s">
        <v>1254</v>
      </c>
      <c r="C160" s="197">
        <f ca="1">C161</f>
        <v>100000</v>
      </c>
    </row>
    <row r="161" spans="1:3" ht="24.95" customHeight="1" x14ac:dyDescent="0.2">
      <c r="A161" s="190">
        <v>9911</v>
      </c>
      <c r="B161" s="191" t="s">
        <v>1007</v>
      </c>
      <c r="C161" s="198">
        <f ca="1">SUMIF('Resumen de Egresos'!$F$6:$F$1287,COG!A161,'Resumen de Egresos'!$J$6:$J$1286)</f>
        <v>100000</v>
      </c>
    </row>
    <row r="162" spans="1:3" ht="24.95" customHeight="1" x14ac:dyDescent="0.2">
      <c r="A162" s="344" t="s">
        <v>1255</v>
      </c>
      <c r="B162" s="345"/>
      <c r="C162" s="200">
        <f ca="1">C6+C30+C71+C122+C135+C153+C156+C159</f>
        <v>497816150.91402733</v>
      </c>
    </row>
    <row r="163" spans="1:3" ht="24.95" customHeight="1" x14ac:dyDescent="0.2">
      <c r="A163" s="184"/>
      <c r="B163" s="185"/>
      <c r="C163" s="201"/>
    </row>
    <row r="164" spans="1:3" ht="24.95" customHeight="1" x14ac:dyDescent="0.2">
      <c r="A164" s="184"/>
      <c r="B164" s="185"/>
      <c r="C164" s="201">
        <f>'Resumen de Egresos'!J1289</f>
        <v>497816150.91402739</v>
      </c>
    </row>
    <row r="165" spans="1:3" ht="24.95" customHeight="1" x14ac:dyDescent="0.2">
      <c r="A165" s="184"/>
      <c r="B165" s="185"/>
      <c r="C165" s="201">
        <f ca="1">C162-C164</f>
        <v>0</v>
      </c>
    </row>
    <row r="166" spans="1:3" ht="24.95" customHeight="1" x14ac:dyDescent="0.2">
      <c r="A166" s="184"/>
      <c r="B166" s="185"/>
      <c r="C166" s="201"/>
    </row>
    <row r="167" spans="1:3" ht="24.95" customHeight="1" x14ac:dyDescent="0.2">
      <c r="A167" s="184"/>
      <c r="B167" s="185"/>
      <c r="C167" s="201"/>
    </row>
    <row r="168" spans="1:3" ht="24.95" customHeight="1" x14ac:dyDescent="0.2">
      <c r="A168" s="184"/>
      <c r="B168" s="185"/>
      <c r="C168" s="201"/>
    </row>
    <row r="169" spans="1:3" ht="24.95" customHeight="1" x14ac:dyDescent="0.2">
      <c r="A169" s="184"/>
      <c r="B169" s="185"/>
      <c r="C169" s="201"/>
    </row>
    <row r="170" spans="1:3" ht="24.95" customHeight="1" x14ac:dyDescent="0.2">
      <c r="A170" s="185"/>
      <c r="B170" s="185"/>
      <c r="C170" s="183"/>
    </row>
    <row r="171" spans="1:3" ht="24.95" customHeight="1" x14ac:dyDescent="0.2">
      <c r="A171" s="185"/>
      <c r="B171" s="185"/>
      <c r="C171" s="183"/>
    </row>
    <row r="172" spans="1:3" ht="24.95" customHeight="1" x14ac:dyDescent="0.2">
      <c r="A172" s="185"/>
      <c r="B172" s="185"/>
      <c r="C172" s="183"/>
    </row>
    <row r="173" spans="1:3" ht="24.95" customHeight="1" x14ac:dyDescent="0.2">
      <c r="A173" s="185"/>
      <c r="B173" s="185"/>
      <c r="C173" s="183"/>
    </row>
    <row r="174" spans="1:3" ht="24.95" customHeight="1" x14ac:dyDescent="0.2">
      <c r="A174" s="185"/>
      <c r="B174" s="185"/>
      <c r="C174" s="183"/>
    </row>
    <row r="175" spans="1:3" ht="24.95" customHeight="1" x14ac:dyDescent="0.2">
      <c r="A175" s="185"/>
      <c r="B175" s="185"/>
      <c r="C175" s="183"/>
    </row>
    <row r="176" spans="1:3" ht="24.95" customHeight="1" x14ac:dyDescent="0.2">
      <c r="A176" s="185"/>
      <c r="B176" s="185"/>
      <c r="C176" s="183"/>
    </row>
    <row r="177" spans="1:3" ht="24.95" customHeight="1" x14ac:dyDescent="0.2">
      <c r="A177" s="185"/>
      <c r="B177" s="185"/>
      <c r="C177" s="183"/>
    </row>
    <row r="178" spans="1:3" ht="24.95" customHeight="1" x14ac:dyDescent="0.2">
      <c r="A178" s="185"/>
      <c r="B178" s="185"/>
      <c r="C178" s="183"/>
    </row>
    <row r="179" spans="1:3" ht="24.95" customHeight="1" x14ac:dyDescent="0.2">
      <c r="A179" s="185"/>
      <c r="B179" s="185"/>
      <c r="C179" s="183"/>
    </row>
    <row r="180" spans="1:3" ht="24.95" customHeight="1" x14ac:dyDescent="0.2">
      <c r="A180" s="185"/>
      <c r="B180" s="185"/>
      <c r="C180" s="183"/>
    </row>
    <row r="181" spans="1:3" ht="24.95" customHeight="1" x14ac:dyDescent="0.2">
      <c r="A181" s="185"/>
      <c r="B181" s="185"/>
      <c r="C181" s="183"/>
    </row>
    <row r="182" spans="1:3" ht="24.95" customHeight="1" x14ac:dyDescent="0.2">
      <c r="A182" s="185"/>
      <c r="B182" s="185"/>
      <c r="C182" s="183"/>
    </row>
    <row r="183" spans="1:3" ht="24.95" customHeight="1" x14ac:dyDescent="0.2">
      <c r="A183" s="185"/>
      <c r="B183" s="185"/>
      <c r="C183" s="183"/>
    </row>
    <row r="184" spans="1:3" ht="24.95" customHeight="1" x14ac:dyDescent="0.2">
      <c r="A184" s="185"/>
      <c r="B184" s="185"/>
      <c r="C184" s="183"/>
    </row>
    <row r="185" spans="1:3" ht="24.95" customHeight="1" x14ac:dyDescent="0.2">
      <c r="A185" s="185"/>
      <c r="B185" s="185"/>
      <c r="C185" s="183"/>
    </row>
    <row r="186" spans="1:3" ht="24.95" customHeight="1" x14ac:dyDescent="0.2">
      <c r="A186" s="185"/>
      <c r="B186" s="185"/>
      <c r="C186" s="183"/>
    </row>
    <row r="187" spans="1:3" ht="24.95" customHeight="1" x14ac:dyDescent="0.2">
      <c r="A187" s="185"/>
      <c r="B187" s="185"/>
      <c r="C187" s="183"/>
    </row>
    <row r="188" spans="1:3" ht="24.95" customHeight="1" x14ac:dyDescent="0.2">
      <c r="A188" s="185"/>
      <c r="B188" s="185"/>
      <c r="C188" s="183"/>
    </row>
    <row r="189" spans="1:3" ht="24.95" customHeight="1" x14ac:dyDescent="0.2">
      <c r="A189" s="185"/>
      <c r="B189" s="185"/>
      <c r="C189" s="183"/>
    </row>
    <row r="190" spans="1:3" ht="24.95" customHeight="1" x14ac:dyDescent="0.2">
      <c r="A190" s="100"/>
      <c r="B190" s="100"/>
      <c r="C190" s="136"/>
    </row>
    <row r="191" spans="1:3" ht="24.95" customHeight="1" x14ac:dyDescent="0.2">
      <c r="A191" s="100"/>
      <c r="B191" s="100"/>
      <c r="C191" s="136"/>
    </row>
    <row r="192" spans="1:3" ht="24.95" customHeight="1" x14ac:dyDescent="0.2">
      <c r="A192" s="100"/>
      <c r="B192" s="100"/>
      <c r="C192" s="136"/>
    </row>
    <row r="193" spans="1:3" ht="24.95" customHeight="1" x14ac:dyDescent="0.2">
      <c r="A193" s="100"/>
      <c r="B193" s="100"/>
      <c r="C193" s="136"/>
    </row>
    <row r="194" spans="1:3" ht="24.95" customHeight="1" x14ac:dyDescent="0.2">
      <c r="A194" s="100"/>
      <c r="B194" s="100"/>
      <c r="C194" s="136"/>
    </row>
    <row r="195" spans="1:3" ht="24.95" customHeight="1" x14ac:dyDescent="0.2">
      <c r="A195" s="100"/>
      <c r="B195" s="100"/>
      <c r="C195" s="136"/>
    </row>
    <row r="196" spans="1:3" ht="24.95" customHeight="1" x14ac:dyDescent="0.2">
      <c r="A196" s="100"/>
      <c r="B196" s="100"/>
      <c r="C196" s="136"/>
    </row>
    <row r="197" spans="1:3" ht="24.95" customHeight="1" x14ac:dyDescent="0.2">
      <c r="A197" s="100"/>
      <c r="B197" s="100"/>
      <c r="C197" s="136"/>
    </row>
    <row r="198" spans="1:3" ht="24.95" customHeight="1" x14ac:dyDescent="0.2">
      <c r="A198" s="100"/>
      <c r="B198" s="100"/>
      <c r="C198" s="136"/>
    </row>
    <row r="199" spans="1:3" ht="24.95" customHeight="1" x14ac:dyDescent="0.2">
      <c r="A199" s="100"/>
      <c r="B199" s="100"/>
      <c r="C199" s="136"/>
    </row>
    <row r="200" spans="1:3" ht="24.95" customHeight="1" x14ac:dyDescent="0.2">
      <c r="A200" s="100"/>
      <c r="B200" s="100"/>
      <c r="C200" s="136"/>
    </row>
    <row r="201" spans="1:3" ht="24.95" customHeight="1" x14ac:dyDescent="0.2">
      <c r="A201" s="100"/>
      <c r="B201" s="100"/>
      <c r="C201" s="136"/>
    </row>
    <row r="202" spans="1:3" ht="24.95" customHeight="1" x14ac:dyDescent="0.2">
      <c r="A202" s="100"/>
      <c r="B202" s="100"/>
      <c r="C202" s="136"/>
    </row>
    <row r="203" spans="1:3" ht="24.95" customHeight="1" x14ac:dyDescent="0.2">
      <c r="A203" s="100"/>
      <c r="B203" s="100"/>
      <c r="C203" s="136"/>
    </row>
    <row r="204" spans="1:3" ht="24.95" customHeight="1" x14ac:dyDescent="0.2">
      <c r="C204" s="202"/>
    </row>
    <row r="205" spans="1:3" ht="24.95" customHeight="1" x14ac:dyDescent="0.2">
      <c r="C205" s="202"/>
    </row>
    <row r="206" spans="1:3" ht="24.95" customHeight="1" x14ac:dyDescent="0.2">
      <c r="C206" s="202"/>
    </row>
    <row r="207" spans="1:3" ht="24.95" customHeight="1" x14ac:dyDescent="0.2">
      <c r="C207" s="202"/>
    </row>
    <row r="208" spans="1:3" ht="24.95" customHeight="1" x14ac:dyDescent="0.2">
      <c r="C208" s="202"/>
    </row>
    <row r="209" spans="3:3" ht="24.95" customHeight="1" x14ac:dyDescent="0.2">
      <c r="C209" s="202"/>
    </row>
    <row r="210" spans="3:3" ht="24.95" customHeight="1" x14ac:dyDescent="0.2">
      <c r="C210" s="202"/>
    </row>
    <row r="211" spans="3:3" ht="24.95" customHeight="1" x14ac:dyDescent="0.2">
      <c r="C211" s="202"/>
    </row>
    <row r="212" spans="3:3" ht="24.95" customHeight="1" x14ac:dyDescent="0.2">
      <c r="C212" s="202"/>
    </row>
    <row r="213" spans="3:3" ht="24.95" customHeight="1" x14ac:dyDescent="0.2">
      <c r="C213" s="202"/>
    </row>
    <row r="214" spans="3:3" ht="24.95" customHeight="1" x14ac:dyDescent="0.2">
      <c r="C214" s="202"/>
    </row>
    <row r="215" spans="3:3" ht="24.95" customHeight="1" x14ac:dyDescent="0.2">
      <c r="C215" s="202"/>
    </row>
    <row r="216" spans="3:3" ht="24.95" customHeight="1" x14ac:dyDescent="0.2">
      <c r="C216" s="202"/>
    </row>
    <row r="217" spans="3:3" ht="24.95" customHeight="1" x14ac:dyDescent="0.2">
      <c r="C217" s="202"/>
    </row>
    <row r="218" spans="3:3" ht="24.95" customHeight="1" x14ac:dyDescent="0.2"/>
    <row r="219" spans="3:3" ht="24.95" customHeight="1" x14ac:dyDescent="0.2"/>
    <row r="220" spans="3:3" ht="24.95" customHeight="1" x14ac:dyDescent="0.2"/>
    <row r="221" spans="3:3" ht="24.95" customHeight="1" x14ac:dyDescent="0.2"/>
    <row r="222" spans="3:3" ht="24.95" customHeight="1" x14ac:dyDescent="0.2"/>
    <row r="223" spans="3:3" ht="24.95" customHeight="1" x14ac:dyDescent="0.2"/>
    <row r="224" spans="3:3" ht="24.95" customHeight="1" x14ac:dyDescent="0.2"/>
    <row r="225" ht="24.95" customHeight="1" x14ac:dyDescent="0.2"/>
    <row r="226" ht="24.95" customHeight="1" x14ac:dyDescent="0.2"/>
    <row r="227" ht="24.95" customHeight="1" x14ac:dyDescent="0.2"/>
    <row r="228" ht="24.95" customHeight="1" x14ac:dyDescent="0.2"/>
    <row r="229" ht="24.95" customHeight="1" x14ac:dyDescent="0.2"/>
    <row r="230" ht="24.95" customHeight="1" x14ac:dyDescent="0.2"/>
    <row r="231" ht="24.95" customHeight="1" x14ac:dyDescent="0.2"/>
    <row r="232" ht="24.95" customHeight="1" x14ac:dyDescent="0.2"/>
    <row r="233" ht="24.95" customHeight="1" x14ac:dyDescent="0.2"/>
    <row r="234" ht="24.95" customHeight="1" x14ac:dyDescent="0.2"/>
    <row r="235" ht="24.95" customHeight="1" x14ac:dyDescent="0.2"/>
    <row r="236" ht="24.95" customHeight="1" x14ac:dyDescent="0.2"/>
    <row r="237" ht="24.95" customHeight="1" x14ac:dyDescent="0.2"/>
    <row r="238" ht="24.95" customHeight="1" x14ac:dyDescent="0.2"/>
    <row r="239" ht="24.95" customHeight="1" x14ac:dyDescent="0.2"/>
    <row r="240" ht="24.95" customHeight="1" x14ac:dyDescent="0.2"/>
    <row r="241" spans="2:3" ht="24.95" customHeight="1" x14ac:dyDescent="0.2"/>
    <row r="242" spans="2:3" ht="24.95" customHeight="1" x14ac:dyDescent="0.2"/>
    <row r="243" spans="2:3" ht="24.95" customHeight="1" x14ac:dyDescent="0.2"/>
    <row r="244" spans="2:3" ht="24.95" customHeight="1" x14ac:dyDescent="0.2"/>
    <row r="245" spans="2:3" ht="24.95" customHeight="1" x14ac:dyDescent="0.2"/>
    <row r="246" spans="2:3" ht="24.95" customHeight="1" x14ac:dyDescent="0.2"/>
    <row r="247" spans="2:3" ht="24.95" customHeight="1" x14ac:dyDescent="0.2"/>
    <row r="248" spans="2:3" ht="24.95" customHeight="1" x14ac:dyDescent="0.2"/>
    <row r="249" spans="2:3" ht="24.95" customHeight="1" x14ac:dyDescent="0.2"/>
    <row r="250" spans="2:3" ht="24.95" customHeight="1" x14ac:dyDescent="0.2"/>
    <row r="251" spans="2:3" ht="24.95" customHeight="1" x14ac:dyDescent="0.2"/>
    <row r="252" spans="2:3" ht="24.95" customHeight="1" x14ac:dyDescent="0.2"/>
    <row r="253" spans="2:3" ht="24.95" customHeight="1" x14ac:dyDescent="0.2"/>
    <row r="254" spans="2:3" ht="24.95" customHeight="1" x14ac:dyDescent="0.2">
      <c r="B254" s="138" t="s">
        <v>388</v>
      </c>
      <c r="C254" s="139"/>
    </row>
    <row r="255" spans="2:3" ht="24.95" customHeight="1" x14ac:dyDescent="0.2"/>
    <row r="256" spans="2:3" ht="24.95" customHeight="1" x14ac:dyDescent="0.2"/>
    <row r="257" ht="24.95" customHeight="1" x14ac:dyDescent="0.2"/>
    <row r="258" ht="24.95" customHeight="1" x14ac:dyDescent="0.2"/>
    <row r="259" ht="24.95" customHeight="1" x14ac:dyDescent="0.2"/>
    <row r="260" ht="24.95" customHeight="1" x14ac:dyDescent="0.2"/>
    <row r="261" ht="24.95" customHeight="1" x14ac:dyDescent="0.2"/>
    <row r="262" ht="24.95" customHeight="1" x14ac:dyDescent="0.2"/>
    <row r="263" ht="24.95" customHeight="1" x14ac:dyDescent="0.2"/>
    <row r="264" ht="24.95" customHeight="1" x14ac:dyDescent="0.2"/>
    <row r="265" ht="24.95" customHeight="1" x14ac:dyDescent="0.2"/>
    <row r="266" ht="24.95" customHeight="1" x14ac:dyDescent="0.2"/>
    <row r="267" ht="24.95" customHeight="1" x14ac:dyDescent="0.2"/>
    <row r="268" ht="24.95" customHeight="1" x14ac:dyDescent="0.2"/>
    <row r="269" ht="24.95" customHeight="1" x14ac:dyDescent="0.2"/>
    <row r="270" ht="24.95" customHeight="1" x14ac:dyDescent="0.2"/>
    <row r="271" ht="24.95" customHeight="1" x14ac:dyDescent="0.2"/>
    <row r="272" ht="24.95" customHeight="1" x14ac:dyDescent="0.2"/>
    <row r="273" spans="2:3" ht="24.95" customHeight="1" x14ac:dyDescent="0.2"/>
    <row r="274" spans="2:3" ht="24.95" customHeight="1" x14ac:dyDescent="0.2"/>
    <row r="275" spans="2:3" ht="24.95" customHeight="1" x14ac:dyDescent="0.2"/>
    <row r="276" spans="2:3" ht="24.95" customHeight="1" x14ac:dyDescent="0.2"/>
    <row r="277" spans="2:3" ht="24.95" customHeight="1" x14ac:dyDescent="0.2"/>
    <row r="278" spans="2:3" ht="24.95" customHeight="1" x14ac:dyDescent="0.2"/>
    <row r="279" spans="2:3" ht="24.95" customHeight="1" x14ac:dyDescent="0.2">
      <c r="B279" s="138" t="s">
        <v>86</v>
      </c>
      <c r="C279" s="139"/>
    </row>
    <row r="280" spans="2:3" ht="24.95" customHeight="1" x14ac:dyDescent="0.2"/>
    <row r="281" spans="2:3" ht="24.95" customHeight="1" x14ac:dyDescent="0.2"/>
    <row r="282" spans="2:3" ht="24.95" customHeight="1" x14ac:dyDescent="0.2"/>
    <row r="283" spans="2:3" ht="24.95" customHeight="1" x14ac:dyDescent="0.2"/>
    <row r="284" spans="2:3" ht="24.95" customHeight="1" x14ac:dyDescent="0.2"/>
    <row r="285" spans="2:3" ht="24.95" customHeight="1" x14ac:dyDescent="0.2"/>
    <row r="286" spans="2:3" ht="24.95" customHeight="1" x14ac:dyDescent="0.2"/>
    <row r="287" spans="2:3" ht="24.95" customHeight="1" x14ac:dyDescent="0.2"/>
    <row r="288" spans="2:3" ht="24.95" customHeight="1" x14ac:dyDescent="0.2"/>
    <row r="289" ht="24.95" customHeight="1" x14ac:dyDescent="0.2"/>
    <row r="290" ht="24.95" customHeight="1" x14ac:dyDescent="0.2"/>
    <row r="291" ht="24.95" customHeight="1" x14ac:dyDescent="0.2"/>
    <row r="292" ht="24.95" customHeight="1" x14ac:dyDescent="0.2"/>
    <row r="293" ht="24.95" customHeight="1" x14ac:dyDescent="0.2"/>
    <row r="294" ht="24.95" customHeight="1" x14ac:dyDescent="0.2"/>
    <row r="295" ht="24.95" customHeight="1" x14ac:dyDescent="0.2"/>
    <row r="296" ht="24.95" customHeight="1" x14ac:dyDescent="0.2"/>
    <row r="297" ht="24.95" customHeight="1" x14ac:dyDescent="0.2"/>
    <row r="298" ht="24.95" customHeight="1" x14ac:dyDescent="0.2"/>
    <row r="299" ht="24.95" customHeight="1" x14ac:dyDescent="0.2"/>
    <row r="300" ht="24.95" customHeight="1" x14ac:dyDescent="0.2"/>
    <row r="301" ht="24.95" customHeight="1" x14ac:dyDescent="0.2"/>
    <row r="302" ht="24.95" customHeight="1" x14ac:dyDescent="0.2"/>
    <row r="303" ht="24.95" customHeight="1" x14ac:dyDescent="0.2"/>
    <row r="304" ht="24.95" customHeight="1" x14ac:dyDescent="0.2"/>
    <row r="305" spans="2:3" ht="24.95" customHeight="1" x14ac:dyDescent="0.2"/>
    <row r="306" spans="2:3" ht="24.95" customHeight="1" x14ac:dyDescent="0.2"/>
    <row r="307" spans="2:3" ht="24.95" customHeight="1" x14ac:dyDescent="0.2"/>
    <row r="308" spans="2:3" ht="24.95" customHeight="1" x14ac:dyDescent="0.2"/>
    <row r="309" spans="2:3" ht="24.95" customHeight="1" x14ac:dyDescent="0.2"/>
    <row r="310" spans="2:3" ht="24.95" customHeight="1" x14ac:dyDescent="0.2"/>
    <row r="311" spans="2:3" ht="24.95" customHeight="1" x14ac:dyDescent="0.2"/>
    <row r="312" spans="2:3" ht="24.95" customHeight="1" x14ac:dyDescent="0.2">
      <c r="B312" s="138" t="s">
        <v>88</v>
      </c>
      <c r="C312" s="139"/>
    </row>
    <row r="313" spans="2:3" ht="24.95" customHeight="1" x14ac:dyDescent="0.2"/>
    <row r="314" spans="2:3" ht="24.95" customHeight="1" x14ac:dyDescent="0.2"/>
    <row r="315" spans="2:3" ht="24.95" customHeight="1" x14ac:dyDescent="0.2"/>
    <row r="316" spans="2:3" ht="24.95" customHeight="1" x14ac:dyDescent="0.2"/>
    <row r="317" spans="2:3" ht="24.95" customHeight="1" x14ac:dyDescent="0.2"/>
    <row r="318" spans="2:3" ht="24.95" customHeight="1" x14ac:dyDescent="0.2"/>
    <row r="319" spans="2:3" ht="24.95" customHeight="1" x14ac:dyDescent="0.2"/>
    <row r="320" spans="2:3" ht="24.95" customHeight="1" x14ac:dyDescent="0.2"/>
    <row r="321" ht="24.95" customHeight="1" x14ac:dyDescent="0.2"/>
    <row r="322" ht="24.95" customHeight="1" x14ac:dyDescent="0.2"/>
    <row r="323" ht="24.95" customHeight="1" x14ac:dyDescent="0.2"/>
    <row r="324" ht="24.95" customHeight="1" x14ac:dyDescent="0.2"/>
    <row r="325" ht="24.95" customHeight="1" x14ac:dyDescent="0.2"/>
    <row r="326" ht="24.95" customHeight="1" x14ac:dyDescent="0.2"/>
    <row r="327" ht="24.95" customHeight="1" x14ac:dyDescent="0.2"/>
    <row r="328" ht="24.95" customHeight="1" x14ac:dyDescent="0.2"/>
    <row r="329" ht="24.95" customHeight="1" x14ac:dyDescent="0.2"/>
    <row r="330" ht="24.95" customHeight="1" x14ac:dyDescent="0.2"/>
    <row r="331" ht="24.95" customHeight="1" x14ac:dyDescent="0.2"/>
    <row r="332" ht="24.95" hidden="1" customHeight="1" x14ac:dyDescent="0.2"/>
    <row r="333" ht="24.95" hidden="1" customHeight="1" x14ac:dyDescent="0.2"/>
    <row r="334" ht="24.95" customHeight="1" x14ac:dyDescent="0.2"/>
    <row r="335" ht="24.95" customHeight="1" x14ac:dyDescent="0.2"/>
    <row r="336" ht="24.95" customHeight="1" x14ac:dyDescent="0.2"/>
    <row r="337" spans="2:3" ht="24.95" customHeight="1" x14ac:dyDescent="0.2"/>
    <row r="338" spans="2:3" ht="24.95" customHeight="1" x14ac:dyDescent="0.2">
      <c r="B338" s="138" t="s">
        <v>1256</v>
      </c>
      <c r="C338" s="139"/>
    </row>
    <row r="339" spans="2:3" ht="24.95" customHeight="1" x14ac:dyDescent="0.2"/>
    <row r="340" spans="2:3" ht="24.95" customHeight="1" x14ac:dyDescent="0.2"/>
    <row r="341" spans="2:3" ht="24.95" customHeight="1" x14ac:dyDescent="0.2"/>
    <row r="342" spans="2:3" ht="24.95" customHeight="1" x14ac:dyDescent="0.2"/>
    <row r="343" spans="2:3" ht="24.95" customHeight="1" x14ac:dyDescent="0.2"/>
    <row r="344" spans="2:3" ht="24.95" customHeight="1" x14ac:dyDescent="0.2"/>
    <row r="345" spans="2:3" ht="24.95" customHeight="1" x14ac:dyDescent="0.2"/>
    <row r="346" spans="2:3" ht="24.95" customHeight="1" x14ac:dyDescent="0.2"/>
    <row r="347" spans="2:3" ht="24.95" customHeight="1" x14ac:dyDescent="0.2"/>
    <row r="348" spans="2:3" ht="24.95" customHeight="1" x14ac:dyDescent="0.2"/>
    <row r="349" spans="2:3" ht="24.95" customHeight="1" x14ac:dyDescent="0.2"/>
    <row r="350" spans="2:3" ht="24.95" customHeight="1" x14ac:dyDescent="0.2"/>
    <row r="351" spans="2:3" ht="24.95" customHeight="1" x14ac:dyDescent="0.2"/>
    <row r="352" spans="2:3" ht="24.95" customHeight="1" x14ac:dyDescent="0.2"/>
    <row r="353" ht="24.95" customHeight="1" x14ac:dyDescent="0.2"/>
    <row r="354" ht="24.95" customHeight="1" x14ac:dyDescent="0.2"/>
    <row r="355" ht="24.95" customHeight="1" x14ac:dyDescent="0.2"/>
    <row r="356" ht="24.95" hidden="1" customHeight="1" x14ac:dyDescent="0.2"/>
    <row r="357" ht="24.95" hidden="1" customHeight="1" x14ac:dyDescent="0.2"/>
    <row r="358" ht="24.95" customHeight="1" x14ac:dyDescent="0.2"/>
    <row r="359" ht="24.95" customHeight="1" x14ac:dyDescent="0.2"/>
    <row r="360" ht="24.95" customHeight="1" x14ac:dyDescent="0.2"/>
    <row r="361" ht="24.95" customHeight="1" x14ac:dyDescent="0.2"/>
    <row r="362" ht="24.95" customHeight="1" x14ac:dyDescent="0.2"/>
    <row r="363" ht="24.95" customHeight="1" x14ac:dyDescent="0.2"/>
    <row r="364" ht="24.95" customHeight="1" x14ac:dyDescent="0.2"/>
    <row r="365" ht="24.95" customHeight="1" x14ac:dyDescent="0.2"/>
    <row r="366" ht="24.95" customHeight="1" x14ac:dyDescent="0.2"/>
    <row r="367" ht="24.95" customHeight="1" x14ac:dyDescent="0.2"/>
    <row r="368" ht="24.95" hidden="1" customHeight="1" x14ac:dyDescent="0.2"/>
    <row r="369" spans="2:3" ht="24.95" hidden="1" customHeight="1" x14ac:dyDescent="0.2"/>
    <row r="370" spans="2:3" ht="24.95" hidden="1" customHeight="1" x14ac:dyDescent="0.2"/>
    <row r="371" spans="2:3" ht="24.95" customHeight="1" x14ac:dyDescent="0.2"/>
    <row r="372" spans="2:3" ht="24.95" customHeight="1" x14ac:dyDescent="0.2"/>
    <row r="373" spans="2:3" ht="24.95" customHeight="1" x14ac:dyDescent="0.2"/>
    <row r="374" spans="2:3" ht="24.95" customHeight="1" x14ac:dyDescent="0.2"/>
    <row r="375" spans="2:3" ht="24.95" customHeight="1" x14ac:dyDescent="0.2"/>
    <row r="376" spans="2:3" ht="24.95" customHeight="1" x14ac:dyDescent="0.2"/>
    <row r="377" spans="2:3" ht="24.95" customHeight="1" x14ac:dyDescent="0.2"/>
    <row r="378" spans="2:3" ht="24.95" customHeight="1" x14ac:dyDescent="0.2"/>
    <row r="379" spans="2:3" ht="24.95" customHeight="1" x14ac:dyDescent="0.2"/>
    <row r="380" spans="2:3" ht="24.95" customHeight="1" x14ac:dyDescent="0.2">
      <c r="B380" s="138" t="s">
        <v>120</v>
      </c>
      <c r="C380" s="139"/>
    </row>
    <row r="381" spans="2:3" ht="24.95" customHeight="1" x14ac:dyDescent="0.2"/>
    <row r="382" spans="2:3" ht="24.95" customHeight="1" x14ac:dyDescent="0.2"/>
    <row r="383" spans="2:3" ht="24.95" customHeight="1" x14ac:dyDescent="0.2"/>
    <row r="384" spans="2:3" ht="24.95" customHeight="1" x14ac:dyDescent="0.2"/>
    <row r="385" spans="2:3" ht="24.95" customHeight="1" x14ac:dyDescent="0.2"/>
    <row r="386" spans="2:3" ht="24.95" customHeight="1" x14ac:dyDescent="0.2"/>
    <row r="387" spans="2:3" ht="24.95" customHeight="1" x14ac:dyDescent="0.2"/>
    <row r="388" spans="2:3" ht="24.95" customHeight="1" x14ac:dyDescent="0.2"/>
    <row r="389" spans="2:3" ht="24.95" customHeight="1" x14ac:dyDescent="0.2"/>
    <row r="390" spans="2:3" ht="24.95" customHeight="1" x14ac:dyDescent="0.2"/>
    <row r="391" spans="2:3" ht="24.95" customHeight="1" x14ac:dyDescent="0.2"/>
    <row r="392" spans="2:3" ht="24.95" customHeight="1" x14ac:dyDescent="0.2"/>
    <row r="393" spans="2:3" ht="24.95" customHeight="1" x14ac:dyDescent="0.2"/>
    <row r="394" spans="2:3" ht="24.95" customHeight="1" x14ac:dyDescent="0.2"/>
    <row r="395" spans="2:3" ht="24.95" customHeight="1" x14ac:dyDescent="0.2"/>
    <row r="396" spans="2:3" ht="24.95" customHeight="1" x14ac:dyDescent="0.2"/>
    <row r="397" spans="2:3" ht="24.95" customHeight="1" x14ac:dyDescent="0.2"/>
    <row r="398" spans="2:3" ht="24.95" customHeight="1" x14ac:dyDescent="0.2"/>
    <row r="399" spans="2:3" ht="24.95" customHeight="1" x14ac:dyDescent="0.2"/>
    <row r="400" spans="2:3" ht="24.95" customHeight="1" x14ac:dyDescent="0.2">
      <c r="B400" s="138" t="s">
        <v>133</v>
      </c>
      <c r="C400" s="139"/>
    </row>
    <row r="401" ht="24.95" customHeight="1" x14ac:dyDescent="0.2"/>
    <row r="402" ht="24.95" customHeight="1" x14ac:dyDescent="0.2"/>
    <row r="403" ht="24.95" customHeight="1" x14ac:dyDescent="0.2"/>
    <row r="404" ht="24.95" customHeight="1" x14ac:dyDescent="0.2"/>
    <row r="405" ht="24.95" customHeight="1" x14ac:dyDescent="0.2"/>
    <row r="406" ht="24.95" customHeight="1" x14ac:dyDescent="0.2"/>
    <row r="407" ht="24.95" customHeight="1" x14ac:dyDescent="0.2"/>
    <row r="408" ht="24.95" customHeight="1" x14ac:dyDescent="0.2"/>
    <row r="409" ht="24.95" customHeight="1" x14ac:dyDescent="0.2"/>
    <row r="410" ht="24.95" customHeight="1" x14ac:dyDescent="0.2"/>
    <row r="411" ht="24.95" customHeight="1" x14ac:dyDescent="0.2"/>
    <row r="412" ht="24.95" customHeight="1" x14ac:dyDescent="0.2"/>
    <row r="413" ht="24.95" customHeight="1" x14ac:dyDescent="0.2"/>
    <row r="414" ht="24.95" customHeight="1" x14ac:dyDescent="0.2"/>
    <row r="415" ht="24.95" customHeight="1" x14ac:dyDescent="0.2"/>
    <row r="416" ht="24.95" customHeight="1" x14ac:dyDescent="0.2"/>
    <row r="417" spans="2:3" ht="24.95" customHeight="1" x14ac:dyDescent="0.2"/>
    <row r="418" spans="2:3" ht="24.95" customHeight="1" x14ac:dyDescent="0.2"/>
    <row r="419" spans="2:3" ht="24.95" customHeight="1" x14ac:dyDescent="0.2"/>
    <row r="420" spans="2:3" ht="24.95" customHeight="1" x14ac:dyDescent="0.2">
      <c r="B420" s="138" t="s">
        <v>138</v>
      </c>
      <c r="C420" s="139"/>
    </row>
    <row r="421" spans="2:3" ht="24.95" customHeight="1" x14ac:dyDescent="0.2"/>
    <row r="422" spans="2:3" ht="24.95" customHeight="1" x14ac:dyDescent="0.2"/>
    <row r="423" spans="2:3" ht="24.95" customHeight="1" x14ac:dyDescent="0.2"/>
    <row r="424" spans="2:3" ht="24.95" customHeight="1" x14ac:dyDescent="0.2"/>
    <row r="425" spans="2:3" ht="24.95" customHeight="1" x14ac:dyDescent="0.2"/>
    <row r="426" spans="2:3" ht="24.95" customHeight="1" x14ac:dyDescent="0.2"/>
    <row r="427" spans="2:3" ht="24.95" customHeight="1" x14ac:dyDescent="0.2"/>
    <row r="428" spans="2:3" ht="24.95" customHeight="1" x14ac:dyDescent="0.2"/>
    <row r="429" spans="2:3" ht="24.95" customHeight="1" x14ac:dyDescent="0.2"/>
    <row r="430" spans="2:3" ht="24.95" customHeight="1" x14ac:dyDescent="0.2"/>
    <row r="431" spans="2:3" ht="24.95" customHeight="1" x14ac:dyDescent="0.2"/>
    <row r="432" spans="2:3" ht="24.95" customHeight="1" x14ac:dyDescent="0.2"/>
    <row r="433" ht="24.95" customHeight="1" x14ac:dyDescent="0.2"/>
    <row r="434" ht="24.95" customHeight="1" x14ac:dyDescent="0.2"/>
    <row r="435" ht="24.95" hidden="1" customHeight="1" x14ac:dyDescent="0.2"/>
    <row r="436" ht="24.95" hidden="1" customHeight="1" x14ac:dyDescent="0.2"/>
    <row r="437" ht="24.95" customHeight="1" x14ac:dyDescent="0.2"/>
    <row r="438" ht="24.95" hidden="1" customHeight="1" x14ac:dyDescent="0.2"/>
    <row r="439" ht="24.95" hidden="1" customHeight="1" x14ac:dyDescent="0.2"/>
    <row r="440" ht="24.95" customHeight="1" x14ac:dyDescent="0.2"/>
    <row r="441" ht="24.95" customHeight="1" x14ac:dyDescent="0.2"/>
    <row r="442" ht="24.95" customHeight="1" x14ac:dyDescent="0.2"/>
    <row r="443" ht="24.95" customHeight="1" x14ac:dyDescent="0.2"/>
    <row r="444" ht="24.95" customHeight="1" x14ac:dyDescent="0.2"/>
    <row r="445" ht="24.95" customHeight="1" x14ac:dyDescent="0.2"/>
    <row r="446" ht="24.95" customHeight="1" x14ac:dyDescent="0.2"/>
    <row r="447" ht="24.95" customHeight="1" x14ac:dyDescent="0.2"/>
    <row r="448" ht="24.95" customHeight="1" x14ac:dyDescent="0.2"/>
    <row r="449" spans="2:3" ht="24.95" customHeight="1" x14ac:dyDescent="0.2"/>
    <row r="450" spans="2:3" ht="24.95" customHeight="1" x14ac:dyDescent="0.2"/>
    <row r="451" spans="2:3" ht="24.95" customHeight="1" x14ac:dyDescent="0.2"/>
    <row r="452" spans="2:3" ht="24.95" customHeight="1" x14ac:dyDescent="0.2"/>
    <row r="453" spans="2:3" ht="24.95" customHeight="1" x14ac:dyDescent="0.2"/>
    <row r="454" spans="2:3" ht="24.95" customHeight="1" x14ac:dyDescent="0.2"/>
    <row r="455" spans="2:3" ht="24.95" customHeight="1" x14ac:dyDescent="0.2"/>
    <row r="456" spans="2:3" ht="24.95" customHeight="1" x14ac:dyDescent="0.2">
      <c r="B456" s="138" t="s">
        <v>145</v>
      </c>
      <c r="C456" s="139"/>
    </row>
    <row r="457" spans="2:3" ht="24.95" customHeight="1" x14ac:dyDescent="0.2"/>
    <row r="458" spans="2:3" ht="24.95" customHeight="1" x14ac:dyDescent="0.2"/>
    <row r="459" spans="2:3" ht="24.95" customHeight="1" x14ac:dyDescent="0.2"/>
    <row r="460" spans="2:3" ht="24.95" customHeight="1" x14ac:dyDescent="0.2"/>
    <row r="461" spans="2:3" ht="24.95" customHeight="1" x14ac:dyDescent="0.2"/>
    <row r="462" spans="2:3" ht="24.95" customHeight="1" x14ac:dyDescent="0.2"/>
    <row r="463" spans="2:3" ht="24.95" customHeight="1" x14ac:dyDescent="0.2"/>
    <row r="464" spans="2:3" ht="24.95" customHeight="1" x14ac:dyDescent="0.2"/>
    <row r="465" ht="24.95" customHeight="1" x14ac:dyDescent="0.2"/>
    <row r="466" ht="24.95" customHeight="1" x14ac:dyDescent="0.2"/>
    <row r="467" ht="24.95" customHeight="1" x14ac:dyDescent="0.2"/>
    <row r="468" ht="24.95" customHeight="1" x14ac:dyDescent="0.2"/>
    <row r="469" ht="24.95" customHeight="1" x14ac:dyDescent="0.2"/>
    <row r="470" ht="24.95" customHeight="1" x14ac:dyDescent="0.2"/>
    <row r="471" ht="24.95" customHeight="1" x14ac:dyDescent="0.2"/>
    <row r="472" ht="24.95" customHeight="1" x14ac:dyDescent="0.2"/>
    <row r="473" ht="24.95" customHeight="1" x14ac:dyDescent="0.2"/>
    <row r="474" ht="24.95" customHeight="1" x14ac:dyDescent="0.2"/>
    <row r="475" ht="24.95" customHeight="1" x14ac:dyDescent="0.2"/>
    <row r="476" ht="24.95" customHeight="1" x14ac:dyDescent="0.2"/>
    <row r="477" ht="24.95" customHeight="1" x14ac:dyDescent="0.2"/>
    <row r="478" ht="24.95" customHeight="1" x14ac:dyDescent="0.2"/>
    <row r="479" ht="24.95" customHeight="1" x14ac:dyDescent="0.2"/>
    <row r="480" ht="24.95" customHeight="1" x14ac:dyDescent="0.2"/>
    <row r="481" ht="24.95" customHeight="1" x14ac:dyDescent="0.2"/>
    <row r="482" ht="24.95" customHeight="1" x14ac:dyDescent="0.2"/>
    <row r="483" ht="24.95" customHeight="1" x14ac:dyDescent="0.2"/>
    <row r="484" ht="24.95" customHeight="1" x14ac:dyDescent="0.2"/>
    <row r="485" ht="24.95" customHeight="1" x14ac:dyDescent="0.2"/>
    <row r="486" ht="24.95" customHeight="1" x14ac:dyDescent="0.2"/>
    <row r="487" ht="24.95" customHeight="1" x14ac:dyDescent="0.2"/>
    <row r="488" ht="24.95" customHeight="1" x14ac:dyDescent="0.2"/>
    <row r="489" ht="24.95" customHeight="1" x14ac:dyDescent="0.2"/>
    <row r="490" ht="24.95" customHeight="1" x14ac:dyDescent="0.2"/>
    <row r="491" ht="24.95" customHeight="1" x14ac:dyDescent="0.2"/>
    <row r="492" ht="24.95" customHeight="1" x14ac:dyDescent="0.2"/>
    <row r="493" ht="24.95" customHeight="1" x14ac:dyDescent="0.2"/>
    <row r="494" ht="24.95" customHeight="1" x14ac:dyDescent="0.2"/>
    <row r="495" ht="24.95" customHeight="1" x14ac:dyDescent="0.2"/>
    <row r="496" ht="24.95" customHeight="1" x14ac:dyDescent="0.2"/>
    <row r="497" spans="2:3" ht="24.95" customHeight="1" x14ac:dyDescent="0.2"/>
    <row r="498" spans="2:3" ht="24.95" customHeight="1" x14ac:dyDescent="0.2"/>
    <row r="499" spans="2:3" ht="24.95" customHeight="1" x14ac:dyDescent="0.2"/>
    <row r="500" spans="2:3" ht="24.95" customHeight="1" x14ac:dyDescent="0.2"/>
    <row r="501" spans="2:3" ht="24.95" customHeight="1" x14ac:dyDescent="0.2"/>
    <row r="502" spans="2:3" ht="24.95" customHeight="1" x14ac:dyDescent="0.2"/>
    <row r="503" spans="2:3" ht="24.95" customHeight="1" x14ac:dyDescent="0.2">
      <c r="B503" s="138" t="s">
        <v>1257</v>
      </c>
      <c r="C503" s="139"/>
    </row>
    <row r="504" spans="2:3" ht="24.95" customHeight="1" x14ac:dyDescent="0.2"/>
    <row r="505" spans="2:3" ht="24.95" customHeight="1" x14ac:dyDescent="0.2"/>
    <row r="506" spans="2:3" ht="24.95" customHeight="1" x14ac:dyDescent="0.2"/>
    <row r="507" spans="2:3" ht="24.95" customHeight="1" x14ac:dyDescent="0.2"/>
    <row r="508" spans="2:3" ht="24.95" customHeight="1" x14ac:dyDescent="0.2"/>
    <row r="509" spans="2:3" ht="24.95" customHeight="1" x14ac:dyDescent="0.2"/>
    <row r="510" spans="2:3" ht="24.95" customHeight="1" x14ac:dyDescent="0.2"/>
    <row r="511" spans="2:3" ht="24.95" customHeight="1" x14ac:dyDescent="0.2"/>
    <row r="512" spans="2:3" ht="24.95" customHeight="1" x14ac:dyDescent="0.2"/>
    <row r="513" spans="2:3" ht="24.95" customHeight="1" x14ac:dyDescent="0.2"/>
    <row r="514" spans="2:3" ht="24.95" customHeight="1" x14ac:dyDescent="0.2"/>
    <row r="515" spans="2:3" ht="24.95" hidden="1" customHeight="1" x14ac:dyDescent="0.2"/>
    <row r="516" spans="2:3" ht="24.95" hidden="1" customHeight="1" x14ac:dyDescent="0.2"/>
    <row r="517" spans="2:3" ht="24.95" customHeight="1" x14ac:dyDescent="0.2"/>
    <row r="518" spans="2:3" ht="24.95" customHeight="1" x14ac:dyDescent="0.2"/>
    <row r="519" spans="2:3" ht="24.95" customHeight="1" x14ac:dyDescent="0.2"/>
    <row r="520" spans="2:3" ht="24.95" customHeight="1" x14ac:dyDescent="0.2"/>
    <row r="521" spans="2:3" ht="24.95" customHeight="1" x14ac:dyDescent="0.2"/>
    <row r="522" spans="2:3" ht="24.95" customHeight="1" x14ac:dyDescent="0.2"/>
    <row r="523" spans="2:3" ht="24.95" customHeight="1" x14ac:dyDescent="0.2"/>
    <row r="524" spans="2:3" ht="24.95" customHeight="1" x14ac:dyDescent="0.2"/>
    <row r="525" spans="2:3" ht="24.95" customHeight="1" x14ac:dyDescent="0.2"/>
    <row r="526" spans="2:3" ht="24.95" customHeight="1" x14ac:dyDescent="0.2">
      <c r="B526" s="138" t="s">
        <v>1258</v>
      </c>
      <c r="C526" s="139"/>
    </row>
    <row r="527" spans="2:3" ht="24.95" customHeight="1" x14ac:dyDescent="0.2"/>
    <row r="528" spans="2:3" ht="24.95" customHeight="1" x14ac:dyDescent="0.2"/>
    <row r="529" ht="24.95" customHeight="1" x14ac:dyDescent="0.2"/>
    <row r="530" ht="24.95" customHeight="1" x14ac:dyDescent="0.2"/>
    <row r="531" ht="24.95" customHeight="1" x14ac:dyDescent="0.2"/>
    <row r="532" ht="24.95" customHeight="1" x14ac:dyDescent="0.2"/>
    <row r="533" ht="24.95" customHeight="1" x14ac:dyDescent="0.2"/>
    <row r="534" ht="24.95" customHeight="1" x14ac:dyDescent="0.2"/>
    <row r="535" ht="24.95" customHeight="1" x14ac:dyDescent="0.2"/>
    <row r="536" ht="24.95" customHeight="1" x14ac:dyDescent="0.2"/>
    <row r="537" ht="24.95" customHeight="1" x14ac:dyDescent="0.2"/>
    <row r="538" ht="24.95" customHeight="1" x14ac:dyDescent="0.2"/>
    <row r="539" ht="24.95" customHeight="1" x14ac:dyDescent="0.2"/>
    <row r="540" ht="24.95" customHeight="1" x14ac:dyDescent="0.2"/>
    <row r="541" ht="24.95" customHeight="1" x14ac:dyDescent="0.2"/>
    <row r="542" ht="24.95" customHeight="1" x14ac:dyDescent="0.2"/>
    <row r="543" ht="24.95" customHeight="1" x14ac:dyDescent="0.2"/>
    <row r="544" ht="24.95" customHeight="1" x14ac:dyDescent="0.2"/>
    <row r="545" spans="2:3" ht="24.95" customHeight="1" x14ac:dyDescent="0.2"/>
    <row r="546" spans="2:3" ht="24.95" customHeight="1" x14ac:dyDescent="0.2"/>
    <row r="547" spans="2:3" ht="24.95" customHeight="1" x14ac:dyDescent="0.2"/>
    <row r="548" spans="2:3" ht="24.95" customHeight="1" x14ac:dyDescent="0.2"/>
    <row r="549" spans="2:3" ht="24.95" customHeight="1" x14ac:dyDescent="0.2"/>
    <row r="550" spans="2:3" ht="24.95" customHeight="1" x14ac:dyDescent="0.2"/>
    <row r="551" spans="2:3" ht="24.95" customHeight="1" x14ac:dyDescent="0.2"/>
    <row r="552" spans="2:3" ht="24.95" customHeight="1" x14ac:dyDescent="0.2"/>
    <row r="553" spans="2:3" ht="24.95" customHeight="1" x14ac:dyDescent="0.2"/>
    <row r="554" spans="2:3" ht="24.95" customHeight="1" x14ac:dyDescent="0.2"/>
    <row r="555" spans="2:3" ht="24.95" hidden="1" customHeight="1" x14ac:dyDescent="0.2">
      <c r="B555" s="138" t="s">
        <v>1259</v>
      </c>
      <c r="C555" s="139"/>
    </row>
    <row r="556" spans="2:3" ht="24.95" hidden="1" customHeight="1" x14ac:dyDescent="0.2"/>
    <row r="557" spans="2:3" ht="24.95" hidden="1" customHeight="1" x14ac:dyDescent="0.2"/>
    <row r="558" spans="2:3" ht="24.95" hidden="1" customHeight="1" x14ac:dyDescent="0.2"/>
    <row r="559" spans="2:3" ht="24.95" hidden="1" customHeight="1" x14ac:dyDescent="0.2"/>
    <row r="560" spans="2:3" ht="24.95" hidden="1" customHeight="1" x14ac:dyDescent="0.2"/>
    <row r="561" ht="24.95" hidden="1" customHeight="1" x14ac:dyDescent="0.2"/>
    <row r="562" ht="24.95" hidden="1" customHeight="1" x14ac:dyDescent="0.2"/>
    <row r="563" ht="24.95" hidden="1" customHeight="1" x14ac:dyDescent="0.2"/>
    <row r="564" ht="24.95" hidden="1" customHeight="1" x14ac:dyDescent="0.2"/>
    <row r="565" ht="24.95" hidden="1" customHeight="1" x14ac:dyDescent="0.2"/>
    <row r="566" ht="24.95" hidden="1" customHeight="1" x14ac:dyDescent="0.2"/>
    <row r="567" ht="24.95" hidden="1" customHeight="1" x14ac:dyDescent="0.2"/>
    <row r="568" ht="24.95" hidden="1" customHeight="1" x14ac:dyDescent="0.2"/>
    <row r="569" ht="24.95" hidden="1" customHeight="1" x14ac:dyDescent="0.2"/>
    <row r="570" ht="24.95" hidden="1" customHeight="1" x14ac:dyDescent="0.2"/>
    <row r="571" ht="24.95" hidden="1" customHeight="1" x14ac:dyDescent="0.2"/>
    <row r="572" ht="24.95" hidden="1" customHeight="1" x14ac:dyDescent="0.2"/>
    <row r="573" ht="24.95" hidden="1" customHeight="1" x14ac:dyDescent="0.2"/>
    <row r="574" ht="24.95" hidden="1" customHeight="1" x14ac:dyDescent="0.2"/>
    <row r="575" ht="24.95" hidden="1" customHeight="1" x14ac:dyDescent="0.2"/>
    <row r="576" ht="24.95" hidden="1" customHeight="1" x14ac:dyDescent="0.2"/>
    <row r="577" spans="2:3" ht="24.95" hidden="1" customHeight="1" x14ac:dyDescent="0.2"/>
    <row r="578" spans="2:3" ht="24.95" hidden="1" customHeight="1" x14ac:dyDescent="0.2"/>
    <row r="579" spans="2:3" ht="24.95" hidden="1" customHeight="1" x14ac:dyDescent="0.2"/>
    <row r="580" spans="2:3" ht="24.95" hidden="1" customHeight="1" x14ac:dyDescent="0.2"/>
    <row r="581" spans="2:3" ht="24.95" hidden="1" customHeight="1" x14ac:dyDescent="0.2"/>
    <row r="582" spans="2:3" ht="24.95" hidden="1" customHeight="1" x14ac:dyDescent="0.2"/>
    <row r="583" spans="2:3" ht="24.95" hidden="1" customHeight="1" x14ac:dyDescent="0.2"/>
    <row r="584" spans="2:3" ht="24.95" customHeight="1" x14ac:dyDescent="0.2"/>
    <row r="585" spans="2:3" ht="24.95" customHeight="1" x14ac:dyDescent="0.2">
      <c r="B585" s="138" t="s">
        <v>176</v>
      </c>
      <c r="C585" s="139"/>
    </row>
    <row r="586" spans="2:3" ht="24.95" customHeight="1" x14ac:dyDescent="0.2"/>
    <row r="587" spans="2:3" ht="24.95" customHeight="1" x14ac:dyDescent="0.2"/>
    <row r="588" spans="2:3" ht="24.95" customHeight="1" x14ac:dyDescent="0.2"/>
    <row r="589" spans="2:3" ht="24.95" customHeight="1" x14ac:dyDescent="0.2"/>
    <row r="590" spans="2:3" ht="24.95" customHeight="1" x14ac:dyDescent="0.2"/>
    <row r="591" spans="2:3" ht="24.95" customHeight="1" x14ac:dyDescent="0.2"/>
    <row r="592" spans="2:3" ht="24.95" customHeight="1" x14ac:dyDescent="0.2"/>
    <row r="593" ht="24.95" customHeight="1" x14ac:dyDescent="0.2"/>
    <row r="594" ht="24.95" customHeight="1" x14ac:dyDescent="0.2"/>
    <row r="595" ht="24.95" customHeight="1" x14ac:dyDescent="0.2"/>
    <row r="596" ht="24.95" customHeight="1" x14ac:dyDescent="0.2"/>
    <row r="597" ht="24.95" hidden="1" customHeight="1" x14ac:dyDescent="0.2"/>
    <row r="598" ht="24.95" hidden="1" customHeight="1" x14ac:dyDescent="0.2"/>
    <row r="599" ht="24.95" customHeight="1" x14ac:dyDescent="0.2"/>
    <row r="600" ht="24.95" customHeight="1" x14ac:dyDescent="0.2"/>
    <row r="601" ht="24.95" customHeight="1" x14ac:dyDescent="0.2"/>
    <row r="602" ht="24.95" customHeight="1" x14ac:dyDescent="0.2"/>
    <row r="603" ht="24.95" customHeight="1" x14ac:dyDescent="0.2"/>
    <row r="604" ht="24.95" customHeight="1" x14ac:dyDescent="0.2"/>
    <row r="605" ht="24.95" customHeight="1" x14ac:dyDescent="0.2"/>
    <row r="606" ht="24.95" customHeight="1" x14ac:dyDescent="0.2"/>
    <row r="607" ht="24.95" customHeight="1" x14ac:dyDescent="0.2"/>
    <row r="608" ht="24.95" customHeight="1" x14ac:dyDescent="0.2"/>
    <row r="609" spans="2:3" ht="24.95" customHeight="1" x14ac:dyDescent="0.2"/>
    <row r="610" spans="2:3" ht="24.95" customHeight="1" x14ac:dyDescent="0.2"/>
    <row r="611" spans="2:3" ht="24.95" customHeight="1" x14ac:dyDescent="0.2"/>
    <row r="612" spans="2:3" ht="24.95" customHeight="1" x14ac:dyDescent="0.2"/>
    <row r="613" spans="2:3" ht="24.95" customHeight="1" x14ac:dyDescent="0.2"/>
    <row r="614" spans="2:3" ht="24.95" customHeight="1" x14ac:dyDescent="0.2"/>
    <row r="615" spans="2:3" ht="24.95" customHeight="1" x14ac:dyDescent="0.2"/>
    <row r="616" spans="2:3" ht="24.95" customHeight="1" x14ac:dyDescent="0.2"/>
    <row r="617" spans="2:3" ht="24.95" customHeight="1" x14ac:dyDescent="0.2"/>
    <row r="618" spans="2:3" ht="24.95" customHeight="1" x14ac:dyDescent="0.2"/>
    <row r="619" spans="2:3" ht="24.95" customHeight="1" x14ac:dyDescent="0.2"/>
    <row r="620" spans="2:3" ht="24.95" customHeight="1" x14ac:dyDescent="0.2"/>
    <row r="621" spans="2:3" ht="24.95" customHeight="1" x14ac:dyDescent="0.2"/>
    <row r="622" spans="2:3" ht="24.95" customHeight="1" x14ac:dyDescent="0.2"/>
    <row r="623" spans="2:3" ht="24.95" customHeight="1" x14ac:dyDescent="0.2">
      <c r="B623" s="138" t="s">
        <v>182</v>
      </c>
      <c r="C623" s="139"/>
    </row>
    <row r="624" spans="2:3" ht="24.95" customHeight="1" x14ac:dyDescent="0.2"/>
    <row r="625" ht="24.95" customHeight="1" x14ac:dyDescent="0.2"/>
    <row r="626" ht="24.95" customHeight="1" x14ac:dyDescent="0.2"/>
    <row r="627" ht="24.95" customHeight="1" x14ac:dyDescent="0.2"/>
    <row r="628" ht="24.95" customHeight="1" x14ac:dyDescent="0.2"/>
    <row r="629" ht="24.95" customHeight="1" x14ac:dyDescent="0.2"/>
    <row r="630" ht="24.95" customHeight="1" x14ac:dyDescent="0.2"/>
    <row r="631" ht="24.95" customHeight="1" x14ac:dyDescent="0.2"/>
    <row r="632" ht="24.95" customHeight="1" x14ac:dyDescent="0.2"/>
    <row r="633" ht="24.95" customHeight="1" x14ac:dyDescent="0.2"/>
    <row r="634" ht="24.95" customHeight="1" x14ac:dyDescent="0.2"/>
    <row r="635" ht="24.95" customHeight="1" x14ac:dyDescent="0.2"/>
    <row r="636" ht="24.95" customHeight="1" x14ac:dyDescent="0.2"/>
    <row r="637" ht="24.95" customHeight="1" x14ac:dyDescent="0.2"/>
    <row r="638" ht="24.95" customHeight="1" x14ac:dyDescent="0.2"/>
    <row r="639" ht="24.95" customHeight="1" x14ac:dyDescent="0.2"/>
    <row r="640" ht="24.95" customHeight="1" x14ac:dyDescent="0.2"/>
    <row r="641" spans="2:3" ht="24.95" customHeight="1" x14ac:dyDescent="0.2"/>
    <row r="642" spans="2:3" ht="24.95" customHeight="1" x14ac:dyDescent="0.2"/>
    <row r="643" spans="2:3" ht="24.95" customHeight="1" x14ac:dyDescent="0.2"/>
    <row r="644" spans="2:3" ht="24.95" customHeight="1" x14ac:dyDescent="0.2"/>
    <row r="645" spans="2:3" ht="24.95" customHeight="1" x14ac:dyDescent="0.2"/>
    <row r="646" spans="2:3" ht="24.95" customHeight="1" x14ac:dyDescent="0.2"/>
    <row r="647" spans="2:3" ht="24.95" customHeight="1" x14ac:dyDescent="0.2"/>
    <row r="648" spans="2:3" ht="24.95" customHeight="1" x14ac:dyDescent="0.2"/>
    <row r="649" spans="2:3" ht="24.95" customHeight="1" x14ac:dyDescent="0.2"/>
    <row r="650" spans="2:3" ht="24.95" customHeight="1" x14ac:dyDescent="0.2">
      <c r="B650" s="138" t="s">
        <v>189</v>
      </c>
      <c r="C650" s="139"/>
    </row>
    <row r="651" spans="2:3" ht="24.95" customHeight="1" x14ac:dyDescent="0.2"/>
    <row r="652" spans="2:3" ht="24.95" customHeight="1" x14ac:dyDescent="0.2"/>
    <row r="653" spans="2:3" ht="24.95" customHeight="1" x14ac:dyDescent="0.2"/>
    <row r="654" spans="2:3" ht="24.95" customHeight="1" x14ac:dyDescent="0.2"/>
    <row r="655" spans="2:3" ht="24.95" customHeight="1" x14ac:dyDescent="0.2"/>
    <row r="656" spans="2:3" ht="24.95" customHeight="1" x14ac:dyDescent="0.2"/>
    <row r="657" ht="24.95" customHeight="1" x14ac:dyDescent="0.2"/>
    <row r="658" ht="24.95" customHeight="1" x14ac:dyDescent="0.2"/>
    <row r="659" ht="24.95" customHeight="1" x14ac:dyDescent="0.2"/>
    <row r="660" ht="24.95" customHeight="1" x14ac:dyDescent="0.2"/>
    <row r="661" ht="24.95" customHeight="1" x14ac:dyDescent="0.2"/>
    <row r="662" ht="24.95" customHeight="1" x14ac:dyDescent="0.2"/>
    <row r="663" ht="24.95" customHeight="1" x14ac:dyDescent="0.2"/>
    <row r="664" ht="24.95" customHeight="1" x14ac:dyDescent="0.2"/>
    <row r="665" ht="24.95" customHeight="1" x14ac:dyDescent="0.2"/>
    <row r="666" ht="24.95" customHeight="1" x14ac:dyDescent="0.2"/>
    <row r="667" ht="24.95" customHeight="1" x14ac:dyDescent="0.2"/>
    <row r="668" ht="24.95" customHeight="1" x14ac:dyDescent="0.2"/>
    <row r="669" ht="24.95" customHeight="1" x14ac:dyDescent="0.2"/>
    <row r="670" ht="24.95" customHeight="1" x14ac:dyDescent="0.2"/>
    <row r="671" ht="24.95" hidden="1" customHeight="1" x14ac:dyDescent="0.2"/>
    <row r="672" ht="24.95" customHeight="1" x14ac:dyDescent="0.2"/>
    <row r="673" ht="24.95" customHeight="1" x14ac:dyDescent="0.2"/>
    <row r="674" ht="24.95" customHeight="1" x14ac:dyDescent="0.2"/>
    <row r="675" ht="24.95" customHeight="1" x14ac:dyDescent="0.2"/>
    <row r="676" ht="24.95" customHeight="1" x14ac:dyDescent="0.2"/>
    <row r="677" ht="24.95" customHeight="1" x14ac:dyDescent="0.2"/>
    <row r="678" ht="24.95" hidden="1" customHeight="1" x14ac:dyDescent="0.2"/>
    <row r="679" ht="24.95" hidden="1" customHeight="1" x14ac:dyDescent="0.2"/>
    <row r="680" ht="24.95" customHeight="1" x14ac:dyDescent="0.2"/>
    <row r="681" ht="24.95" customHeight="1" x14ac:dyDescent="0.2"/>
    <row r="682" ht="24.95" customHeight="1" x14ac:dyDescent="0.2"/>
    <row r="683" ht="24.95" customHeight="1" x14ac:dyDescent="0.2"/>
    <row r="684" ht="24.95" customHeight="1" x14ac:dyDescent="0.2"/>
    <row r="685" ht="24.95" customHeight="1" x14ac:dyDescent="0.2"/>
    <row r="686" ht="24.95" customHeight="1" x14ac:dyDescent="0.2"/>
    <row r="687" ht="24.95" customHeight="1" x14ac:dyDescent="0.2"/>
    <row r="688" ht="24.95" customHeight="1" x14ac:dyDescent="0.2"/>
    <row r="689" spans="2:3" ht="24.95" customHeight="1" x14ac:dyDescent="0.2"/>
    <row r="690" spans="2:3" ht="24.95" customHeight="1" x14ac:dyDescent="0.2"/>
    <row r="691" spans="2:3" ht="24.95" customHeight="1" x14ac:dyDescent="0.2"/>
    <row r="692" spans="2:3" ht="24.95" customHeight="1" x14ac:dyDescent="0.2">
      <c r="B692" s="138" t="s">
        <v>1260</v>
      </c>
      <c r="C692" s="139"/>
    </row>
    <row r="693" spans="2:3" ht="24.95" customHeight="1" x14ac:dyDescent="0.2"/>
    <row r="694" spans="2:3" ht="24.95" customHeight="1" x14ac:dyDescent="0.2"/>
    <row r="695" spans="2:3" ht="24.95" customHeight="1" x14ac:dyDescent="0.2"/>
    <row r="696" spans="2:3" ht="24.95" customHeight="1" x14ac:dyDescent="0.2"/>
    <row r="697" spans="2:3" ht="24.95" customHeight="1" x14ac:dyDescent="0.2"/>
    <row r="698" spans="2:3" ht="24.95" customHeight="1" x14ac:dyDescent="0.2"/>
    <row r="699" spans="2:3" ht="24.95" customHeight="1" x14ac:dyDescent="0.2"/>
    <row r="700" spans="2:3" ht="24.95" customHeight="1" x14ac:dyDescent="0.2"/>
    <row r="701" spans="2:3" ht="24.95" customHeight="1" x14ac:dyDescent="0.2"/>
    <row r="702" spans="2:3" ht="24.95" customHeight="1" x14ac:dyDescent="0.2"/>
    <row r="703" spans="2:3" ht="24.95" customHeight="1" x14ac:dyDescent="0.2"/>
    <row r="704" spans="2:3" ht="24.95" customHeight="1" x14ac:dyDescent="0.2"/>
    <row r="705" spans="2:3" ht="24.95" customHeight="1" x14ac:dyDescent="0.2"/>
    <row r="706" spans="2:3" ht="24.95" hidden="1" customHeight="1" x14ac:dyDescent="0.2"/>
    <row r="707" spans="2:3" ht="24.95" hidden="1" customHeight="1" x14ac:dyDescent="0.2"/>
    <row r="708" spans="2:3" ht="24.95" hidden="1" customHeight="1" x14ac:dyDescent="0.2"/>
    <row r="709" spans="2:3" ht="24.95" customHeight="1" x14ac:dyDescent="0.2"/>
    <row r="710" spans="2:3" ht="24.95" customHeight="1" x14ac:dyDescent="0.2"/>
    <row r="711" spans="2:3" ht="24.95" customHeight="1" x14ac:dyDescent="0.2"/>
    <row r="712" spans="2:3" ht="24.95" customHeight="1" x14ac:dyDescent="0.2"/>
    <row r="713" spans="2:3" ht="24.95" customHeight="1" x14ac:dyDescent="0.2"/>
    <row r="714" spans="2:3" ht="24.95" customHeight="1" x14ac:dyDescent="0.2"/>
    <row r="715" spans="2:3" ht="24.95" customHeight="1" x14ac:dyDescent="0.2"/>
    <row r="716" spans="2:3" ht="24.95" customHeight="1" x14ac:dyDescent="0.2"/>
    <row r="717" spans="2:3" ht="24.95" customHeight="1" x14ac:dyDescent="0.2"/>
    <row r="718" spans="2:3" ht="24.95" customHeight="1" x14ac:dyDescent="0.2">
      <c r="B718" s="138" t="s">
        <v>211</v>
      </c>
      <c r="C718" s="139"/>
    </row>
    <row r="719" spans="2:3" ht="24.95" customHeight="1" x14ac:dyDescent="0.2"/>
    <row r="720" spans="2:3" ht="24.95" customHeight="1" x14ac:dyDescent="0.2"/>
    <row r="721" ht="24.95" customHeight="1" x14ac:dyDescent="0.2"/>
    <row r="722" ht="24.95" customHeight="1" x14ac:dyDescent="0.2"/>
    <row r="723" ht="24.95" customHeight="1" x14ac:dyDescent="0.2"/>
    <row r="724" ht="24.95" customHeight="1" x14ac:dyDescent="0.2"/>
    <row r="725" ht="24.95" customHeight="1" x14ac:dyDescent="0.2"/>
    <row r="726" ht="24.95" hidden="1" customHeight="1" x14ac:dyDescent="0.2"/>
    <row r="727" ht="24.95" customHeight="1" x14ac:dyDescent="0.2"/>
    <row r="728" ht="24.95" hidden="1" customHeight="1" x14ac:dyDescent="0.2"/>
    <row r="729" ht="24.95" customHeight="1" x14ac:dyDescent="0.2"/>
    <row r="730" ht="24.95" customHeight="1" x14ac:dyDescent="0.2"/>
    <row r="731" ht="24.95" customHeight="1" x14ac:dyDescent="0.2"/>
    <row r="732" ht="24.95" customHeight="1" x14ac:dyDescent="0.2"/>
    <row r="733" ht="24.95" customHeight="1" x14ac:dyDescent="0.2"/>
    <row r="734" ht="24.95" customHeight="1" x14ac:dyDescent="0.2"/>
    <row r="735" ht="24.95" customHeight="1" x14ac:dyDescent="0.2"/>
    <row r="736" ht="24.95" customHeight="1" x14ac:dyDescent="0.2"/>
    <row r="737" ht="24.95" hidden="1" customHeight="1" x14ac:dyDescent="0.2"/>
    <row r="738" ht="24.95" hidden="1" customHeight="1" x14ac:dyDescent="0.2"/>
    <row r="739" ht="24.95" customHeight="1" x14ac:dyDescent="0.2"/>
    <row r="740" ht="24.95" customHeight="1" x14ac:dyDescent="0.2"/>
    <row r="741" ht="24.95" customHeight="1" x14ac:dyDescent="0.2"/>
    <row r="742" ht="24.95" customHeight="1" x14ac:dyDescent="0.2"/>
    <row r="743" ht="24.95" hidden="1" customHeight="1" x14ac:dyDescent="0.2"/>
    <row r="744" ht="24.95" customHeight="1" x14ac:dyDescent="0.2"/>
    <row r="745" ht="24.95" customHeight="1" x14ac:dyDescent="0.2"/>
    <row r="746" ht="24.95" customHeight="1" x14ac:dyDescent="0.2"/>
    <row r="747" ht="24.95" hidden="1" customHeight="1" x14ac:dyDescent="0.2"/>
    <row r="748" ht="24.95" customHeight="1" x14ac:dyDescent="0.2"/>
    <row r="749" ht="24.95" customHeight="1" x14ac:dyDescent="0.2"/>
    <row r="750" ht="24.95" customHeight="1" x14ac:dyDescent="0.2"/>
    <row r="751" ht="24.95" customHeight="1" x14ac:dyDescent="0.2"/>
    <row r="752" ht="24.95" customHeight="1" x14ac:dyDescent="0.2"/>
    <row r="753" ht="24.95" customHeight="1" x14ac:dyDescent="0.2"/>
    <row r="754" ht="24.95" customHeight="1" x14ac:dyDescent="0.2"/>
    <row r="755" ht="24.95" customHeight="1" x14ac:dyDescent="0.2"/>
    <row r="756" ht="24.95" customHeight="1" x14ac:dyDescent="0.2"/>
    <row r="757" ht="24.95" customHeight="1" x14ac:dyDescent="0.2"/>
    <row r="758" ht="24.95" customHeight="1" x14ac:dyDescent="0.2"/>
    <row r="759" ht="24.95" customHeight="1" x14ac:dyDescent="0.2"/>
    <row r="760" ht="24.95" hidden="1" customHeight="1" x14ac:dyDescent="0.2"/>
    <row r="761" ht="24.95" customHeight="1" x14ac:dyDescent="0.2"/>
    <row r="762" ht="24.95" customHeight="1" x14ac:dyDescent="0.2"/>
    <row r="763" ht="24.95" customHeight="1" x14ac:dyDescent="0.2"/>
    <row r="764" ht="24.95" customHeight="1" x14ac:dyDescent="0.2"/>
    <row r="765" ht="24.95" customHeight="1" x14ac:dyDescent="0.2"/>
    <row r="766" ht="24.95" customHeight="1" x14ac:dyDescent="0.2"/>
    <row r="767" ht="24.95" customHeight="1" x14ac:dyDescent="0.2"/>
    <row r="768" ht="24.95" customHeight="1" x14ac:dyDescent="0.2"/>
    <row r="769" spans="2:3" ht="24.95" customHeight="1" x14ac:dyDescent="0.2">
      <c r="B769" s="138" t="s">
        <v>219</v>
      </c>
      <c r="C769" s="139"/>
    </row>
    <row r="770" spans="2:3" ht="24.95" customHeight="1" x14ac:dyDescent="0.2"/>
    <row r="771" spans="2:3" ht="24.95" customHeight="1" x14ac:dyDescent="0.2"/>
    <row r="772" spans="2:3" ht="24.95" customHeight="1" x14ac:dyDescent="0.2"/>
    <row r="773" spans="2:3" ht="24.95" customHeight="1" x14ac:dyDescent="0.2"/>
    <row r="774" spans="2:3" ht="24.95" customHeight="1" x14ac:dyDescent="0.2"/>
    <row r="775" spans="2:3" ht="24.95" customHeight="1" x14ac:dyDescent="0.2"/>
    <row r="776" spans="2:3" ht="24.95" customHeight="1" x14ac:dyDescent="0.2"/>
    <row r="777" spans="2:3" ht="24.95" customHeight="1" x14ac:dyDescent="0.2"/>
    <row r="778" spans="2:3" ht="24.95" customHeight="1" x14ac:dyDescent="0.2"/>
    <row r="779" spans="2:3" ht="24.95" customHeight="1" x14ac:dyDescent="0.2"/>
    <row r="780" spans="2:3" ht="24.95" customHeight="1" x14ac:dyDescent="0.2"/>
    <row r="781" spans="2:3" ht="24.95" customHeight="1" x14ac:dyDescent="0.2"/>
    <row r="782" spans="2:3" ht="24.95" customHeight="1" x14ac:dyDescent="0.2"/>
    <row r="783" spans="2:3" ht="24.95" customHeight="1" x14ac:dyDescent="0.2"/>
    <row r="784" spans="2:3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hidden="1" customHeight="1" x14ac:dyDescent="0.2"/>
    <row r="789" ht="24.95" hidden="1" customHeight="1" x14ac:dyDescent="0.2"/>
    <row r="790" ht="24.95" hidden="1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spans="2:3" ht="24.95" customHeight="1" x14ac:dyDescent="0.2"/>
    <row r="802" spans="2:3" ht="24.95" customHeight="1" x14ac:dyDescent="0.2"/>
    <row r="803" spans="2:3" ht="24.95" customHeight="1" x14ac:dyDescent="0.2"/>
    <row r="804" spans="2:3" ht="24.95" customHeight="1" x14ac:dyDescent="0.2"/>
    <row r="805" spans="2:3" ht="24.95" customHeight="1" x14ac:dyDescent="0.2"/>
    <row r="806" spans="2:3" ht="24.95" customHeight="1" x14ac:dyDescent="0.2"/>
    <row r="807" spans="2:3" ht="24.95" customHeight="1" x14ac:dyDescent="0.2"/>
    <row r="808" spans="2:3" ht="24.95" customHeight="1" x14ac:dyDescent="0.2">
      <c r="B808" s="138" t="s">
        <v>418</v>
      </c>
      <c r="C808" s="139"/>
    </row>
    <row r="809" spans="2:3" ht="24.95" customHeight="1" x14ac:dyDescent="0.2"/>
    <row r="810" spans="2:3" ht="24.95" customHeight="1" x14ac:dyDescent="0.2"/>
    <row r="811" spans="2:3" ht="24.95" customHeight="1" x14ac:dyDescent="0.2"/>
    <row r="812" spans="2:3" ht="24.95" customHeight="1" x14ac:dyDescent="0.2"/>
    <row r="813" spans="2:3" ht="24.95" customHeight="1" x14ac:dyDescent="0.2"/>
    <row r="814" spans="2:3" ht="24.95" customHeight="1" x14ac:dyDescent="0.2"/>
    <row r="815" spans="2:3" ht="24.95" customHeight="1" x14ac:dyDescent="0.2"/>
    <row r="816" spans="2:3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hidden="1" customHeight="1" x14ac:dyDescent="0.2"/>
    <row r="827" ht="24.95" hidden="1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hidden="1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spans="2:3" ht="24.95" customHeight="1" x14ac:dyDescent="0.2"/>
    <row r="850" spans="2:3" ht="24.95" customHeight="1" x14ac:dyDescent="0.2"/>
    <row r="851" spans="2:3" ht="24.95" customHeight="1" x14ac:dyDescent="0.2"/>
    <row r="852" spans="2:3" ht="24.95" customHeight="1" x14ac:dyDescent="0.2"/>
    <row r="853" spans="2:3" ht="24.95" customHeight="1" x14ac:dyDescent="0.2"/>
    <row r="854" spans="2:3" ht="24.95" customHeight="1" x14ac:dyDescent="0.2">
      <c r="B854" s="138" t="s">
        <v>1261</v>
      </c>
      <c r="C854" s="139"/>
    </row>
    <row r="855" spans="2:3" ht="24.95" customHeight="1" x14ac:dyDescent="0.2"/>
    <row r="856" spans="2:3" ht="24.95" customHeight="1" x14ac:dyDescent="0.2"/>
    <row r="857" spans="2:3" ht="24.95" customHeight="1" x14ac:dyDescent="0.2"/>
    <row r="858" spans="2:3" ht="24.95" customHeight="1" x14ac:dyDescent="0.2"/>
    <row r="859" spans="2:3" ht="24.95" customHeight="1" x14ac:dyDescent="0.2"/>
    <row r="860" spans="2:3" ht="24.95" customHeight="1" x14ac:dyDescent="0.2"/>
    <row r="861" spans="2:3" ht="24.95" customHeight="1" x14ac:dyDescent="0.2"/>
    <row r="862" spans="2:3" ht="24.95" customHeight="1" x14ac:dyDescent="0.2"/>
    <row r="863" spans="2:3" ht="24.95" customHeight="1" x14ac:dyDescent="0.2"/>
    <row r="864" spans="2:3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spans="2:3" ht="24.95" customHeight="1" x14ac:dyDescent="0.2"/>
    <row r="882" spans="2:3" ht="24.95" customHeight="1" x14ac:dyDescent="0.2"/>
    <row r="883" spans="2:3" ht="24.95" customHeight="1" x14ac:dyDescent="0.2"/>
    <row r="884" spans="2:3" ht="24.95" customHeight="1" x14ac:dyDescent="0.2"/>
    <row r="885" spans="2:3" ht="24.95" customHeight="1" x14ac:dyDescent="0.2"/>
    <row r="886" spans="2:3" ht="24.95" customHeight="1" x14ac:dyDescent="0.2"/>
    <row r="887" spans="2:3" ht="24.95" customHeight="1" x14ac:dyDescent="0.2"/>
    <row r="888" spans="2:3" ht="24.95" customHeight="1" x14ac:dyDescent="0.2">
      <c r="B888" s="138" t="s">
        <v>236</v>
      </c>
      <c r="C888" s="139"/>
    </row>
    <row r="889" spans="2:3" ht="24.95" customHeight="1" x14ac:dyDescent="0.2"/>
    <row r="890" spans="2:3" ht="24.95" customHeight="1" x14ac:dyDescent="0.2"/>
    <row r="891" spans="2:3" ht="24.95" customHeight="1" x14ac:dyDescent="0.2"/>
    <row r="892" spans="2:3" ht="24.95" customHeight="1" x14ac:dyDescent="0.2"/>
    <row r="893" spans="2:3" ht="24.95" customHeight="1" x14ac:dyDescent="0.2"/>
    <row r="894" spans="2:3" ht="24.95" customHeight="1" x14ac:dyDescent="0.2"/>
    <row r="895" spans="2:3" ht="24.95" customHeight="1" x14ac:dyDescent="0.2"/>
    <row r="896" spans="2:3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hidden="1" customHeight="1" x14ac:dyDescent="0.2"/>
    <row r="901" ht="24.95" hidden="1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spans="2:3" ht="24.95" customHeight="1" x14ac:dyDescent="0.2"/>
    <row r="914" spans="2:3" ht="24.95" customHeight="1" x14ac:dyDescent="0.2"/>
    <row r="915" spans="2:3" ht="24.95" customHeight="1" x14ac:dyDescent="0.2"/>
    <row r="916" spans="2:3" ht="24.95" customHeight="1" x14ac:dyDescent="0.2"/>
    <row r="917" spans="2:3" ht="24.95" customHeight="1" x14ac:dyDescent="0.2"/>
    <row r="918" spans="2:3" ht="24.95" customHeight="1" x14ac:dyDescent="0.2">
      <c r="B918" s="138" t="s">
        <v>248</v>
      </c>
      <c r="C918" s="139"/>
    </row>
    <row r="919" spans="2:3" ht="24.95" customHeight="1" x14ac:dyDescent="0.2"/>
    <row r="920" spans="2:3" ht="24.95" customHeight="1" x14ac:dyDescent="0.2"/>
    <row r="921" spans="2:3" ht="24.95" customHeight="1" x14ac:dyDescent="0.2"/>
    <row r="922" spans="2:3" ht="24.95" customHeight="1" x14ac:dyDescent="0.2"/>
    <row r="923" spans="2:3" ht="24.95" customHeight="1" x14ac:dyDescent="0.2"/>
    <row r="924" spans="2:3" ht="24.95" customHeight="1" x14ac:dyDescent="0.2"/>
    <row r="925" spans="2:3" ht="24.95" customHeight="1" x14ac:dyDescent="0.2"/>
    <row r="926" spans="2:3" ht="24.95" customHeight="1" x14ac:dyDescent="0.2"/>
    <row r="927" spans="2:3" ht="24.95" customHeight="1" x14ac:dyDescent="0.2"/>
    <row r="928" spans="2:3" ht="24.95" customHeight="1" x14ac:dyDescent="0.2"/>
    <row r="929" ht="24.95" customHeight="1" x14ac:dyDescent="0.2"/>
    <row r="930" ht="24.95" hidden="1" customHeight="1" x14ac:dyDescent="0.2"/>
    <row r="931" ht="24.95" hidden="1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hidden="1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spans="2:3" ht="24.95" customHeight="1" x14ac:dyDescent="0.2"/>
    <row r="946" spans="2:3" ht="24.95" customHeight="1" x14ac:dyDescent="0.2"/>
    <row r="947" spans="2:3" ht="24.95" customHeight="1" x14ac:dyDescent="0.2"/>
    <row r="948" spans="2:3" ht="24.95" customHeight="1" x14ac:dyDescent="0.2"/>
    <row r="949" spans="2:3" ht="24.95" customHeight="1" x14ac:dyDescent="0.2"/>
    <row r="950" spans="2:3" ht="24.95" customHeight="1" x14ac:dyDescent="0.2"/>
    <row r="951" spans="2:3" ht="24.95" customHeight="1" x14ac:dyDescent="0.2"/>
    <row r="952" spans="2:3" ht="24.95" customHeight="1" x14ac:dyDescent="0.2"/>
    <row r="953" spans="2:3" ht="24.95" customHeight="1" x14ac:dyDescent="0.2">
      <c r="B953" s="138" t="s">
        <v>253</v>
      </c>
      <c r="C953" s="139"/>
    </row>
    <row r="954" spans="2:3" ht="24.95" customHeight="1" x14ac:dyDescent="0.2"/>
    <row r="955" spans="2:3" ht="24.95" customHeight="1" x14ac:dyDescent="0.2"/>
    <row r="956" spans="2:3" ht="24.95" customHeight="1" x14ac:dyDescent="0.2"/>
    <row r="957" spans="2:3" ht="24.95" customHeight="1" x14ac:dyDescent="0.2"/>
    <row r="958" spans="2:3" ht="24.95" customHeight="1" x14ac:dyDescent="0.2"/>
    <row r="959" spans="2:3" ht="24.95" customHeight="1" x14ac:dyDescent="0.2"/>
    <row r="960" spans="2:3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hidden="1" customHeight="1" x14ac:dyDescent="0.2"/>
    <row r="966" ht="24.95" hidden="1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spans="2:3" ht="24.95" customHeight="1" x14ac:dyDescent="0.2"/>
    <row r="978" spans="2:3" ht="24.95" customHeight="1" x14ac:dyDescent="0.2"/>
    <row r="979" spans="2:3" ht="24.95" customHeight="1" x14ac:dyDescent="0.2"/>
    <row r="980" spans="2:3" ht="24.95" hidden="1" customHeight="1" x14ac:dyDescent="0.2"/>
    <row r="981" spans="2:3" ht="24.95" customHeight="1" x14ac:dyDescent="0.2"/>
    <row r="982" spans="2:3" ht="24.95" customHeight="1" x14ac:dyDescent="0.2"/>
    <row r="983" spans="2:3" ht="24.95" customHeight="1" x14ac:dyDescent="0.2"/>
    <row r="984" spans="2:3" ht="24.95" customHeight="1" x14ac:dyDescent="0.2"/>
    <row r="985" spans="2:3" ht="24.95" customHeight="1" x14ac:dyDescent="0.2"/>
    <row r="986" spans="2:3" ht="24.95" customHeight="1" x14ac:dyDescent="0.2"/>
    <row r="987" spans="2:3" ht="24.95" customHeight="1" x14ac:dyDescent="0.2">
      <c r="B987" s="138" t="s">
        <v>1262</v>
      </c>
      <c r="C987" s="139"/>
    </row>
    <row r="988" spans="2:3" ht="24.95" customHeight="1" x14ac:dyDescent="0.2"/>
    <row r="989" spans="2:3" ht="24.95" customHeight="1" x14ac:dyDescent="0.2"/>
    <row r="990" spans="2:3" ht="24.95" customHeight="1" x14ac:dyDescent="0.2"/>
    <row r="991" spans="2:3" ht="24.95" customHeight="1" x14ac:dyDescent="0.2"/>
    <row r="992" spans="2:3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hidden="1" customHeight="1" x14ac:dyDescent="0.2"/>
    <row r="1006" ht="24.95" hidden="1" customHeight="1" x14ac:dyDescent="0.2"/>
    <row r="1007" ht="24.95" hidden="1" customHeight="1" x14ac:dyDescent="0.2"/>
    <row r="1008" ht="24.95" customHeight="1" x14ac:dyDescent="0.2"/>
    <row r="1009" spans="2:3" ht="24.95" customHeight="1" x14ac:dyDescent="0.2"/>
    <row r="1010" spans="2:3" ht="24.95" customHeight="1" x14ac:dyDescent="0.2"/>
    <row r="1011" spans="2:3" ht="24.95" customHeight="1" x14ac:dyDescent="0.2"/>
    <row r="1012" spans="2:3" ht="24.95" customHeight="1" x14ac:dyDescent="0.2"/>
    <row r="1013" spans="2:3" ht="24.95" customHeight="1" x14ac:dyDescent="0.2"/>
    <row r="1014" spans="2:3" ht="24.95" customHeight="1" x14ac:dyDescent="0.2"/>
    <row r="1015" spans="2:3" ht="24.95" customHeight="1" x14ac:dyDescent="0.2">
      <c r="B1015" s="138" t="s">
        <v>262</v>
      </c>
      <c r="C1015" s="139"/>
    </row>
    <row r="1016" spans="2:3" ht="24.95" customHeight="1" x14ac:dyDescent="0.2"/>
    <row r="1017" spans="2:3" ht="24.95" customHeight="1" x14ac:dyDescent="0.2"/>
    <row r="1018" spans="2:3" ht="24.95" customHeight="1" x14ac:dyDescent="0.2"/>
    <row r="1019" spans="2:3" ht="24.95" customHeight="1" x14ac:dyDescent="0.2"/>
    <row r="1020" spans="2:3" ht="24.95" customHeight="1" x14ac:dyDescent="0.2"/>
    <row r="1021" spans="2:3" ht="24.95" customHeight="1" x14ac:dyDescent="0.2"/>
    <row r="1022" spans="2:3" ht="24.95" customHeight="1" x14ac:dyDescent="0.2"/>
    <row r="1023" spans="2:3" ht="24.95" customHeight="1" x14ac:dyDescent="0.2"/>
    <row r="1024" spans="2:3" ht="24.95" customHeight="1" x14ac:dyDescent="0.2"/>
    <row r="1025" ht="24.95" customHeight="1" x14ac:dyDescent="0.2"/>
    <row r="1026" ht="24.95" customHeight="1" x14ac:dyDescent="0.2"/>
    <row r="1027" ht="24.95" hidden="1" customHeight="1" x14ac:dyDescent="0.2"/>
    <row r="1028" ht="24.95" hidden="1" customHeight="1" x14ac:dyDescent="0.2"/>
    <row r="1029" ht="24.95" customHeight="1" x14ac:dyDescent="0.2"/>
    <row r="1030" ht="24.95" hidden="1" customHeight="1" x14ac:dyDescent="0.2"/>
    <row r="1031" ht="24.95" hidden="1" customHeight="1" x14ac:dyDescent="0.2"/>
    <row r="1032" ht="24.95" hidden="1" customHeight="1" x14ac:dyDescent="0.2"/>
    <row r="1033" ht="24.95" hidden="1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hidden="1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hidden="1" customHeight="1" x14ac:dyDescent="0.2"/>
    <row r="1062" ht="24.95" hidden="1" customHeight="1" x14ac:dyDescent="0.2"/>
    <row r="1063" ht="24.95" hidden="1" customHeight="1" x14ac:dyDescent="0.2"/>
    <row r="1064" ht="24.95" hidden="1" customHeight="1" x14ac:dyDescent="0.2"/>
    <row r="1065" ht="24.95" hidden="1" customHeight="1" x14ac:dyDescent="0.2"/>
    <row r="1066" ht="24.95" hidden="1" customHeight="1" x14ac:dyDescent="0.2"/>
    <row r="1067" ht="24.95" hidden="1" customHeight="1" x14ac:dyDescent="0.2"/>
    <row r="1068" ht="24.95" hidden="1" customHeight="1" x14ac:dyDescent="0.2"/>
    <row r="1069" ht="24.95" customHeight="1" x14ac:dyDescent="0.2"/>
    <row r="1070" ht="24.95" hidden="1" customHeight="1" x14ac:dyDescent="0.2"/>
    <row r="1071" ht="24.95" hidden="1" customHeight="1" x14ac:dyDescent="0.2"/>
    <row r="1072" ht="24.95" hidden="1" customHeight="1" x14ac:dyDescent="0.2"/>
    <row r="1073" spans="2:3" ht="24.95" hidden="1" customHeight="1" x14ac:dyDescent="0.2"/>
    <row r="1074" spans="2:3" ht="24.95" customHeight="1" x14ac:dyDescent="0.2"/>
    <row r="1075" spans="2:3" ht="24.95" customHeight="1" x14ac:dyDescent="0.2"/>
    <row r="1076" spans="2:3" ht="24.95" customHeight="1" x14ac:dyDescent="0.2">
      <c r="B1076" s="138" t="s">
        <v>1263</v>
      </c>
      <c r="C1076" s="139"/>
    </row>
    <row r="1077" spans="2:3" ht="24.95" customHeight="1" x14ac:dyDescent="0.2"/>
    <row r="1078" spans="2:3" ht="24.95" customHeight="1" x14ac:dyDescent="0.2"/>
    <row r="1079" spans="2:3" ht="24.95" customHeight="1" x14ac:dyDescent="0.2"/>
    <row r="1080" spans="2:3" ht="24.95" customHeight="1" x14ac:dyDescent="0.2"/>
    <row r="1081" spans="2:3" ht="24.95" customHeight="1" x14ac:dyDescent="0.2"/>
    <row r="1082" spans="2:3" ht="24.95" customHeight="1" x14ac:dyDescent="0.2"/>
    <row r="1083" spans="2:3" ht="24.95" customHeight="1" x14ac:dyDescent="0.2"/>
    <row r="1084" spans="2:3" ht="24.95" customHeight="1" x14ac:dyDescent="0.2"/>
    <row r="1085" spans="2:3" ht="24.95" customHeight="1" x14ac:dyDescent="0.2"/>
    <row r="1086" spans="2:3" ht="24.95" customHeight="1" x14ac:dyDescent="0.2"/>
    <row r="1087" spans="2:3" ht="24.95" customHeight="1" x14ac:dyDescent="0.2"/>
    <row r="1088" spans="2:3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spans="2:3" ht="24.95" customHeight="1" x14ac:dyDescent="0.2"/>
    <row r="1122" spans="2:3" ht="24.95" customHeight="1" x14ac:dyDescent="0.2"/>
    <row r="1123" spans="2:3" ht="24.95" customHeight="1" x14ac:dyDescent="0.2"/>
    <row r="1124" spans="2:3" ht="24.95" customHeight="1" x14ac:dyDescent="0.2"/>
    <row r="1125" spans="2:3" ht="24.95" customHeight="1" x14ac:dyDescent="0.2"/>
    <row r="1126" spans="2:3" ht="24.95" customHeight="1" x14ac:dyDescent="0.2"/>
    <row r="1127" spans="2:3" ht="24.95" customHeight="1" x14ac:dyDescent="0.2"/>
    <row r="1128" spans="2:3" ht="24.95" customHeight="1" x14ac:dyDescent="0.2">
      <c r="B1128" s="138" t="s">
        <v>1264</v>
      </c>
      <c r="C1128" s="139"/>
    </row>
    <row r="1129" spans="2:3" ht="24.95" customHeight="1" x14ac:dyDescent="0.2"/>
    <row r="1130" spans="2:3" ht="24.95" customHeight="1" x14ac:dyDescent="0.2"/>
    <row r="1131" spans="2:3" ht="24.95" customHeight="1" x14ac:dyDescent="0.2"/>
    <row r="1132" spans="2:3" ht="24.95" customHeight="1" x14ac:dyDescent="0.2"/>
    <row r="1133" spans="2:3" ht="24.95" customHeight="1" x14ac:dyDescent="0.2"/>
    <row r="1134" spans="2:3" ht="24.95" customHeight="1" x14ac:dyDescent="0.2"/>
    <row r="1135" spans="2:3" ht="24.95" customHeight="1" x14ac:dyDescent="0.2"/>
    <row r="1136" spans="2:3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hidden="1" customHeight="1" x14ac:dyDescent="0.2"/>
    <row r="1141" ht="24.95" hidden="1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spans="2:3" ht="24.95" customHeight="1" x14ac:dyDescent="0.2"/>
    <row r="1154" spans="2:3" ht="24.95" customHeight="1" x14ac:dyDescent="0.2"/>
    <row r="1155" spans="2:3" ht="24.95" customHeight="1" x14ac:dyDescent="0.2"/>
    <row r="1156" spans="2:3" ht="24.95" customHeight="1" x14ac:dyDescent="0.2"/>
    <row r="1157" spans="2:3" ht="24.95" customHeight="1" x14ac:dyDescent="0.2"/>
    <row r="1158" spans="2:3" ht="24.95" customHeight="1" x14ac:dyDescent="0.2"/>
    <row r="1159" spans="2:3" ht="24.95" customHeight="1" x14ac:dyDescent="0.2"/>
    <row r="1160" spans="2:3" ht="24.95" customHeight="1" x14ac:dyDescent="0.2"/>
    <row r="1161" spans="2:3" ht="24.95" customHeight="1" x14ac:dyDescent="0.2">
      <c r="B1161" s="138" t="s">
        <v>301</v>
      </c>
      <c r="C1161" s="139"/>
    </row>
    <row r="1162" spans="2:3" ht="24.95" customHeight="1" x14ac:dyDescent="0.2"/>
    <row r="1163" spans="2:3" ht="24.95" customHeight="1" x14ac:dyDescent="0.2"/>
    <row r="1164" spans="2:3" ht="24.95" customHeight="1" x14ac:dyDescent="0.2"/>
    <row r="1165" spans="2:3" ht="24.95" customHeight="1" x14ac:dyDescent="0.2"/>
    <row r="1166" spans="2:3" ht="24.95" customHeight="1" x14ac:dyDescent="0.2"/>
    <row r="1167" spans="2:3" ht="24.95" customHeight="1" x14ac:dyDescent="0.2"/>
    <row r="1168" spans="2:3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hidden="1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hidden="1" customHeight="1" x14ac:dyDescent="0.2"/>
    <row r="1185" ht="24.95" customHeight="1" x14ac:dyDescent="0.2"/>
    <row r="1186" ht="24.95" hidden="1" customHeight="1" x14ac:dyDescent="0.2"/>
    <row r="1187" ht="24.95" hidden="1" customHeight="1" x14ac:dyDescent="0.2"/>
    <row r="1188" ht="24.95" hidden="1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hidden="1" customHeight="1" x14ac:dyDescent="0.2"/>
    <row r="1197" ht="24.95" hidden="1" customHeight="1" x14ac:dyDescent="0.2"/>
    <row r="1198" ht="24.95" hidden="1" customHeight="1" x14ac:dyDescent="0.2"/>
    <row r="1199" ht="24.95" hidden="1" customHeight="1" x14ac:dyDescent="0.2"/>
    <row r="1200" ht="24.95" hidden="1" customHeight="1" x14ac:dyDescent="0.2"/>
    <row r="1201" ht="24.95" hidden="1" customHeight="1" x14ac:dyDescent="0.2"/>
    <row r="1202" ht="24.95" hidden="1" customHeight="1" x14ac:dyDescent="0.2"/>
    <row r="1203" ht="24.95" hidden="1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hidden="1" customHeight="1" x14ac:dyDescent="0.2"/>
    <row r="1209" ht="24.95" hidden="1" customHeight="1" x14ac:dyDescent="0.2"/>
    <row r="1210" ht="24.95" hidden="1" customHeight="1" x14ac:dyDescent="0.2"/>
    <row r="1211" ht="24.95" hidden="1" customHeight="1" x14ac:dyDescent="0.2"/>
    <row r="1212" ht="24.95" hidden="1" customHeight="1" x14ac:dyDescent="0.2"/>
    <row r="1213" ht="24.95" hidden="1" customHeight="1" x14ac:dyDescent="0.2"/>
    <row r="1214" ht="24.95" hidden="1" customHeight="1" x14ac:dyDescent="0.2"/>
    <row r="1215" ht="24.95" hidden="1" customHeight="1" x14ac:dyDescent="0.2"/>
    <row r="1216" ht="24.95" hidden="1" customHeight="1" x14ac:dyDescent="0.2"/>
    <row r="1217" ht="24.95" hidden="1" customHeight="1" x14ac:dyDescent="0.2"/>
    <row r="1218" ht="24.95" hidden="1" customHeight="1" x14ac:dyDescent="0.2"/>
    <row r="1219" ht="24.95" hidden="1" customHeight="1" x14ac:dyDescent="0.2"/>
    <row r="1220" ht="24.95" hidden="1" customHeight="1" x14ac:dyDescent="0.2"/>
    <row r="1221" ht="24.95" hidden="1" customHeight="1" x14ac:dyDescent="0.2"/>
    <row r="1222" ht="24.95" hidden="1" customHeight="1" x14ac:dyDescent="0.2"/>
    <row r="1223" ht="24.95" hidden="1" customHeight="1" x14ac:dyDescent="0.2"/>
    <row r="1224" ht="24.95" hidden="1" customHeight="1" x14ac:dyDescent="0.2"/>
    <row r="1225" ht="24.95" hidden="1" customHeight="1" x14ac:dyDescent="0.2"/>
    <row r="1226" ht="24.95" hidden="1" customHeight="1" x14ac:dyDescent="0.2"/>
    <row r="1227" ht="24.95" hidden="1" customHeight="1" x14ac:dyDescent="0.2"/>
    <row r="1228" ht="24.95" hidden="1" customHeight="1" x14ac:dyDescent="0.2"/>
    <row r="1229" ht="24.95" hidden="1" customHeight="1" x14ac:dyDescent="0.2"/>
    <row r="1230" ht="24.95" hidden="1" customHeight="1" x14ac:dyDescent="0.2"/>
    <row r="1231" ht="24.95" hidden="1" customHeight="1" x14ac:dyDescent="0.2"/>
    <row r="1232" ht="24.95" hidden="1" customHeight="1" x14ac:dyDescent="0.2"/>
    <row r="1233" ht="24.95" hidden="1" customHeight="1" x14ac:dyDescent="0.2"/>
    <row r="1234" ht="24.95" hidden="1" customHeight="1" x14ac:dyDescent="0.2"/>
    <row r="1235" ht="24.95" hidden="1" customHeight="1" x14ac:dyDescent="0.2"/>
    <row r="1236" ht="24.95" hidden="1" customHeight="1" x14ac:dyDescent="0.2"/>
    <row r="1237" ht="24.95" hidden="1" customHeight="1" x14ac:dyDescent="0.2"/>
    <row r="1238" ht="24.95" hidden="1" customHeight="1" x14ac:dyDescent="0.2"/>
    <row r="1239" ht="24.95" hidden="1" customHeight="1" x14ac:dyDescent="0.2"/>
    <row r="1240" ht="24.95" hidden="1" customHeight="1" x14ac:dyDescent="0.2"/>
    <row r="1241" ht="24.95" hidden="1" customHeight="1" x14ac:dyDescent="0.2"/>
    <row r="1242" ht="24.95" hidden="1" customHeight="1" x14ac:dyDescent="0.2"/>
    <row r="1243" ht="24.95" hidden="1" customHeight="1" x14ac:dyDescent="0.2"/>
    <row r="1244" ht="24.95" hidden="1" customHeight="1" x14ac:dyDescent="0.2"/>
    <row r="1245" ht="24.95" hidden="1" customHeight="1" x14ac:dyDescent="0.2"/>
    <row r="1246" ht="24.95" hidden="1" customHeight="1" x14ac:dyDescent="0.2"/>
    <row r="1247" ht="24.95" hidden="1" customHeight="1" x14ac:dyDescent="0.2"/>
    <row r="1248" ht="24.95" hidden="1" customHeight="1" x14ac:dyDescent="0.2"/>
    <row r="1249" ht="24.95" hidden="1" customHeight="1" x14ac:dyDescent="0.2"/>
    <row r="1250" ht="24.95" hidden="1" customHeight="1" x14ac:dyDescent="0.2"/>
    <row r="1251" ht="24.95" hidden="1" customHeight="1" x14ac:dyDescent="0.2"/>
    <row r="1252" ht="24.95" hidden="1" customHeight="1" x14ac:dyDescent="0.2"/>
    <row r="1253" ht="24.95" hidden="1" customHeight="1" x14ac:dyDescent="0.2"/>
    <row r="1254" ht="24.95" hidden="1" customHeight="1" x14ac:dyDescent="0.2"/>
    <row r="1255" ht="24.95" hidden="1" customHeight="1" x14ac:dyDescent="0.2"/>
    <row r="1256" ht="24.95" hidden="1" customHeight="1" x14ac:dyDescent="0.2"/>
    <row r="1257" ht="24.95" hidden="1" customHeight="1" x14ac:dyDescent="0.2"/>
    <row r="1258" ht="24.95" hidden="1" customHeight="1" x14ac:dyDescent="0.2"/>
    <row r="1259" ht="24.95" hidden="1" customHeight="1" x14ac:dyDescent="0.2"/>
    <row r="1260" ht="24.95" hidden="1" customHeight="1" x14ac:dyDescent="0.2"/>
    <row r="1261" ht="24.95" hidden="1" customHeight="1" x14ac:dyDescent="0.2"/>
    <row r="1262" ht="24.95" hidden="1" customHeight="1" x14ac:dyDescent="0.2"/>
    <row r="1263" ht="24.95" hidden="1" customHeight="1" x14ac:dyDescent="0.2"/>
    <row r="1264" ht="24.95" hidden="1" customHeight="1" x14ac:dyDescent="0.2"/>
    <row r="1265" ht="24.95" hidden="1" customHeight="1" x14ac:dyDescent="0.2"/>
    <row r="1266" ht="24.95" hidden="1" customHeight="1" x14ac:dyDescent="0.2"/>
    <row r="1267" ht="24.95" hidden="1" customHeight="1" x14ac:dyDescent="0.2"/>
    <row r="1268" ht="24.95" hidden="1" customHeight="1" x14ac:dyDescent="0.2"/>
    <row r="1269" ht="24.95" hidden="1" customHeight="1" x14ac:dyDescent="0.2"/>
    <row r="1270" ht="24.95" hidden="1" customHeight="1" x14ac:dyDescent="0.2"/>
    <row r="1271" ht="24.95" hidden="1" customHeight="1" x14ac:dyDescent="0.2"/>
    <row r="1272" ht="24.95" hidden="1" customHeight="1" x14ac:dyDescent="0.2"/>
    <row r="1273" ht="24.95" hidden="1" customHeight="1" x14ac:dyDescent="0.2"/>
    <row r="1274" ht="24.95" hidden="1" customHeight="1" x14ac:dyDescent="0.2"/>
    <row r="1275" ht="24.95" hidden="1" customHeight="1" x14ac:dyDescent="0.2"/>
    <row r="1276" ht="24.95" hidden="1" customHeight="1" x14ac:dyDescent="0.2"/>
    <row r="1277" ht="24.95" hidden="1" customHeight="1" x14ac:dyDescent="0.2"/>
    <row r="1278" ht="24.95" hidden="1" customHeight="1" x14ac:dyDescent="0.2"/>
    <row r="1279" ht="24.95" hidden="1" customHeight="1" x14ac:dyDescent="0.2"/>
    <row r="1280" ht="24.95" hidden="1" customHeight="1" x14ac:dyDescent="0.2"/>
    <row r="1281" ht="24.95" hidden="1" customHeight="1" x14ac:dyDescent="0.2"/>
    <row r="1282" ht="24.95" hidden="1" customHeight="1" x14ac:dyDescent="0.2"/>
    <row r="1283" ht="24.95" hidden="1" customHeight="1" x14ac:dyDescent="0.2"/>
    <row r="1284" ht="24.95" hidden="1" customHeight="1" x14ac:dyDescent="0.2"/>
    <row r="1285" ht="24.95" hidden="1" customHeight="1" x14ac:dyDescent="0.2"/>
    <row r="1286" ht="24.95" hidden="1" customHeight="1" x14ac:dyDescent="0.2"/>
    <row r="1287" ht="24.95" hidden="1" customHeight="1" x14ac:dyDescent="0.2"/>
    <row r="1288" ht="24.95" hidden="1" customHeight="1" x14ac:dyDescent="0.2"/>
    <row r="1289" ht="24.95" hidden="1" customHeight="1" x14ac:dyDescent="0.2"/>
    <row r="1290" ht="24.95" hidden="1" customHeight="1" x14ac:dyDescent="0.2"/>
    <row r="1291" ht="24.95" hidden="1" customHeight="1" x14ac:dyDescent="0.2"/>
    <row r="1292" ht="24.95" hidden="1" customHeight="1" x14ac:dyDescent="0.2"/>
    <row r="1293" ht="24.95" hidden="1" customHeight="1" x14ac:dyDescent="0.2"/>
    <row r="1294" ht="24.95" hidden="1" customHeight="1" x14ac:dyDescent="0.2"/>
    <row r="1295" ht="24.95" hidden="1" customHeight="1" x14ac:dyDescent="0.2"/>
    <row r="1296" ht="24.95" hidden="1" customHeight="1" x14ac:dyDescent="0.2"/>
    <row r="1297" ht="24.95" hidden="1" customHeight="1" x14ac:dyDescent="0.2"/>
    <row r="1298" ht="24.95" hidden="1" customHeight="1" x14ac:dyDescent="0.2"/>
    <row r="1299" ht="24.95" hidden="1" customHeight="1" x14ac:dyDescent="0.2"/>
    <row r="1300" ht="24.95" hidden="1" customHeight="1" x14ac:dyDescent="0.2"/>
    <row r="1301" ht="24.95" hidden="1" customHeight="1" x14ac:dyDescent="0.2"/>
    <row r="1302" ht="24.95" hidden="1" customHeight="1" x14ac:dyDescent="0.2"/>
    <row r="1303" ht="24.95" hidden="1" customHeight="1" x14ac:dyDescent="0.2"/>
    <row r="1304" ht="24.95" hidden="1" customHeight="1" x14ac:dyDescent="0.2"/>
    <row r="1305" ht="24.95" hidden="1" customHeight="1" x14ac:dyDescent="0.2"/>
    <row r="1306" ht="24.95" hidden="1" customHeight="1" x14ac:dyDescent="0.2"/>
    <row r="1307" ht="24.95" hidden="1" customHeight="1" x14ac:dyDescent="0.2"/>
    <row r="1308" ht="24.95" hidden="1" customHeight="1" x14ac:dyDescent="0.2"/>
    <row r="1309" ht="24.95" hidden="1" customHeight="1" x14ac:dyDescent="0.2"/>
    <row r="1310" ht="24.95" hidden="1" customHeight="1" x14ac:dyDescent="0.2"/>
    <row r="1311" ht="24.95" hidden="1" customHeight="1" x14ac:dyDescent="0.2"/>
    <row r="1312" ht="24.95" hidden="1" customHeight="1" x14ac:dyDescent="0.2"/>
    <row r="1313" ht="24.95" hidden="1" customHeight="1" x14ac:dyDescent="0.2"/>
    <row r="1314" ht="24.95" hidden="1" customHeight="1" x14ac:dyDescent="0.2"/>
    <row r="1315" ht="24.95" hidden="1" customHeight="1" x14ac:dyDescent="0.2"/>
    <row r="1316" ht="24.95" hidden="1" customHeight="1" x14ac:dyDescent="0.2"/>
    <row r="1317" ht="24.95" hidden="1" customHeight="1" x14ac:dyDescent="0.2"/>
    <row r="1318" ht="24.95" hidden="1" customHeight="1" x14ac:dyDescent="0.2"/>
    <row r="1319" ht="24.95" hidden="1" customHeight="1" x14ac:dyDescent="0.2"/>
    <row r="1320" ht="24.95" hidden="1" customHeight="1" x14ac:dyDescent="0.2"/>
    <row r="1321" ht="24.95" hidden="1" customHeight="1" x14ac:dyDescent="0.2"/>
    <row r="1322" ht="24.95" hidden="1" customHeight="1" x14ac:dyDescent="0.2"/>
    <row r="1323" ht="24.95" hidden="1" customHeight="1" x14ac:dyDescent="0.2"/>
    <row r="1324" ht="24.95" hidden="1" customHeight="1" x14ac:dyDescent="0.2"/>
    <row r="1325" ht="24.95" hidden="1" customHeight="1" x14ac:dyDescent="0.2"/>
    <row r="1326" ht="24.95" hidden="1" customHeight="1" x14ac:dyDescent="0.2"/>
    <row r="1327" ht="24.95" hidden="1" customHeight="1" x14ac:dyDescent="0.2"/>
    <row r="1328" ht="24.95" hidden="1" customHeight="1" x14ac:dyDescent="0.2"/>
    <row r="1329" ht="24.95" hidden="1" customHeight="1" x14ac:dyDescent="0.2"/>
    <row r="1330" ht="24.95" hidden="1" customHeight="1" x14ac:dyDescent="0.2"/>
    <row r="1331" ht="24.95" hidden="1" customHeight="1" x14ac:dyDescent="0.2"/>
    <row r="1332" ht="24.95" hidden="1" customHeight="1" x14ac:dyDescent="0.2"/>
    <row r="1333" ht="24.95" hidden="1" customHeight="1" x14ac:dyDescent="0.2"/>
    <row r="1334" ht="24.95" hidden="1" customHeight="1" x14ac:dyDescent="0.2"/>
    <row r="1335" ht="24.95" hidden="1" customHeight="1" x14ac:dyDescent="0.2"/>
    <row r="1336" ht="24.95" hidden="1" customHeight="1" x14ac:dyDescent="0.2"/>
    <row r="1337" ht="24.95" hidden="1" customHeight="1" x14ac:dyDescent="0.2"/>
    <row r="1338" ht="24.95" hidden="1" customHeight="1" x14ac:dyDescent="0.2"/>
    <row r="1339" ht="24.95" hidden="1" customHeight="1" x14ac:dyDescent="0.2"/>
    <row r="1340" ht="24.95" hidden="1" customHeight="1" x14ac:dyDescent="0.2"/>
    <row r="1341" ht="24.95" hidden="1" customHeight="1" x14ac:dyDescent="0.2"/>
    <row r="1342" ht="24.95" hidden="1" customHeight="1" x14ac:dyDescent="0.2"/>
    <row r="1343" ht="24.95" hidden="1" customHeight="1" x14ac:dyDescent="0.2"/>
    <row r="1344" ht="24.95" hidden="1" customHeight="1" x14ac:dyDescent="0.2"/>
    <row r="1345" ht="24.95" hidden="1" customHeight="1" x14ac:dyDescent="0.2"/>
    <row r="1346" ht="24.95" hidden="1" customHeight="1" x14ac:dyDescent="0.2"/>
    <row r="1347" ht="24.95" hidden="1" customHeight="1" x14ac:dyDescent="0.2"/>
    <row r="1348" ht="24.95" hidden="1" customHeight="1" x14ac:dyDescent="0.2"/>
    <row r="1349" ht="24.95" hidden="1" customHeight="1" x14ac:dyDescent="0.2"/>
    <row r="1350" ht="24.95" hidden="1" customHeight="1" x14ac:dyDescent="0.2"/>
    <row r="1351" ht="24.95" hidden="1" customHeight="1" x14ac:dyDescent="0.2"/>
    <row r="1352" ht="24.95" hidden="1" customHeight="1" x14ac:dyDescent="0.2"/>
    <row r="1353" ht="24.95" hidden="1" customHeight="1" x14ac:dyDescent="0.2"/>
    <row r="1354" ht="24.95" hidden="1" customHeight="1" x14ac:dyDescent="0.2"/>
    <row r="1355" ht="24.95" hidden="1" customHeight="1" x14ac:dyDescent="0.2"/>
    <row r="1356" ht="24.95" hidden="1" customHeight="1" x14ac:dyDescent="0.2"/>
    <row r="1357" ht="24.95" hidden="1" customHeight="1" x14ac:dyDescent="0.2"/>
    <row r="1358" ht="24.95" hidden="1" customHeight="1" x14ac:dyDescent="0.2"/>
    <row r="1359" ht="24.95" hidden="1" customHeight="1" x14ac:dyDescent="0.2"/>
    <row r="1360" ht="24.95" hidden="1" customHeight="1" x14ac:dyDescent="0.2"/>
    <row r="1361" ht="24.95" hidden="1" customHeight="1" x14ac:dyDescent="0.2"/>
    <row r="1362" ht="24.95" hidden="1" customHeight="1" x14ac:dyDescent="0.2"/>
    <row r="1363" ht="24.95" hidden="1" customHeight="1" x14ac:dyDescent="0.2"/>
    <row r="1364" ht="24.95" hidden="1" customHeight="1" x14ac:dyDescent="0.2"/>
    <row r="1365" ht="24.95" hidden="1" customHeight="1" x14ac:dyDescent="0.2"/>
    <row r="1366" ht="24.95" hidden="1" customHeight="1" x14ac:dyDescent="0.2"/>
    <row r="1367" ht="24.95" hidden="1" customHeight="1" x14ac:dyDescent="0.2"/>
    <row r="1368" ht="24.95" hidden="1" customHeight="1" x14ac:dyDescent="0.2"/>
    <row r="1369" ht="24.95" hidden="1" customHeight="1" x14ac:dyDescent="0.2"/>
    <row r="1370" ht="24.95" hidden="1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hidden="1" customHeight="1" x14ac:dyDescent="0.2"/>
    <row r="1542" ht="24.95" hidden="1" customHeight="1" x14ac:dyDescent="0.2"/>
    <row r="1543" ht="24.95" hidden="1" customHeight="1" x14ac:dyDescent="0.2"/>
    <row r="1544" ht="24.95" hidden="1" customHeight="1" x14ac:dyDescent="0.2"/>
    <row r="1545" ht="24.95" hidden="1" customHeight="1" x14ac:dyDescent="0.2"/>
    <row r="1546" ht="24.95" hidden="1" customHeight="1" x14ac:dyDescent="0.2"/>
    <row r="1547" ht="24.95" hidden="1" customHeight="1" x14ac:dyDescent="0.2"/>
    <row r="1548" ht="24.95" hidden="1" customHeight="1" x14ac:dyDescent="0.2"/>
    <row r="1549" ht="24.95" hidden="1" customHeight="1" x14ac:dyDescent="0.2"/>
    <row r="1550" ht="24.95" hidden="1" customHeight="1" x14ac:dyDescent="0.2"/>
    <row r="1551" ht="24.95" hidden="1" customHeight="1" x14ac:dyDescent="0.2"/>
    <row r="1552" ht="24.95" hidden="1" customHeight="1" x14ac:dyDescent="0.2"/>
    <row r="1553" ht="24.95" hidden="1" customHeight="1" x14ac:dyDescent="0.2"/>
    <row r="1554" ht="24.95" hidden="1" customHeight="1" x14ac:dyDescent="0.2"/>
    <row r="1555" ht="24.95" hidden="1" customHeight="1" x14ac:dyDescent="0.2"/>
    <row r="1556" ht="24.95" hidden="1" customHeight="1" x14ac:dyDescent="0.2"/>
    <row r="1557" ht="24.95" hidden="1" customHeight="1" x14ac:dyDescent="0.2"/>
    <row r="1558" ht="24.95" hidden="1" customHeight="1" x14ac:dyDescent="0.2"/>
    <row r="1559" ht="24.95" hidden="1" customHeight="1" x14ac:dyDescent="0.2"/>
    <row r="1560" ht="24.95" hidden="1" customHeight="1" x14ac:dyDescent="0.2"/>
    <row r="1561" ht="24.95" hidden="1" customHeight="1" x14ac:dyDescent="0.2"/>
    <row r="1562" ht="24.95" hidden="1" customHeight="1" x14ac:dyDescent="0.2"/>
    <row r="1563" ht="24.95" hidden="1" customHeight="1" x14ac:dyDescent="0.2"/>
    <row r="1564" ht="24.95" hidden="1" customHeight="1" x14ac:dyDescent="0.2"/>
    <row r="1565" ht="24.95" hidden="1" customHeight="1" x14ac:dyDescent="0.2"/>
    <row r="1566" ht="24.95" hidden="1" customHeight="1" x14ac:dyDescent="0.2"/>
    <row r="1567" ht="24.95" hidden="1" customHeight="1" x14ac:dyDescent="0.2"/>
    <row r="1568" ht="24.95" hidden="1" customHeight="1" x14ac:dyDescent="0.2"/>
    <row r="1569" ht="24.95" hidden="1" customHeight="1" x14ac:dyDescent="0.2"/>
    <row r="1570" ht="24.95" hidden="1" customHeight="1" x14ac:dyDescent="0.2"/>
    <row r="1571" ht="24.95" hidden="1" customHeight="1" x14ac:dyDescent="0.2"/>
    <row r="1572" ht="24.95" hidden="1" customHeight="1" x14ac:dyDescent="0.2"/>
    <row r="1573" ht="24.95" hidden="1" customHeight="1" x14ac:dyDescent="0.2"/>
    <row r="1574" ht="24.95" hidden="1" customHeight="1" x14ac:dyDescent="0.2"/>
    <row r="1575" ht="24.95" hidden="1" customHeight="1" x14ac:dyDescent="0.2"/>
    <row r="1576" ht="24.95" hidden="1" customHeight="1" x14ac:dyDescent="0.2"/>
    <row r="1577" ht="24.95" hidden="1" customHeight="1" x14ac:dyDescent="0.2"/>
    <row r="1578" ht="24.95" hidden="1" customHeight="1" x14ac:dyDescent="0.2"/>
    <row r="1579" ht="24.95" hidden="1" customHeight="1" x14ac:dyDescent="0.2"/>
    <row r="1580" ht="24.95" hidden="1" customHeight="1" x14ac:dyDescent="0.2"/>
    <row r="1581" ht="24.95" hidden="1" customHeight="1" x14ac:dyDescent="0.2"/>
    <row r="1582" ht="24.95" hidden="1" customHeight="1" x14ac:dyDescent="0.2"/>
    <row r="1583" ht="24.95" hidden="1" customHeight="1" x14ac:dyDescent="0.2"/>
    <row r="1584" ht="24.95" hidden="1" customHeight="1" x14ac:dyDescent="0.2"/>
    <row r="1585" ht="24.95" hidden="1" customHeight="1" x14ac:dyDescent="0.2"/>
    <row r="1586" ht="24.95" hidden="1" customHeight="1" x14ac:dyDescent="0.2"/>
    <row r="1587" ht="24.95" hidden="1" customHeight="1" x14ac:dyDescent="0.2"/>
    <row r="1588" ht="24.95" hidden="1" customHeight="1" x14ac:dyDescent="0.2"/>
    <row r="1589" ht="24.95" hidden="1" customHeight="1" x14ac:dyDescent="0.2"/>
    <row r="1590" ht="24.95" hidden="1" customHeight="1" x14ac:dyDescent="0.2"/>
    <row r="1591" ht="24.95" hidden="1" customHeight="1" x14ac:dyDescent="0.2"/>
    <row r="1592" ht="24.95" hidden="1" customHeight="1" x14ac:dyDescent="0.2"/>
    <row r="1593" ht="24.95" hidden="1" customHeight="1" x14ac:dyDescent="0.2"/>
    <row r="1594" ht="24.95" hidden="1" customHeight="1" x14ac:dyDescent="0.2"/>
    <row r="1595" ht="24.95" hidden="1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  <row r="1962" ht="24.95" customHeight="1" x14ac:dyDescent="0.2"/>
    <row r="1963" ht="24.95" customHeight="1" x14ac:dyDescent="0.2"/>
    <row r="1964" ht="24.95" customHeight="1" x14ac:dyDescent="0.2"/>
    <row r="1965" ht="24.95" customHeight="1" x14ac:dyDescent="0.2"/>
    <row r="1966" ht="24.95" customHeight="1" x14ac:dyDescent="0.2"/>
    <row r="1967" ht="24.95" customHeight="1" x14ac:dyDescent="0.2"/>
    <row r="1968" ht="24.95" customHeight="1" x14ac:dyDescent="0.2"/>
    <row r="1969" ht="24.95" customHeight="1" x14ac:dyDescent="0.2"/>
    <row r="1970" ht="24.95" customHeight="1" x14ac:dyDescent="0.2"/>
    <row r="1971" ht="24.95" customHeight="1" x14ac:dyDescent="0.2"/>
    <row r="1972" ht="24.95" customHeight="1" x14ac:dyDescent="0.2"/>
    <row r="1973" ht="24.95" customHeight="1" x14ac:dyDescent="0.2"/>
    <row r="1974" ht="24.95" customHeight="1" x14ac:dyDescent="0.2"/>
    <row r="1975" ht="24.95" customHeight="1" x14ac:dyDescent="0.2"/>
    <row r="1976" ht="24.95" customHeight="1" x14ac:dyDescent="0.2"/>
    <row r="1977" ht="24.95" customHeight="1" x14ac:dyDescent="0.2"/>
    <row r="1978" ht="24.95" customHeight="1" x14ac:dyDescent="0.2"/>
    <row r="1979" ht="24.95" customHeight="1" x14ac:dyDescent="0.2"/>
    <row r="1980" ht="24.95" customHeight="1" x14ac:dyDescent="0.2"/>
    <row r="1981" ht="24.95" customHeight="1" x14ac:dyDescent="0.2"/>
    <row r="1982" ht="24.95" customHeight="1" x14ac:dyDescent="0.2"/>
    <row r="1983" ht="24.95" customHeight="1" x14ac:dyDescent="0.2"/>
    <row r="1984" ht="24.95" customHeight="1" x14ac:dyDescent="0.2"/>
    <row r="1985" ht="24.95" customHeight="1" x14ac:dyDescent="0.2"/>
    <row r="1986" ht="24.95" customHeight="1" x14ac:dyDescent="0.2"/>
    <row r="1987" ht="24.95" customHeight="1" x14ac:dyDescent="0.2"/>
    <row r="1988" ht="24.95" customHeight="1" x14ac:dyDescent="0.2"/>
    <row r="1989" ht="24.95" customHeight="1" x14ac:dyDescent="0.2"/>
    <row r="1990" ht="24.95" customHeight="1" x14ac:dyDescent="0.2"/>
    <row r="1991" ht="24.95" customHeight="1" x14ac:dyDescent="0.2"/>
    <row r="1992" ht="24.95" customHeight="1" x14ac:dyDescent="0.2"/>
    <row r="1993" ht="24.95" customHeight="1" x14ac:dyDescent="0.2"/>
    <row r="1994" ht="24.95" customHeight="1" x14ac:dyDescent="0.2"/>
    <row r="1995" ht="24.95" customHeight="1" x14ac:dyDescent="0.2"/>
    <row r="1996" ht="24.95" customHeight="1" x14ac:dyDescent="0.2"/>
    <row r="1997" ht="24.95" customHeight="1" x14ac:dyDescent="0.2"/>
    <row r="1998" ht="24.95" customHeight="1" x14ac:dyDescent="0.2"/>
    <row r="1999" ht="24.95" customHeight="1" x14ac:dyDescent="0.2"/>
    <row r="2000" ht="24.95" customHeight="1" x14ac:dyDescent="0.2"/>
    <row r="2001" ht="24.95" customHeight="1" x14ac:dyDescent="0.2"/>
    <row r="2002" ht="24.95" customHeight="1" x14ac:dyDescent="0.2"/>
    <row r="2003" ht="24.95" customHeight="1" x14ac:dyDescent="0.2"/>
    <row r="2004" ht="24.95" customHeight="1" x14ac:dyDescent="0.2"/>
    <row r="2005" ht="24.95" customHeight="1" x14ac:dyDescent="0.2"/>
    <row r="2006" ht="24.95" customHeight="1" x14ac:dyDescent="0.2"/>
    <row r="2007" ht="24.95" customHeight="1" x14ac:dyDescent="0.2"/>
    <row r="2008" ht="24.95" customHeight="1" x14ac:dyDescent="0.2"/>
    <row r="2009" ht="24.95" customHeight="1" x14ac:dyDescent="0.2"/>
    <row r="2010" ht="24.95" customHeight="1" x14ac:dyDescent="0.2"/>
    <row r="2011" ht="24.95" customHeight="1" x14ac:dyDescent="0.2"/>
    <row r="2012" ht="24.95" customHeight="1" x14ac:dyDescent="0.2"/>
    <row r="2013" ht="24.95" customHeight="1" x14ac:dyDescent="0.2"/>
    <row r="2014" ht="24.95" customHeight="1" x14ac:dyDescent="0.2"/>
    <row r="2015" ht="24.95" customHeight="1" x14ac:dyDescent="0.2"/>
    <row r="2016" ht="24.95" customHeight="1" x14ac:dyDescent="0.2"/>
    <row r="2017" ht="24.95" customHeight="1" x14ac:dyDescent="0.2"/>
    <row r="2018" ht="24.95" customHeight="1" x14ac:dyDescent="0.2"/>
    <row r="2019" ht="24.95" customHeight="1" x14ac:dyDescent="0.2"/>
    <row r="2020" ht="24.95" customHeight="1" x14ac:dyDescent="0.2"/>
    <row r="2021" ht="24.95" customHeight="1" x14ac:dyDescent="0.2"/>
    <row r="2022" ht="24.95" customHeight="1" x14ac:dyDescent="0.2"/>
    <row r="2023" ht="24.95" customHeight="1" x14ac:dyDescent="0.2"/>
    <row r="2024" ht="24.95" customHeight="1" x14ac:dyDescent="0.2"/>
    <row r="2025" ht="24.95" customHeight="1" x14ac:dyDescent="0.2"/>
    <row r="2026" ht="24.95" customHeight="1" x14ac:dyDescent="0.2"/>
    <row r="2027" ht="24.95" customHeight="1" x14ac:dyDescent="0.2"/>
    <row r="2028" ht="24.95" customHeight="1" x14ac:dyDescent="0.2"/>
    <row r="2029" ht="24.95" customHeight="1" x14ac:dyDescent="0.2"/>
    <row r="2030" ht="24.95" customHeight="1" x14ac:dyDescent="0.2"/>
    <row r="2031" ht="24.95" customHeight="1" x14ac:dyDescent="0.2"/>
    <row r="2032" ht="24.95" customHeight="1" x14ac:dyDescent="0.2"/>
    <row r="2033" ht="24.95" customHeight="1" x14ac:dyDescent="0.2"/>
    <row r="2034" ht="24.95" customHeight="1" x14ac:dyDescent="0.2"/>
    <row r="2035" ht="24.95" customHeight="1" x14ac:dyDescent="0.2"/>
    <row r="2036" ht="24.95" customHeight="1" x14ac:dyDescent="0.2"/>
    <row r="2037" ht="24.95" customHeight="1" x14ac:dyDescent="0.2"/>
    <row r="2038" ht="24.95" customHeight="1" x14ac:dyDescent="0.2"/>
    <row r="2039" ht="24.95" customHeight="1" x14ac:dyDescent="0.2"/>
    <row r="2040" ht="24.95" customHeight="1" x14ac:dyDescent="0.2"/>
    <row r="2041" ht="24.95" customHeight="1" x14ac:dyDescent="0.2"/>
    <row r="2042" ht="24.95" customHeight="1" x14ac:dyDescent="0.2"/>
    <row r="2043" ht="24.95" customHeight="1" x14ac:dyDescent="0.2"/>
    <row r="2044" ht="24.95" customHeight="1" x14ac:dyDescent="0.2"/>
    <row r="2045" ht="24.95" customHeight="1" x14ac:dyDescent="0.2"/>
    <row r="2046" ht="24.95" customHeight="1" x14ac:dyDescent="0.2"/>
    <row r="2047" ht="24.95" customHeight="1" x14ac:dyDescent="0.2"/>
    <row r="2048" ht="24.95" customHeight="1" x14ac:dyDescent="0.2"/>
    <row r="2049" ht="24.95" customHeight="1" x14ac:dyDescent="0.2"/>
    <row r="2050" ht="24.95" customHeight="1" x14ac:dyDescent="0.2"/>
    <row r="2051" ht="24.95" customHeight="1" x14ac:dyDescent="0.2"/>
    <row r="2052" ht="24.95" customHeight="1" x14ac:dyDescent="0.2"/>
    <row r="2053" ht="24.95" customHeight="1" x14ac:dyDescent="0.2"/>
    <row r="2054" ht="24.95" customHeight="1" x14ac:dyDescent="0.2"/>
    <row r="2055" ht="24.95" customHeight="1" x14ac:dyDescent="0.2"/>
    <row r="2056" ht="24.95" customHeight="1" x14ac:dyDescent="0.2"/>
    <row r="2057" ht="24.95" customHeight="1" x14ac:dyDescent="0.2"/>
    <row r="2058" ht="24.95" customHeight="1" x14ac:dyDescent="0.2"/>
    <row r="2059" ht="24.95" customHeight="1" x14ac:dyDescent="0.2"/>
    <row r="2060" ht="24.95" customHeight="1" x14ac:dyDescent="0.2"/>
    <row r="2061" ht="24.95" customHeight="1" x14ac:dyDescent="0.2"/>
    <row r="2062" ht="24.95" customHeight="1" x14ac:dyDescent="0.2"/>
    <row r="2063" ht="24.95" customHeight="1" x14ac:dyDescent="0.2"/>
    <row r="2064" ht="24.95" customHeight="1" x14ac:dyDescent="0.2"/>
    <row r="2065" ht="24.95" customHeight="1" x14ac:dyDescent="0.2"/>
    <row r="2066" ht="24.95" customHeight="1" x14ac:dyDescent="0.2"/>
    <row r="2067" ht="24.95" customHeight="1" x14ac:dyDescent="0.2"/>
    <row r="2068" ht="24.95" customHeight="1" x14ac:dyDescent="0.2"/>
    <row r="2069" ht="24.95" customHeight="1" x14ac:dyDescent="0.2"/>
    <row r="2070" ht="24.95" customHeight="1" x14ac:dyDescent="0.2"/>
    <row r="2071" ht="24.95" customHeight="1" x14ac:dyDescent="0.2"/>
    <row r="2072" ht="24.95" customHeight="1" x14ac:dyDescent="0.2"/>
    <row r="2073" ht="24.95" customHeight="1" x14ac:dyDescent="0.2"/>
    <row r="2074" ht="24.95" customHeight="1" x14ac:dyDescent="0.2"/>
    <row r="2075" ht="24.95" customHeight="1" x14ac:dyDescent="0.2"/>
    <row r="2076" ht="24.95" customHeight="1" x14ac:dyDescent="0.2"/>
    <row r="2077" ht="24.95" customHeight="1" x14ac:dyDescent="0.2"/>
    <row r="2078" ht="24.95" customHeight="1" x14ac:dyDescent="0.2"/>
    <row r="2079" ht="24.95" customHeight="1" x14ac:dyDescent="0.2"/>
    <row r="2080" ht="24.95" customHeight="1" x14ac:dyDescent="0.2"/>
    <row r="2081" ht="24.95" customHeight="1" x14ac:dyDescent="0.2"/>
    <row r="2082" ht="24.95" customHeight="1" x14ac:dyDescent="0.2"/>
    <row r="2083" ht="24.95" customHeight="1" x14ac:dyDescent="0.2"/>
    <row r="2084" ht="24.95" customHeight="1" x14ac:dyDescent="0.2"/>
    <row r="2085" ht="24.95" customHeight="1" x14ac:dyDescent="0.2"/>
    <row r="2086" ht="24.95" customHeight="1" x14ac:dyDescent="0.2"/>
    <row r="2087" ht="24.95" customHeight="1" x14ac:dyDescent="0.2"/>
    <row r="2088" ht="24.95" customHeight="1" x14ac:dyDescent="0.2"/>
    <row r="2089" ht="24.95" customHeight="1" x14ac:dyDescent="0.2"/>
    <row r="2090" ht="24.95" customHeight="1" x14ac:dyDescent="0.2"/>
    <row r="2091" ht="24.95" customHeight="1" x14ac:dyDescent="0.2"/>
    <row r="2092" ht="24.95" customHeight="1" x14ac:dyDescent="0.2"/>
    <row r="2093" ht="24.95" customHeight="1" x14ac:dyDescent="0.2"/>
    <row r="2094" ht="24.95" customHeight="1" x14ac:dyDescent="0.2"/>
    <row r="2095" ht="24.95" customHeight="1" x14ac:dyDescent="0.2"/>
    <row r="2096" ht="24.95" customHeight="1" x14ac:dyDescent="0.2"/>
    <row r="2097" ht="24.95" customHeight="1" x14ac:dyDescent="0.2"/>
    <row r="2098" ht="24.95" customHeight="1" x14ac:dyDescent="0.2"/>
    <row r="2099" ht="24.95" customHeight="1" x14ac:dyDescent="0.2"/>
    <row r="2100" ht="24.95" customHeight="1" x14ac:dyDescent="0.2"/>
    <row r="2101" ht="24.95" customHeight="1" x14ac:dyDescent="0.2"/>
    <row r="2102" ht="24.95" customHeight="1" x14ac:dyDescent="0.2"/>
    <row r="2103" ht="24.95" customHeight="1" x14ac:dyDescent="0.2"/>
    <row r="2104" ht="24.95" customHeight="1" x14ac:dyDescent="0.2"/>
    <row r="2105" ht="24.95" customHeight="1" x14ac:dyDescent="0.2"/>
    <row r="2106" ht="24.95" customHeight="1" x14ac:dyDescent="0.2"/>
    <row r="2107" ht="24.95" customHeight="1" x14ac:dyDescent="0.2"/>
    <row r="2108" ht="24.95" customHeight="1" x14ac:dyDescent="0.2"/>
    <row r="2109" ht="24.95" customHeight="1" x14ac:dyDescent="0.2"/>
    <row r="2110" ht="24.95" customHeight="1" x14ac:dyDescent="0.2"/>
    <row r="2111" ht="24.95" customHeight="1" x14ac:dyDescent="0.2"/>
    <row r="2112" ht="24.95" customHeight="1" x14ac:dyDescent="0.2"/>
    <row r="2113" ht="24.95" customHeight="1" x14ac:dyDescent="0.2"/>
    <row r="2114" ht="24.95" customHeight="1" x14ac:dyDescent="0.2"/>
    <row r="2115" ht="24.95" customHeight="1" x14ac:dyDescent="0.2"/>
    <row r="2116" ht="24.95" customHeight="1" x14ac:dyDescent="0.2"/>
    <row r="2117" ht="24.95" customHeight="1" x14ac:dyDescent="0.2"/>
    <row r="2118" ht="24.95" customHeight="1" x14ac:dyDescent="0.2"/>
    <row r="2119" ht="24.95" customHeight="1" x14ac:dyDescent="0.2"/>
    <row r="2120" ht="24.95" customHeight="1" x14ac:dyDescent="0.2"/>
    <row r="2121" ht="24.95" customHeight="1" x14ac:dyDescent="0.2"/>
    <row r="2122" ht="24.95" customHeight="1" x14ac:dyDescent="0.2"/>
    <row r="2123" ht="24.95" customHeight="1" x14ac:dyDescent="0.2"/>
    <row r="2124" ht="24.95" customHeight="1" x14ac:dyDescent="0.2"/>
    <row r="2125" ht="24.95" customHeight="1" x14ac:dyDescent="0.2"/>
    <row r="2126" ht="24.95" customHeight="1" x14ac:dyDescent="0.2"/>
    <row r="2127" ht="24.95" customHeight="1" x14ac:dyDescent="0.2"/>
    <row r="2128" ht="24.95" customHeight="1" x14ac:dyDescent="0.2"/>
    <row r="2129" ht="24.95" customHeight="1" x14ac:dyDescent="0.2"/>
    <row r="2130" ht="24.95" customHeight="1" x14ac:dyDescent="0.2"/>
    <row r="2131" ht="24.95" customHeight="1" x14ac:dyDescent="0.2"/>
    <row r="2132" ht="24.95" customHeight="1" x14ac:dyDescent="0.2"/>
    <row r="2133" ht="24.95" customHeight="1" x14ac:dyDescent="0.2"/>
    <row r="2134" ht="24.95" customHeight="1" x14ac:dyDescent="0.2"/>
    <row r="2135" ht="24.95" customHeight="1" x14ac:dyDescent="0.2"/>
    <row r="2136" ht="24.95" customHeight="1" x14ac:dyDescent="0.2"/>
    <row r="2137" ht="24.95" customHeight="1" x14ac:dyDescent="0.2"/>
    <row r="2138" ht="24.95" customHeight="1" x14ac:dyDescent="0.2"/>
    <row r="2139" ht="24.95" customHeight="1" x14ac:dyDescent="0.2"/>
    <row r="2140" ht="24.95" customHeight="1" x14ac:dyDescent="0.2"/>
    <row r="2141" ht="24.95" customHeight="1" x14ac:dyDescent="0.2"/>
    <row r="2142" ht="24.95" customHeight="1" x14ac:dyDescent="0.2"/>
    <row r="2143" ht="24.95" customHeight="1" x14ac:dyDescent="0.2"/>
    <row r="2144" ht="24.95" customHeight="1" x14ac:dyDescent="0.2"/>
    <row r="2145" ht="24.95" customHeight="1" x14ac:dyDescent="0.2"/>
    <row r="2146" ht="24.95" customHeight="1" x14ac:dyDescent="0.2"/>
    <row r="2147" ht="24.95" customHeight="1" x14ac:dyDescent="0.2"/>
    <row r="2148" ht="24.95" customHeight="1" x14ac:dyDescent="0.2"/>
    <row r="2149" ht="24.95" customHeight="1" x14ac:dyDescent="0.2"/>
    <row r="2150" ht="24.95" customHeight="1" x14ac:dyDescent="0.2"/>
    <row r="2151" ht="24.95" customHeight="1" x14ac:dyDescent="0.2"/>
    <row r="2152" ht="24.95" customHeight="1" x14ac:dyDescent="0.2"/>
    <row r="2153" ht="24.95" customHeight="1" x14ac:dyDescent="0.2"/>
    <row r="2154" ht="24.95" customHeight="1" x14ac:dyDescent="0.2"/>
    <row r="2155" ht="24.95" customHeight="1" x14ac:dyDescent="0.2"/>
    <row r="2156" ht="24.95" customHeight="1" x14ac:dyDescent="0.2"/>
    <row r="2157" ht="24.95" customHeight="1" x14ac:dyDescent="0.2"/>
    <row r="2158" ht="24.95" customHeight="1" x14ac:dyDescent="0.2"/>
    <row r="2159" ht="24.95" customHeight="1" x14ac:dyDescent="0.2"/>
    <row r="2160" ht="24.95" customHeight="1" x14ac:dyDescent="0.2"/>
    <row r="2161" ht="24.95" customHeight="1" x14ac:dyDescent="0.2"/>
    <row r="2162" ht="24.95" customHeight="1" x14ac:dyDescent="0.2"/>
    <row r="2163" ht="24.95" customHeight="1" x14ac:dyDescent="0.2"/>
    <row r="2164" ht="24.95" customHeight="1" x14ac:dyDescent="0.2"/>
    <row r="2165" ht="24.95" customHeight="1" x14ac:dyDescent="0.2"/>
    <row r="2166" ht="24.95" customHeight="1" x14ac:dyDescent="0.2"/>
    <row r="2167" ht="24.95" customHeight="1" x14ac:dyDescent="0.2"/>
    <row r="2168" ht="24.95" customHeight="1" x14ac:dyDescent="0.2"/>
    <row r="2169" ht="24.95" customHeight="1" x14ac:dyDescent="0.2"/>
    <row r="2170" ht="24.95" customHeight="1" x14ac:dyDescent="0.2"/>
    <row r="2171" ht="24.95" customHeight="1" x14ac:dyDescent="0.2"/>
    <row r="2172" ht="24.95" customHeight="1" x14ac:dyDescent="0.2"/>
    <row r="2173" ht="24.95" customHeight="1" x14ac:dyDescent="0.2"/>
    <row r="2174" ht="24.95" customHeight="1" x14ac:dyDescent="0.2"/>
    <row r="2175" ht="24.95" customHeight="1" x14ac:dyDescent="0.2"/>
    <row r="2176" ht="24.95" customHeight="1" x14ac:dyDescent="0.2"/>
    <row r="2177" ht="24.95" customHeight="1" x14ac:dyDescent="0.2"/>
    <row r="2178" ht="24.95" customHeight="1" x14ac:dyDescent="0.2"/>
    <row r="2179" ht="24.95" customHeight="1" x14ac:dyDescent="0.2"/>
    <row r="2180" ht="24.95" customHeight="1" x14ac:dyDescent="0.2"/>
    <row r="2181" ht="24.95" customHeight="1" x14ac:dyDescent="0.2"/>
    <row r="2182" ht="24.95" customHeight="1" x14ac:dyDescent="0.2"/>
    <row r="2183" ht="24.95" customHeight="1" x14ac:dyDescent="0.2"/>
    <row r="2184" ht="24.95" customHeight="1" x14ac:dyDescent="0.2"/>
    <row r="2185" ht="24.95" customHeight="1" x14ac:dyDescent="0.2"/>
    <row r="2186" ht="24.95" customHeight="1" x14ac:dyDescent="0.2"/>
    <row r="2187" ht="24.95" customHeight="1" x14ac:dyDescent="0.2"/>
    <row r="2188" ht="24.95" customHeight="1" x14ac:dyDescent="0.2"/>
    <row r="2189" ht="24.95" customHeight="1" x14ac:dyDescent="0.2"/>
    <row r="2190" ht="24.95" customHeight="1" x14ac:dyDescent="0.2"/>
    <row r="2191" ht="24.95" customHeight="1" x14ac:dyDescent="0.2"/>
    <row r="2192" ht="24.95" customHeight="1" x14ac:dyDescent="0.2"/>
    <row r="2193" ht="24.95" customHeight="1" x14ac:dyDescent="0.2"/>
    <row r="2194" ht="24.95" customHeight="1" x14ac:dyDescent="0.2"/>
    <row r="2195" ht="24.95" customHeight="1" x14ac:dyDescent="0.2"/>
    <row r="2196" ht="24.95" customHeight="1" x14ac:dyDescent="0.2"/>
    <row r="2197" ht="24.95" customHeight="1" x14ac:dyDescent="0.2"/>
    <row r="2198" ht="24.95" customHeight="1" x14ac:dyDescent="0.2"/>
    <row r="2199" ht="24.95" customHeight="1" x14ac:dyDescent="0.2"/>
    <row r="2200" ht="24.95" customHeight="1" x14ac:dyDescent="0.2"/>
    <row r="2201" ht="24.95" customHeight="1" x14ac:dyDescent="0.2"/>
    <row r="2202" ht="24.95" customHeight="1" x14ac:dyDescent="0.2"/>
    <row r="2203" ht="24.95" customHeight="1" x14ac:dyDescent="0.2"/>
    <row r="2204" ht="24.95" customHeight="1" x14ac:dyDescent="0.2"/>
    <row r="2205" ht="24.95" customHeight="1" x14ac:dyDescent="0.2"/>
    <row r="2206" ht="24.95" customHeight="1" x14ac:dyDescent="0.2"/>
    <row r="2207" ht="24.95" customHeight="1" x14ac:dyDescent="0.2"/>
    <row r="2208" ht="20.100000000000001" customHeight="1" x14ac:dyDescent="0.2"/>
    <row r="2209" ht="20.100000000000001" customHeight="1" x14ac:dyDescent="0.2"/>
    <row r="2210" ht="20.100000000000001" customHeight="1" x14ac:dyDescent="0.2"/>
    <row r="2211" ht="20.100000000000001" customHeight="1" x14ac:dyDescent="0.2"/>
    <row r="2212" ht="20.100000000000001" customHeight="1" x14ac:dyDescent="0.2"/>
    <row r="2213" ht="20.100000000000001" customHeight="1" x14ac:dyDescent="0.2"/>
    <row r="2214" ht="20.100000000000001" customHeight="1" x14ac:dyDescent="0.2"/>
    <row r="2215" ht="20.100000000000001" customHeight="1" x14ac:dyDescent="0.2"/>
    <row r="2216" ht="20.100000000000001" customHeight="1" x14ac:dyDescent="0.2"/>
    <row r="2217" ht="20.100000000000001" customHeight="1" x14ac:dyDescent="0.2"/>
    <row r="2218" ht="20.100000000000001" customHeight="1" x14ac:dyDescent="0.2"/>
    <row r="2219" ht="20.100000000000001" customHeight="1" x14ac:dyDescent="0.2"/>
    <row r="2220" ht="20.100000000000001" customHeight="1" x14ac:dyDescent="0.2"/>
    <row r="2221" ht="20.100000000000001" customHeight="1" x14ac:dyDescent="0.2"/>
    <row r="2222" ht="20.100000000000001" customHeight="1" x14ac:dyDescent="0.2"/>
    <row r="2223" ht="20.100000000000001" customHeight="1" x14ac:dyDescent="0.2"/>
    <row r="2224" ht="20.100000000000001" customHeight="1" x14ac:dyDescent="0.2"/>
    <row r="2225" ht="20.100000000000001" customHeight="1" x14ac:dyDescent="0.2"/>
    <row r="2226" ht="20.100000000000001" customHeight="1" x14ac:dyDescent="0.2"/>
    <row r="2227" ht="20.100000000000001" customHeight="1" x14ac:dyDescent="0.2"/>
    <row r="2228" ht="20.100000000000001" customHeight="1" x14ac:dyDescent="0.2"/>
    <row r="2229" ht="20.100000000000001" customHeight="1" x14ac:dyDescent="0.2"/>
    <row r="2230" ht="20.100000000000001" customHeight="1" x14ac:dyDescent="0.2"/>
    <row r="2231" ht="20.100000000000001" customHeight="1" x14ac:dyDescent="0.2"/>
    <row r="2232" ht="20.100000000000001" customHeight="1" x14ac:dyDescent="0.2"/>
    <row r="2233" ht="20.100000000000001" customHeight="1" x14ac:dyDescent="0.2"/>
    <row r="2234" ht="20.100000000000001" customHeight="1" x14ac:dyDescent="0.2"/>
    <row r="2235" ht="20.100000000000001" customHeight="1" x14ac:dyDescent="0.2"/>
    <row r="2236" ht="20.100000000000001" customHeight="1" x14ac:dyDescent="0.2"/>
    <row r="2237" ht="20.100000000000001" customHeight="1" x14ac:dyDescent="0.2"/>
    <row r="2238" ht="20.100000000000001" customHeight="1" x14ac:dyDescent="0.2"/>
    <row r="2239" ht="20.100000000000001" customHeight="1" x14ac:dyDescent="0.2"/>
    <row r="2240" ht="20.100000000000001" customHeight="1" x14ac:dyDescent="0.2"/>
    <row r="2241" ht="20.100000000000001" customHeight="1" x14ac:dyDescent="0.2"/>
    <row r="2242" ht="20.100000000000001" customHeight="1" x14ac:dyDescent="0.2"/>
    <row r="2243" ht="20.100000000000001" customHeight="1" x14ac:dyDescent="0.2"/>
    <row r="2244" ht="20.100000000000001" customHeight="1" x14ac:dyDescent="0.2"/>
    <row r="2245" ht="20.100000000000001" customHeight="1" x14ac:dyDescent="0.2"/>
    <row r="2246" ht="20.100000000000001" customHeight="1" x14ac:dyDescent="0.2"/>
    <row r="2247" ht="20.100000000000001" customHeight="1" x14ac:dyDescent="0.2"/>
    <row r="2248" ht="20.100000000000001" customHeight="1" x14ac:dyDescent="0.2"/>
    <row r="2249" ht="20.100000000000001" customHeight="1" x14ac:dyDescent="0.2"/>
    <row r="2250" ht="20.100000000000001" customHeight="1" x14ac:dyDescent="0.2"/>
    <row r="2251" ht="20.100000000000001" customHeight="1" x14ac:dyDescent="0.2"/>
    <row r="2252" ht="20.100000000000001" customHeight="1" x14ac:dyDescent="0.2"/>
    <row r="2253" ht="20.100000000000001" customHeight="1" x14ac:dyDescent="0.2"/>
    <row r="2254" ht="20.100000000000001" customHeight="1" x14ac:dyDescent="0.2"/>
    <row r="2255" ht="20.100000000000001" customHeight="1" x14ac:dyDescent="0.2"/>
    <row r="2256" ht="20.100000000000001" customHeight="1" x14ac:dyDescent="0.2"/>
    <row r="2257" ht="20.100000000000001" customHeight="1" x14ac:dyDescent="0.2"/>
    <row r="2258" ht="20.100000000000001" customHeight="1" x14ac:dyDescent="0.2"/>
    <row r="2259" ht="20.100000000000001" customHeight="1" x14ac:dyDescent="0.2"/>
    <row r="2260" ht="20.100000000000001" customHeight="1" x14ac:dyDescent="0.2"/>
    <row r="2261" ht="20.100000000000001" customHeight="1" x14ac:dyDescent="0.2"/>
    <row r="2262" ht="20.100000000000001" customHeight="1" x14ac:dyDescent="0.2"/>
    <row r="2263" ht="20.100000000000001" customHeight="1" x14ac:dyDescent="0.2"/>
    <row r="2264" ht="20.100000000000001" customHeight="1" x14ac:dyDescent="0.2"/>
    <row r="2265" ht="20.100000000000001" customHeight="1" x14ac:dyDescent="0.2"/>
    <row r="2266" ht="20.100000000000001" customHeight="1" x14ac:dyDescent="0.2"/>
    <row r="2267" ht="20.100000000000001" customHeight="1" x14ac:dyDescent="0.2"/>
    <row r="2268" ht="20.100000000000001" customHeight="1" x14ac:dyDescent="0.2"/>
    <row r="2269" ht="20.100000000000001" customHeight="1" x14ac:dyDescent="0.2"/>
    <row r="2270" ht="20.100000000000001" customHeight="1" x14ac:dyDescent="0.2"/>
    <row r="2271" ht="20.100000000000001" customHeight="1" x14ac:dyDescent="0.2"/>
    <row r="2272" ht="20.100000000000001" customHeight="1" x14ac:dyDescent="0.2"/>
    <row r="2273" ht="20.100000000000001" customHeight="1" x14ac:dyDescent="0.2"/>
    <row r="2274" ht="20.100000000000001" customHeight="1" x14ac:dyDescent="0.2"/>
    <row r="2275" ht="20.100000000000001" customHeight="1" x14ac:dyDescent="0.2"/>
    <row r="2276" ht="20.100000000000001" customHeight="1" x14ac:dyDescent="0.2"/>
    <row r="2277" ht="20.100000000000001" customHeight="1" x14ac:dyDescent="0.2"/>
    <row r="2278" ht="20.100000000000001" customHeight="1" x14ac:dyDescent="0.2"/>
    <row r="2279" ht="20.100000000000001" customHeight="1" x14ac:dyDescent="0.2"/>
    <row r="2280" ht="20.100000000000001" customHeight="1" x14ac:dyDescent="0.2"/>
    <row r="2281" ht="20.100000000000001" customHeight="1" x14ac:dyDescent="0.2"/>
    <row r="2282" ht="20.100000000000001" customHeight="1" x14ac:dyDescent="0.2"/>
    <row r="2283" ht="20.100000000000001" customHeight="1" x14ac:dyDescent="0.2"/>
    <row r="2284" ht="20.100000000000001" customHeight="1" x14ac:dyDescent="0.2"/>
    <row r="2285" ht="20.100000000000001" customHeight="1" x14ac:dyDescent="0.2"/>
    <row r="2286" ht="20.100000000000001" customHeight="1" x14ac:dyDescent="0.2"/>
    <row r="2287" ht="20.100000000000001" customHeight="1" x14ac:dyDescent="0.2"/>
    <row r="2288" ht="20.100000000000001" customHeight="1" x14ac:dyDescent="0.2"/>
    <row r="2289" ht="20.100000000000001" customHeight="1" x14ac:dyDescent="0.2"/>
    <row r="2290" ht="20.100000000000001" customHeight="1" x14ac:dyDescent="0.2"/>
    <row r="2291" ht="20.100000000000001" customHeight="1" x14ac:dyDescent="0.2"/>
    <row r="2292" ht="20.100000000000001" customHeight="1" x14ac:dyDescent="0.2"/>
    <row r="2293" ht="20.100000000000001" customHeight="1" x14ac:dyDescent="0.2"/>
    <row r="2294" ht="20.100000000000001" customHeight="1" x14ac:dyDescent="0.2"/>
    <row r="2295" ht="20.100000000000001" customHeight="1" x14ac:dyDescent="0.2"/>
    <row r="2296" ht="20.100000000000001" customHeight="1" x14ac:dyDescent="0.2"/>
    <row r="2297" ht="20.100000000000001" customHeight="1" x14ac:dyDescent="0.2"/>
    <row r="2298" ht="20.100000000000001" customHeight="1" x14ac:dyDescent="0.2"/>
    <row r="2299" ht="20.100000000000001" customHeight="1" x14ac:dyDescent="0.2"/>
    <row r="2300" ht="20.100000000000001" customHeight="1" x14ac:dyDescent="0.2"/>
    <row r="2301" ht="20.100000000000001" customHeight="1" x14ac:dyDescent="0.2"/>
    <row r="2302" ht="20.100000000000001" customHeight="1" x14ac:dyDescent="0.2"/>
    <row r="2303" ht="20.100000000000001" customHeight="1" x14ac:dyDescent="0.2"/>
    <row r="2304" ht="20.100000000000001" customHeight="1" x14ac:dyDescent="0.2"/>
    <row r="2305" ht="20.100000000000001" customHeight="1" x14ac:dyDescent="0.2"/>
    <row r="2306" ht="20.100000000000001" customHeight="1" x14ac:dyDescent="0.2"/>
    <row r="2307" ht="20.100000000000001" customHeight="1" x14ac:dyDescent="0.2"/>
    <row r="2308" ht="20.100000000000001" customHeight="1" x14ac:dyDescent="0.2"/>
    <row r="2309" ht="20.100000000000001" customHeight="1" x14ac:dyDescent="0.2"/>
    <row r="2310" ht="20.100000000000001" customHeight="1" x14ac:dyDescent="0.2"/>
    <row r="2311" ht="20.100000000000001" customHeight="1" x14ac:dyDescent="0.2"/>
    <row r="2312" ht="20.100000000000001" customHeight="1" x14ac:dyDescent="0.2"/>
    <row r="2313" ht="20.100000000000001" customHeight="1" x14ac:dyDescent="0.2"/>
    <row r="2314" ht="20.100000000000001" customHeight="1" x14ac:dyDescent="0.2"/>
    <row r="2315" ht="20.100000000000001" customHeight="1" x14ac:dyDescent="0.2"/>
    <row r="2316" ht="20.100000000000001" customHeight="1" x14ac:dyDescent="0.2"/>
    <row r="2317" ht="20.100000000000001" customHeight="1" x14ac:dyDescent="0.2"/>
    <row r="2318" ht="20.100000000000001" customHeight="1" x14ac:dyDescent="0.2"/>
    <row r="2319" ht="20.100000000000001" customHeight="1" x14ac:dyDescent="0.2"/>
    <row r="2320" ht="20.100000000000001" customHeight="1" x14ac:dyDescent="0.2"/>
    <row r="2321" ht="20.100000000000001" customHeight="1" x14ac:dyDescent="0.2"/>
    <row r="2322" ht="20.100000000000001" customHeight="1" x14ac:dyDescent="0.2"/>
    <row r="2323" ht="20.100000000000001" customHeight="1" x14ac:dyDescent="0.2"/>
    <row r="2324" ht="20.100000000000001" customHeight="1" x14ac:dyDescent="0.2"/>
    <row r="2325" ht="20.100000000000001" customHeight="1" x14ac:dyDescent="0.2"/>
    <row r="2326" ht="20.100000000000001" customHeight="1" x14ac:dyDescent="0.2"/>
    <row r="2327" ht="20.100000000000001" customHeight="1" x14ac:dyDescent="0.2"/>
    <row r="2328" ht="20.100000000000001" customHeight="1" x14ac:dyDescent="0.2"/>
    <row r="2329" ht="20.100000000000001" customHeight="1" x14ac:dyDescent="0.2"/>
    <row r="2330" ht="20.100000000000001" customHeight="1" x14ac:dyDescent="0.2"/>
    <row r="2331" ht="20.100000000000001" customHeight="1" x14ac:dyDescent="0.2"/>
    <row r="2332" ht="20.100000000000001" customHeight="1" x14ac:dyDescent="0.2"/>
    <row r="2333" ht="20.100000000000001" customHeight="1" x14ac:dyDescent="0.2"/>
    <row r="2334" ht="20.100000000000001" customHeight="1" x14ac:dyDescent="0.2"/>
    <row r="2335" ht="20.100000000000001" customHeight="1" x14ac:dyDescent="0.2"/>
    <row r="2336" ht="20.100000000000001" customHeight="1" x14ac:dyDescent="0.2"/>
    <row r="2337" ht="20.100000000000001" customHeight="1" x14ac:dyDescent="0.2"/>
    <row r="2338" ht="20.100000000000001" customHeight="1" x14ac:dyDescent="0.2"/>
    <row r="2339" ht="20.100000000000001" customHeight="1" x14ac:dyDescent="0.2"/>
    <row r="2340" ht="20.100000000000001" customHeight="1" x14ac:dyDescent="0.2"/>
    <row r="2341" ht="20.100000000000001" customHeight="1" x14ac:dyDescent="0.2"/>
    <row r="2342" ht="20.100000000000001" customHeight="1" x14ac:dyDescent="0.2"/>
    <row r="2343" ht="20.100000000000001" customHeight="1" x14ac:dyDescent="0.2"/>
    <row r="2344" ht="20.100000000000001" customHeight="1" x14ac:dyDescent="0.2"/>
    <row r="2345" ht="20.100000000000001" customHeight="1" x14ac:dyDescent="0.2"/>
    <row r="2346" ht="20.100000000000001" customHeight="1" x14ac:dyDescent="0.2"/>
    <row r="2347" ht="20.100000000000001" customHeight="1" x14ac:dyDescent="0.2"/>
    <row r="2348" ht="20.100000000000001" customHeight="1" x14ac:dyDescent="0.2"/>
    <row r="2349" ht="20.100000000000001" customHeight="1" x14ac:dyDescent="0.2"/>
    <row r="2350" ht="20.100000000000001" customHeight="1" x14ac:dyDescent="0.2"/>
    <row r="2351" ht="20.100000000000001" customHeight="1" x14ac:dyDescent="0.2"/>
    <row r="2352" ht="20.100000000000001" customHeight="1" x14ac:dyDescent="0.2"/>
    <row r="2353" ht="20.100000000000001" customHeight="1" x14ac:dyDescent="0.2"/>
    <row r="2354" ht="20.100000000000001" customHeight="1" x14ac:dyDescent="0.2"/>
    <row r="2355" ht="20.100000000000001" customHeight="1" x14ac:dyDescent="0.2"/>
    <row r="2356" ht="20.100000000000001" customHeight="1" x14ac:dyDescent="0.2"/>
    <row r="2357" ht="20.100000000000001" customHeight="1" x14ac:dyDescent="0.2"/>
    <row r="2358" ht="20.100000000000001" customHeight="1" x14ac:dyDescent="0.2"/>
    <row r="2359" ht="20.100000000000001" customHeight="1" x14ac:dyDescent="0.2"/>
    <row r="2360" ht="20.100000000000001" customHeight="1" x14ac:dyDescent="0.2"/>
    <row r="2361" ht="20.100000000000001" customHeight="1" x14ac:dyDescent="0.2"/>
    <row r="2362" ht="20.100000000000001" customHeight="1" x14ac:dyDescent="0.2"/>
    <row r="2363" ht="20.100000000000001" customHeight="1" x14ac:dyDescent="0.2"/>
    <row r="2364" ht="20.100000000000001" customHeight="1" x14ac:dyDescent="0.2"/>
    <row r="2365" ht="20.100000000000001" customHeight="1" x14ac:dyDescent="0.2"/>
    <row r="2366" ht="20.100000000000001" customHeight="1" x14ac:dyDescent="0.2"/>
    <row r="2367" ht="20.100000000000001" customHeight="1" x14ac:dyDescent="0.2"/>
    <row r="2368" ht="20.100000000000001" customHeight="1" x14ac:dyDescent="0.2"/>
    <row r="2369" ht="20.100000000000001" customHeight="1" x14ac:dyDescent="0.2"/>
    <row r="2370" ht="20.100000000000001" customHeight="1" x14ac:dyDescent="0.2"/>
    <row r="2371" ht="20.100000000000001" customHeight="1" x14ac:dyDescent="0.2"/>
    <row r="2372" ht="20.100000000000001" customHeight="1" x14ac:dyDescent="0.2"/>
    <row r="2373" ht="20.100000000000001" customHeight="1" x14ac:dyDescent="0.2"/>
    <row r="2374" ht="20.100000000000001" customHeight="1" x14ac:dyDescent="0.2"/>
    <row r="2375" ht="20.100000000000001" customHeight="1" x14ac:dyDescent="0.2"/>
    <row r="2376" ht="20.100000000000001" customHeight="1" x14ac:dyDescent="0.2"/>
    <row r="2377" ht="20.100000000000001" customHeight="1" x14ac:dyDescent="0.2"/>
    <row r="2378" ht="20.100000000000001" customHeight="1" x14ac:dyDescent="0.2"/>
    <row r="2379" ht="20.100000000000001" customHeight="1" x14ac:dyDescent="0.2"/>
    <row r="2380" ht="20.100000000000001" customHeight="1" x14ac:dyDescent="0.2"/>
    <row r="2381" ht="20.100000000000001" customHeight="1" x14ac:dyDescent="0.2"/>
    <row r="2382" ht="20.100000000000001" customHeight="1" x14ac:dyDescent="0.2"/>
    <row r="2383" ht="20.100000000000001" customHeight="1" x14ac:dyDescent="0.2"/>
    <row r="2384" ht="20.100000000000001" customHeight="1" x14ac:dyDescent="0.2"/>
    <row r="2385" ht="20.100000000000001" customHeight="1" x14ac:dyDescent="0.2"/>
    <row r="2386" ht="20.100000000000001" customHeight="1" x14ac:dyDescent="0.2"/>
    <row r="2387" ht="20.100000000000001" customHeight="1" x14ac:dyDescent="0.2"/>
    <row r="2388" ht="20.100000000000001" customHeight="1" x14ac:dyDescent="0.2"/>
    <row r="2389" ht="20.100000000000001" customHeight="1" x14ac:dyDescent="0.2"/>
    <row r="2390" ht="20.100000000000001" customHeight="1" x14ac:dyDescent="0.2"/>
    <row r="2391" ht="20.100000000000001" customHeight="1" x14ac:dyDescent="0.2"/>
    <row r="2392" ht="20.100000000000001" customHeight="1" x14ac:dyDescent="0.2"/>
    <row r="2393" ht="20.100000000000001" customHeight="1" x14ac:dyDescent="0.2"/>
    <row r="2394" ht="20.100000000000001" customHeight="1" x14ac:dyDescent="0.2"/>
    <row r="2395" ht="20.100000000000001" customHeight="1" x14ac:dyDescent="0.2"/>
    <row r="2396" ht="20.100000000000001" customHeight="1" x14ac:dyDescent="0.2"/>
    <row r="2397" ht="20.100000000000001" customHeight="1" x14ac:dyDescent="0.2"/>
    <row r="2398" ht="20.100000000000001" customHeight="1" x14ac:dyDescent="0.2"/>
    <row r="2399" ht="20.100000000000001" customHeight="1" x14ac:dyDescent="0.2"/>
    <row r="2400" ht="20.100000000000001" customHeight="1" x14ac:dyDescent="0.2"/>
    <row r="2401" ht="20.100000000000001" customHeight="1" x14ac:dyDescent="0.2"/>
    <row r="2402" ht="20.100000000000001" customHeight="1" x14ac:dyDescent="0.2"/>
    <row r="2403" ht="20.100000000000001" customHeight="1" x14ac:dyDescent="0.2"/>
    <row r="2404" ht="20.100000000000001" customHeight="1" x14ac:dyDescent="0.2"/>
    <row r="2405" ht="20.100000000000001" customHeight="1" x14ac:dyDescent="0.2"/>
    <row r="2406" ht="20.100000000000001" customHeight="1" x14ac:dyDescent="0.2"/>
    <row r="2407" ht="20.100000000000001" customHeight="1" x14ac:dyDescent="0.2"/>
    <row r="2408" ht="20.100000000000001" customHeight="1" x14ac:dyDescent="0.2"/>
    <row r="2409" ht="20.100000000000001" customHeight="1" x14ac:dyDescent="0.2"/>
    <row r="2410" ht="20.100000000000001" customHeight="1" x14ac:dyDescent="0.2"/>
    <row r="2411" ht="20.100000000000001" customHeight="1" x14ac:dyDescent="0.2"/>
    <row r="2412" ht="20.100000000000001" customHeight="1" x14ac:dyDescent="0.2"/>
    <row r="2413" ht="20.100000000000001" customHeight="1" x14ac:dyDescent="0.2"/>
    <row r="2414" ht="20.100000000000001" customHeight="1" x14ac:dyDescent="0.2"/>
    <row r="2415" ht="20.100000000000001" customHeight="1" x14ac:dyDescent="0.2"/>
    <row r="2416" ht="20.100000000000001" customHeight="1" x14ac:dyDescent="0.2"/>
    <row r="2417" ht="20.100000000000001" customHeight="1" x14ac:dyDescent="0.2"/>
    <row r="2418" ht="20.100000000000001" customHeight="1" x14ac:dyDescent="0.2"/>
    <row r="2419" ht="20.100000000000001" customHeight="1" x14ac:dyDescent="0.2"/>
    <row r="2420" ht="20.100000000000001" customHeight="1" x14ac:dyDescent="0.2"/>
    <row r="2421" ht="20.100000000000001" customHeight="1" x14ac:dyDescent="0.2"/>
    <row r="2422" ht="20.100000000000001" customHeight="1" x14ac:dyDescent="0.2"/>
    <row r="2423" ht="20.100000000000001" customHeight="1" x14ac:dyDescent="0.2"/>
    <row r="2424" ht="20.100000000000001" customHeight="1" x14ac:dyDescent="0.2"/>
    <row r="2425" ht="20.100000000000001" customHeight="1" x14ac:dyDescent="0.2"/>
    <row r="2426" ht="20.100000000000001" customHeight="1" x14ac:dyDescent="0.2"/>
    <row r="2427" ht="20.100000000000001" customHeight="1" x14ac:dyDescent="0.2"/>
    <row r="2428" ht="20.100000000000001" customHeight="1" x14ac:dyDescent="0.2"/>
    <row r="2429" ht="20.100000000000001" customHeight="1" x14ac:dyDescent="0.2"/>
    <row r="2430" ht="20.100000000000001" customHeight="1" x14ac:dyDescent="0.2"/>
    <row r="2431" ht="20.100000000000001" customHeight="1" x14ac:dyDescent="0.2"/>
    <row r="2432" ht="20.100000000000001" customHeight="1" x14ac:dyDescent="0.2"/>
    <row r="2433" ht="20.100000000000001" customHeight="1" x14ac:dyDescent="0.2"/>
    <row r="2434" ht="20.100000000000001" customHeight="1" x14ac:dyDescent="0.2"/>
    <row r="2435" ht="20.100000000000001" customHeight="1" x14ac:dyDescent="0.2"/>
    <row r="2436" ht="20.100000000000001" customHeight="1" x14ac:dyDescent="0.2"/>
    <row r="2437" ht="20.100000000000001" customHeight="1" x14ac:dyDescent="0.2"/>
    <row r="2438" ht="20.100000000000001" customHeight="1" x14ac:dyDescent="0.2"/>
    <row r="2439" ht="20.100000000000001" customHeight="1" x14ac:dyDescent="0.2"/>
    <row r="2440" ht="20.100000000000001" customHeight="1" x14ac:dyDescent="0.2"/>
    <row r="2441" ht="20.100000000000001" customHeight="1" x14ac:dyDescent="0.2"/>
    <row r="2442" ht="20.100000000000001" customHeight="1" x14ac:dyDescent="0.2"/>
    <row r="2443" ht="20.100000000000001" customHeight="1" x14ac:dyDescent="0.2"/>
    <row r="2444" ht="20.100000000000001" customHeight="1" x14ac:dyDescent="0.2"/>
    <row r="2445" ht="20.100000000000001" customHeight="1" x14ac:dyDescent="0.2"/>
    <row r="2446" ht="20.100000000000001" customHeight="1" x14ac:dyDescent="0.2"/>
    <row r="2447" ht="20.100000000000001" customHeight="1" x14ac:dyDescent="0.2"/>
    <row r="2448" ht="20.100000000000001" customHeight="1" x14ac:dyDescent="0.2"/>
    <row r="2449" ht="20.100000000000001" customHeight="1" x14ac:dyDescent="0.2"/>
    <row r="2450" ht="20.100000000000001" customHeight="1" x14ac:dyDescent="0.2"/>
    <row r="2451" ht="20.100000000000001" customHeight="1" x14ac:dyDescent="0.2"/>
    <row r="2452" ht="20.100000000000001" customHeight="1" x14ac:dyDescent="0.2"/>
    <row r="2453" ht="20.100000000000001" customHeight="1" x14ac:dyDescent="0.2"/>
    <row r="2454" ht="20.100000000000001" customHeight="1" x14ac:dyDescent="0.2"/>
    <row r="2455" ht="20.100000000000001" customHeight="1" x14ac:dyDescent="0.2"/>
    <row r="2456" ht="20.100000000000001" customHeight="1" x14ac:dyDescent="0.2"/>
    <row r="2457" ht="20.100000000000001" customHeight="1" x14ac:dyDescent="0.2"/>
    <row r="2458" ht="20.100000000000001" customHeight="1" x14ac:dyDescent="0.2"/>
    <row r="2459" ht="20.100000000000001" customHeight="1" x14ac:dyDescent="0.2"/>
    <row r="2460" ht="20.100000000000001" customHeight="1" x14ac:dyDescent="0.2"/>
    <row r="2461" ht="20.100000000000001" customHeight="1" x14ac:dyDescent="0.2"/>
    <row r="2462" ht="20.100000000000001" customHeight="1" x14ac:dyDescent="0.2"/>
    <row r="2463" ht="20.100000000000001" customHeight="1" x14ac:dyDescent="0.2"/>
    <row r="2464" ht="20.100000000000001" customHeight="1" x14ac:dyDescent="0.2"/>
  </sheetData>
  <mergeCells count="6">
    <mergeCell ref="A162:B162"/>
    <mergeCell ref="A1:C1"/>
    <mergeCell ref="A2:C2"/>
    <mergeCell ref="A3:C3"/>
    <mergeCell ref="A4:C4"/>
    <mergeCell ref="A5:B5"/>
  </mergeCells>
  <printOptions horizontalCentered="1"/>
  <pageMargins left="0" right="0" top="0.55118110236220474" bottom="0.35433070866141736" header="0.31496062992125984" footer="0.31496062992125984"/>
  <pageSetup scale="80" fitToHeight="0" orientation="portrait" r:id="rId1"/>
  <headerFooter>
    <oddFooter>&amp;C&amp;P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C0429-0465-4768-A94E-DC18853BF99B}">
  <sheetPr>
    <tabColor theme="8" tint="0.79998168889431442"/>
  </sheetPr>
  <dimension ref="A1:H2424"/>
  <sheetViews>
    <sheetView workbookViewId="0">
      <selection activeCell="F13" sqref="F13"/>
    </sheetView>
  </sheetViews>
  <sheetFormatPr baseColWidth="10" defaultRowHeight="11.25" x14ac:dyDescent="0.2"/>
  <cols>
    <col min="1" max="1" width="19" style="60" customWidth="1"/>
    <col min="2" max="3" width="13" style="60" customWidth="1"/>
    <col min="4" max="4" width="55" style="60" customWidth="1"/>
    <col min="5" max="6" width="25" style="60" customWidth="1"/>
    <col min="7" max="7" width="11.19921875" style="60"/>
    <col min="8" max="8" width="16.59765625" style="60" bestFit="1" customWidth="1"/>
    <col min="9" max="16384" width="11.19921875" style="60"/>
  </cols>
  <sheetData>
    <row r="1" spans="1:8" ht="20.100000000000001" customHeight="1" x14ac:dyDescent="0.2">
      <c r="A1" s="355" t="s">
        <v>310</v>
      </c>
      <c r="B1" s="356"/>
      <c r="C1" s="356"/>
      <c r="D1" s="356"/>
      <c r="E1" s="356"/>
      <c r="F1" s="357"/>
    </row>
    <row r="2" spans="1:8" ht="23.45" customHeight="1" x14ac:dyDescent="0.2">
      <c r="A2" s="358" t="s">
        <v>1134</v>
      </c>
      <c r="B2" s="359"/>
      <c r="C2" s="359"/>
      <c r="D2" s="359"/>
      <c r="E2" s="359"/>
      <c r="F2" s="360"/>
    </row>
    <row r="3" spans="1:8" ht="21.6" customHeight="1" x14ac:dyDescent="0.2">
      <c r="A3" s="361" t="s">
        <v>1348</v>
      </c>
      <c r="B3" s="362"/>
      <c r="C3" s="362"/>
      <c r="D3" s="362"/>
      <c r="E3" s="362"/>
      <c r="F3" s="363"/>
    </row>
    <row r="4" spans="1:8" ht="24.95" customHeight="1" x14ac:dyDescent="0.2">
      <c r="A4" s="364"/>
      <c r="B4" s="365"/>
      <c r="C4" s="365"/>
      <c r="D4" s="365"/>
      <c r="E4" s="366"/>
      <c r="F4" s="140" t="s">
        <v>1136</v>
      </c>
    </row>
    <row r="5" spans="1:8" ht="24.95" customHeight="1" x14ac:dyDescent="0.2">
      <c r="A5" s="204" t="s">
        <v>1349</v>
      </c>
      <c r="B5" s="205" t="s">
        <v>1350</v>
      </c>
      <c r="C5" s="206"/>
      <c r="D5" s="207"/>
      <c r="E5" s="208"/>
      <c r="F5" s="209">
        <f t="shared" ref="F5:F6" si="0">F6</f>
        <v>581806233.91402733</v>
      </c>
      <c r="H5" s="203">
        <f ca="1">CFF!C53</f>
        <v>581806233.91402721</v>
      </c>
    </row>
    <row r="6" spans="1:8" ht="24.95" customHeight="1" x14ac:dyDescent="0.2">
      <c r="A6" s="204" t="s">
        <v>1351</v>
      </c>
      <c r="B6" s="205" t="s">
        <v>1352</v>
      </c>
      <c r="C6" s="206"/>
      <c r="D6" s="207"/>
      <c r="E6" s="208"/>
      <c r="F6" s="209">
        <f t="shared" si="0"/>
        <v>581806233.91402733</v>
      </c>
    </row>
    <row r="7" spans="1:8" ht="24.95" customHeight="1" x14ac:dyDescent="0.2">
      <c r="A7" s="204" t="s">
        <v>1353</v>
      </c>
      <c r="B7" s="205" t="s">
        <v>1354</v>
      </c>
      <c r="C7" s="206"/>
      <c r="D7" s="207"/>
      <c r="E7" s="208"/>
      <c r="F7" s="209">
        <f>F9+F55</f>
        <v>581806233.91402733</v>
      </c>
    </row>
    <row r="8" spans="1:8" ht="24.95" customHeight="1" x14ac:dyDescent="0.2">
      <c r="A8" s="204" t="s">
        <v>1355</v>
      </c>
      <c r="B8" s="205" t="s">
        <v>1356</v>
      </c>
      <c r="C8" s="206"/>
      <c r="D8" s="207"/>
      <c r="E8" s="208"/>
      <c r="F8" s="209">
        <f>F9</f>
        <v>497816150.91402733</v>
      </c>
    </row>
    <row r="9" spans="1:8" ht="24.95" customHeight="1" x14ac:dyDescent="0.2">
      <c r="A9" s="204" t="s">
        <v>1357</v>
      </c>
      <c r="B9" s="205" t="s">
        <v>1358</v>
      </c>
      <c r="C9" s="206"/>
      <c r="D9" s="207"/>
      <c r="E9" s="208"/>
      <c r="F9" s="210">
        <f>SUM(F10:F52)</f>
        <v>497816150.91402733</v>
      </c>
    </row>
    <row r="10" spans="1:8" ht="24.95" customHeight="1" x14ac:dyDescent="0.2">
      <c r="A10" s="211"/>
      <c r="B10" s="212">
        <v>311111</v>
      </c>
      <c r="C10" s="212">
        <v>2101</v>
      </c>
      <c r="D10" s="213" t="s">
        <v>14</v>
      </c>
      <c r="E10" s="208"/>
      <c r="F10" s="214">
        <f>SUMIF('Resumen de Egresos'!$D$6:$D$1286,CA!C10,'Resumen de Egresos'!$J$6:$J$1286)</f>
        <v>2294041.766575343</v>
      </c>
    </row>
    <row r="11" spans="1:8" ht="24.95" customHeight="1" x14ac:dyDescent="0.2">
      <c r="A11" s="211"/>
      <c r="B11" s="212">
        <v>311111</v>
      </c>
      <c r="C11" s="212">
        <v>2102</v>
      </c>
      <c r="D11" s="213" t="s">
        <v>29</v>
      </c>
      <c r="E11" s="208"/>
      <c r="F11" s="214">
        <f>SUMIF('Resumen de Egresos'!$D$6:$D$1286,CA!C11,'Resumen de Egresos'!$J$6:$J$1286)</f>
        <v>1598147.3315068493</v>
      </c>
    </row>
    <row r="12" spans="1:8" ht="24.95" customHeight="1" x14ac:dyDescent="0.2">
      <c r="A12" s="211"/>
      <c r="B12" s="212">
        <v>311111</v>
      </c>
      <c r="C12" s="212">
        <v>2103</v>
      </c>
      <c r="D12" s="213" t="s">
        <v>32</v>
      </c>
      <c r="E12" s="208"/>
      <c r="F12" s="214">
        <f>SUMIF('Resumen de Egresos'!$D$6:$D$1286,CA!C12,'Resumen de Egresos'!$J$6:$J$1286)</f>
        <v>631412.11287671234</v>
      </c>
    </row>
    <row r="13" spans="1:8" ht="24.95" customHeight="1" x14ac:dyDescent="0.2">
      <c r="A13" s="211"/>
      <c r="B13" s="212">
        <v>311111</v>
      </c>
      <c r="C13" s="212">
        <v>2104</v>
      </c>
      <c r="D13" s="213" t="s">
        <v>37</v>
      </c>
      <c r="E13" s="208"/>
      <c r="F13" s="214">
        <f>SUMIF('Resumen de Egresos'!$D$6:$D$1286,CA!C13,'Resumen de Egresos'!$J$6:$J$1286)</f>
        <v>15618406.808821915</v>
      </c>
    </row>
    <row r="14" spans="1:8" ht="24.95" customHeight="1" x14ac:dyDescent="0.2">
      <c r="A14" s="211"/>
      <c r="B14" s="212">
        <v>311111</v>
      </c>
      <c r="C14" s="212">
        <v>2105</v>
      </c>
      <c r="D14" s="213" t="s">
        <v>43</v>
      </c>
      <c r="E14" s="208"/>
      <c r="F14" s="214">
        <f>SUMIF('Resumen de Egresos'!$D$6:$D$1286,CA!C14,'Resumen de Egresos'!$J$6:$J$1286)</f>
        <v>19875873.161643837</v>
      </c>
    </row>
    <row r="15" spans="1:8" ht="24.95" customHeight="1" x14ac:dyDescent="0.2">
      <c r="A15" s="211"/>
      <c r="B15" s="212">
        <v>311111</v>
      </c>
      <c r="C15" s="212">
        <v>2106</v>
      </c>
      <c r="D15" s="213" t="s">
        <v>52</v>
      </c>
      <c r="E15" s="208"/>
      <c r="F15" s="214">
        <f>SUMIF('Resumen de Egresos'!$D$6:$D$1286,CA!C15,'Resumen de Egresos'!$J$6:$J$1286)</f>
        <v>4297021.5517808218</v>
      </c>
    </row>
    <row r="16" spans="1:8" ht="24.95" customHeight="1" x14ac:dyDescent="0.2">
      <c r="A16" s="211"/>
      <c r="B16" s="212">
        <v>311111</v>
      </c>
      <c r="C16" s="212">
        <v>2107</v>
      </c>
      <c r="D16" s="213" t="s">
        <v>372</v>
      </c>
      <c r="E16" s="208"/>
      <c r="F16" s="214">
        <f>SUMIF('Resumen de Egresos'!$D$6:$D$1286,CA!C16,'Resumen de Egresos'!$J$6:$J$1286)</f>
        <v>2143049.5232876712</v>
      </c>
    </row>
    <row r="17" spans="1:6" ht="24.95" customHeight="1" x14ac:dyDescent="0.2">
      <c r="A17" s="211"/>
      <c r="B17" s="212">
        <v>311111</v>
      </c>
      <c r="C17" s="212">
        <v>2108</v>
      </c>
      <c r="D17" s="213" t="s">
        <v>63</v>
      </c>
      <c r="E17" s="208"/>
      <c r="F17" s="214">
        <f>SUMIF('Resumen de Egresos'!$D$6:$D$1286,CA!C17,'Resumen de Egresos'!$J$6:$J$1286)</f>
        <v>60562273.451643839</v>
      </c>
    </row>
    <row r="18" spans="1:6" ht="24.95" customHeight="1" x14ac:dyDescent="0.2">
      <c r="A18" s="211"/>
      <c r="B18" s="212">
        <v>311111</v>
      </c>
      <c r="C18" s="212">
        <v>2109</v>
      </c>
      <c r="D18" s="213" t="s">
        <v>84</v>
      </c>
      <c r="E18" s="208"/>
      <c r="F18" s="214">
        <f>SUMIF('Resumen de Egresos'!$D$6:$D$1286,CA!C18,'Resumen de Egresos'!$J$6:$J$1286)</f>
        <v>1930871.5923287668</v>
      </c>
    </row>
    <row r="19" spans="1:6" ht="24.95" customHeight="1" x14ac:dyDescent="0.2">
      <c r="A19" s="211"/>
      <c r="B19" s="212">
        <v>311111</v>
      </c>
      <c r="C19" s="212">
        <v>2110</v>
      </c>
      <c r="D19" s="213" t="s">
        <v>86</v>
      </c>
      <c r="E19" s="208"/>
      <c r="F19" s="214">
        <f>SUMIF('Resumen de Egresos'!$D$6:$D$1286,CA!C19,'Resumen de Egresos'!$J$6:$J$1286)</f>
        <v>1124424.7824657534</v>
      </c>
    </row>
    <row r="20" spans="1:6" ht="24.95" customHeight="1" x14ac:dyDescent="0.2">
      <c r="A20" s="211"/>
      <c r="B20" s="212">
        <v>311111</v>
      </c>
      <c r="C20" s="212">
        <v>2111</v>
      </c>
      <c r="D20" s="213" t="s">
        <v>88</v>
      </c>
      <c r="E20" s="208"/>
      <c r="F20" s="214">
        <f>SUMIF('Resumen de Egresos'!$D$6:$D$1286,CA!C20,'Resumen de Egresos'!$J$6:$J$1286)</f>
        <v>1121199.2942465756</v>
      </c>
    </row>
    <row r="21" spans="1:6" ht="24.95" customHeight="1" x14ac:dyDescent="0.2">
      <c r="A21" s="211"/>
      <c r="B21" s="212">
        <v>311111</v>
      </c>
      <c r="C21" s="212">
        <v>2112</v>
      </c>
      <c r="D21" s="370" t="s">
        <v>1359</v>
      </c>
      <c r="E21" s="371"/>
      <c r="F21" s="214">
        <f>SUMIF('Resumen de Egresos'!$D$6:$D$1286,CA!C21,'Resumen de Egresos'!$J$6:$J$1286)</f>
        <v>60638146.65534246</v>
      </c>
    </row>
    <row r="22" spans="1:6" ht="24.95" customHeight="1" x14ac:dyDescent="0.2">
      <c r="A22" s="211"/>
      <c r="B22" s="212">
        <v>311111</v>
      </c>
      <c r="C22" s="212">
        <v>2113</v>
      </c>
      <c r="D22" s="213" t="s">
        <v>120</v>
      </c>
      <c r="E22" s="208"/>
      <c r="F22" s="214">
        <f>SUMIF('Resumen de Egresos'!$D$6:$D$1286,CA!C22,'Resumen de Egresos'!$J$6:$J$1286)</f>
        <v>8284989.1627397258</v>
      </c>
    </row>
    <row r="23" spans="1:6" ht="24.95" customHeight="1" x14ac:dyDescent="0.2">
      <c r="A23" s="211"/>
      <c r="B23" s="212">
        <v>311111</v>
      </c>
      <c r="C23" s="212">
        <v>2114</v>
      </c>
      <c r="D23" s="213" t="s">
        <v>133</v>
      </c>
      <c r="E23" s="208"/>
      <c r="F23" s="214">
        <f>SUMIF('Resumen de Egresos'!$D$6:$D$1286,CA!C23,'Resumen de Egresos'!$J$6:$J$1286)</f>
        <v>2334226.5106849317</v>
      </c>
    </row>
    <row r="24" spans="1:6" ht="24.95" customHeight="1" x14ac:dyDescent="0.2">
      <c r="A24" s="211"/>
      <c r="B24" s="212">
        <v>311111</v>
      </c>
      <c r="C24" s="212">
        <v>2115</v>
      </c>
      <c r="D24" s="213" t="s">
        <v>1360</v>
      </c>
      <c r="E24" s="208"/>
      <c r="F24" s="214">
        <f>SUMIF('Resumen de Egresos'!$D$6:$D$1286,CA!C24,'Resumen de Egresos'!$J$6:$J$1286)</f>
        <v>2917083.7731506843</v>
      </c>
    </row>
    <row r="25" spans="1:6" ht="24.95" customHeight="1" x14ac:dyDescent="0.2">
      <c r="A25" s="211"/>
      <c r="B25" s="212">
        <v>311111</v>
      </c>
      <c r="C25" s="212">
        <v>2116</v>
      </c>
      <c r="D25" s="213" t="s">
        <v>145</v>
      </c>
      <c r="E25" s="208"/>
      <c r="F25" s="214">
        <f>SUMIF('Resumen de Egresos'!$D$6:$D$1286,CA!C25,'Resumen de Egresos'!$J$6:$J$1286)</f>
        <v>8964507.57917808</v>
      </c>
    </row>
    <row r="26" spans="1:6" ht="24.95" customHeight="1" x14ac:dyDescent="0.2">
      <c r="A26" s="211"/>
      <c r="B26" s="212">
        <v>311111</v>
      </c>
      <c r="C26" s="212">
        <v>2117</v>
      </c>
      <c r="D26" s="370" t="s">
        <v>1361</v>
      </c>
      <c r="E26" s="371"/>
      <c r="F26" s="214">
        <f>SUMIF('Resumen de Egresos'!$D$6:$D$1286,CA!C26,'Resumen de Egresos'!$J$6:$J$1286)</f>
        <v>566575.04</v>
      </c>
    </row>
    <row r="27" spans="1:6" ht="24.95" customHeight="1" x14ac:dyDescent="0.2">
      <c r="A27" s="211"/>
      <c r="B27" s="212">
        <v>311111</v>
      </c>
      <c r="C27" s="212">
        <v>2118</v>
      </c>
      <c r="D27" s="370" t="s">
        <v>166</v>
      </c>
      <c r="E27" s="371"/>
      <c r="F27" s="214">
        <f>SUMIF('Resumen de Egresos'!$D$6:$D$1286,CA!C27,'Resumen de Egresos'!$J$6:$J$1286)</f>
        <v>2501168.5632876707</v>
      </c>
    </row>
    <row r="28" spans="1:6" ht="24.95" customHeight="1" x14ac:dyDescent="0.2">
      <c r="A28" s="211"/>
      <c r="B28" s="212">
        <v>31111</v>
      </c>
      <c r="C28" s="212">
        <v>2120</v>
      </c>
      <c r="D28" s="370" t="str">
        <f>'[1]Resumen Egresos'!C680</f>
        <v>PROCURADURÍA AUXILIAR EN MATERIA DE ASISTENCIA SOCIAL</v>
      </c>
      <c r="E28" s="371"/>
      <c r="F28" s="214">
        <f>SUMIF('Resumen de Egresos'!$D$6:$D$1286,CA!C28,'Resumen de Egresos'!$J$6:$J$1286)</f>
        <v>1495486.0043835614</v>
      </c>
    </row>
    <row r="29" spans="1:6" ht="24.95" customHeight="1" x14ac:dyDescent="0.2">
      <c r="A29" s="211"/>
      <c r="B29" s="212">
        <v>31111</v>
      </c>
      <c r="C29" s="212">
        <v>2121</v>
      </c>
      <c r="D29" s="215" t="s">
        <v>1104</v>
      </c>
      <c r="E29" s="216"/>
      <c r="F29" s="214">
        <f>SUMIF('Resumen de Egresos'!$D$6:$D$1286,CA!C29,'Resumen de Egresos'!$J$6:$J$1286)</f>
        <v>639202.48438356153</v>
      </c>
    </row>
    <row r="30" spans="1:6" ht="24.95" customHeight="1" x14ac:dyDescent="0.2">
      <c r="A30" s="211"/>
      <c r="B30" s="212">
        <v>311111</v>
      </c>
      <c r="C30" s="212">
        <v>2201</v>
      </c>
      <c r="D30" s="213" t="s">
        <v>176</v>
      </c>
      <c r="E30" s="208"/>
      <c r="F30" s="214">
        <f>SUMIF('Resumen de Egresos'!$D$6:$D$1286,CA!C30,'Resumen de Egresos'!$J$6:$J$1286)</f>
        <v>5552613.2208219189</v>
      </c>
    </row>
    <row r="31" spans="1:6" ht="24.95" customHeight="1" x14ac:dyDescent="0.2">
      <c r="A31" s="211"/>
      <c r="B31" s="212">
        <v>311111</v>
      </c>
      <c r="C31" s="212">
        <v>2202</v>
      </c>
      <c r="D31" s="213" t="s">
        <v>182</v>
      </c>
      <c r="E31" s="208"/>
      <c r="F31" s="214">
        <f>SUMIF('Resumen de Egresos'!$D$6:$D$1286,CA!C31,'Resumen de Egresos'!$J$6:$J$1286)</f>
        <v>1882765.1671232877</v>
      </c>
    </row>
    <row r="32" spans="1:6" ht="24.95" customHeight="1" x14ac:dyDescent="0.2">
      <c r="A32" s="211"/>
      <c r="B32" s="212">
        <v>311111</v>
      </c>
      <c r="C32" s="212">
        <v>2203</v>
      </c>
      <c r="D32" s="213" t="s">
        <v>189</v>
      </c>
      <c r="E32" s="208"/>
      <c r="F32" s="214">
        <f>SUMIF('Resumen de Egresos'!$D$6:$D$1286,CA!C32,'Resumen de Egresos'!$J$6:$J$1286)</f>
        <v>4471881.5441095904</v>
      </c>
    </row>
    <row r="33" spans="1:6" ht="24.95" customHeight="1" x14ac:dyDescent="0.2">
      <c r="A33" s="211"/>
      <c r="B33" s="212">
        <v>311111</v>
      </c>
      <c r="C33" s="212">
        <v>2204</v>
      </c>
      <c r="D33" s="213" t="s">
        <v>206</v>
      </c>
      <c r="E33" s="208"/>
      <c r="F33" s="214">
        <f>SUMIF('Resumen de Egresos'!$D$6:$D$1286,CA!C33,'Resumen de Egresos'!$J$6:$J$1286)</f>
        <v>772412.56986301369</v>
      </c>
    </row>
    <row r="34" spans="1:6" ht="24.95" customHeight="1" x14ac:dyDescent="0.2">
      <c r="A34" s="211"/>
      <c r="B34" s="212">
        <v>311111</v>
      </c>
      <c r="C34" s="212">
        <v>2206</v>
      </c>
      <c r="D34" s="213" t="s">
        <v>211</v>
      </c>
      <c r="E34" s="208"/>
      <c r="F34" s="214">
        <f>SUMIF('Resumen de Egresos'!$D$6:$D$1286,CA!C34,'Resumen de Egresos'!$J$6:$J$1286)</f>
        <v>2075560.9523287669</v>
      </c>
    </row>
    <row r="35" spans="1:6" ht="24.95" customHeight="1" x14ac:dyDescent="0.2">
      <c r="A35" s="211"/>
      <c r="B35" s="212">
        <v>311111</v>
      </c>
      <c r="C35" s="212">
        <v>2207</v>
      </c>
      <c r="D35" s="213" t="s">
        <v>219</v>
      </c>
      <c r="E35" s="208"/>
      <c r="F35" s="214">
        <f>SUMIF('Resumen de Egresos'!$D$6:$D$1286,CA!C35,'Resumen de Egresos'!$J$6:$J$1286)</f>
        <v>1645807.5726027396</v>
      </c>
    </row>
    <row r="36" spans="1:6" ht="24.95" customHeight="1" x14ac:dyDescent="0.2">
      <c r="A36" s="211"/>
      <c r="B36" s="212">
        <v>311111</v>
      </c>
      <c r="C36" s="212">
        <v>2208</v>
      </c>
      <c r="D36" s="213" t="s">
        <v>418</v>
      </c>
      <c r="E36" s="208"/>
      <c r="F36" s="214">
        <f>SUMIF('Resumen de Egresos'!$D$6:$D$1286,CA!C36,'Resumen de Egresos'!$J$6:$J$1286)</f>
        <v>6969969.5243835617</v>
      </c>
    </row>
    <row r="37" spans="1:6" ht="24.95" customHeight="1" x14ac:dyDescent="0.2">
      <c r="A37" s="211"/>
      <c r="B37" s="212">
        <v>311111</v>
      </c>
      <c r="C37" s="212">
        <v>2209</v>
      </c>
      <c r="D37" s="213" t="s">
        <v>1261</v>
      </c>
      <c r="E37" s="208"/>
      <c r="F37" s="214">
        <f>SUMIF('Resumen de Egresos'!$D$6:$D$1286,CA!C37,'Resumen de Egresos'!$J$6:$J$1286)</f>
        <v>5184244.6652054796</v>
      </c>
    </row>
    <row r="38" spans="1:6" ht="24.95" customHeight="1" x14ac:dyDescent="0.2">
      <c r="A38" s="211"/>
      <c r="B38" s="212">
        <v>311111</v>
      </c>
      <c r="C38" s="212">
        <v>2210</v>
      </c>
      <c r="D38" s="213" t="s">
        <v>236</v>
      </c>
      <c r="E38" s="208"/>
      <c r="F38" s="214">
        <f>SUMIF('Resumen de Egresos'!$D$6:$D$1286,CA!C38,'Resumen de Egresos'!$J$6:$J$1286)</f>
        <v>5529531.4389041094</v>
      </c>
    </row>
    <row r="39" spans="1:6" ht="24.95" customHeight="1" x14ac:dyDescent="0.2">
      <c r="A39" s="211"/>
      <c r="B39" s="212">
        <v>311111</v>
      </c>
      <c r="C39" s="212">
        <v>2211</v>
      </c>
      <c r="D39" s="213" t="s">
        <v>248</v>
      </c>
      <c r="E39" s="208"/>
      <c r="F39" s="214">
        <f>SUMIF('Resumen de Egresos'!$D$6:$D$1286,CA!C39,'Resumen de Egresos'!$J$6:$J$1286)</f>
        <v>2266355.9452054794</v>
      </c>
    </row>
    <row r="40" spans="1:6" ht="24.95" customHeight="1" x14ac:dyDescent="0.2">
      <c r="A40" s="211"/>
      <c r="B40" s="212">
        <v>311111</v>
      </c>
      <c r="C40" s="212">
        <v>2212</v>
      </c>
      <c r="D40" s="213" t="s">
        <v>253</v>
      </c>
      <c r="E40" s="208"/>
      <c r="F40" s="214">
        <f>SUMIF('Resumen de Egresos'!$D$6:$D$1286,CA!C40,'Resumen de Egresos'!$J$6:$J$1286)</f>
        <v>860687.92328767129</v>
      </c>
    </row>
    <row r="41" spans="1:6" ht="24.95" customHeight="1" x14ac:dyDescent="0.2">
      <c r="A41" s="211"/>
      <c r="B41" s="212">
        <v>311111</v>
      </c>
      <c r="C41" s="212">
        <v>2213</v>
      </c>
      <c r="D41" s="213" t="s">
        <v>258</v>
      </c>
      <c r="E41" s="208"/>
      <c r="F41" s="214">
        <f>SUMIF('Resumen de Egresos'!$D$6:$D$1286,CA!C41,'Resumen de Egresos'!$J$6:$J$1286)</f>
        <v>1317347.0630136984</v>
      </c>
    </row>
    <row r="42" spans="1:6" ht="24.95" customHeight="1" x14ac:dyDescent="0.2">
      <c r="A42" s="211"/>
      <c r="B42" s="212">
        <v>311111</v>
      </c>
      <c r="C42" s="212">
        <v>2216</v>
      </c>
      <c r="D42" s="213" t="s">
        <v>262</v>
      </c>
      <c r="E42" s="208"/>
      <c r="F42" s="214">
        <f>SUMIF('Resumen de Egresos'!$D$6:$D$1286,CA!C42,'Resumen de Egresos'!$J$6:$J$1286)</f>
        <v>9898396.8800000027</v>
      </c>
    </row>
    <row r="43" spans="1:6" ht="24.95" customHeight="1" x14ac:dyDescent="0.2">
      <c r="A43" s="211"/>
      <c r="B43" s="212">
        <v>311111</v>
      </c>
      <c r="C43" s="212">
        <v>2301</v>
      </c>
      <c r="D43" s="213" t="s">
        <v>1263</v>
      </c>
      <c r="E43" s="208"/>
      <c r="F43" s="214">
        <f>SUMIF('Resumen de Egresos'!$D$6:$D$1286,CA!C43,'Resumen de Egresos'!$J$6:$J$1286)</f>
        <v>2184447.7183561642</v>
      </c>
    </row>
    <row r="44" spans="1:6" ht="24.95" customHeight="1" x14ac:dyDescent="0.2">
      <c r="A44" s="211"/>
      <c r="B44" s="212">
        <v>311111</v>
      </c>
      <c r="C44" s="212">
        <v>2302</v>
      </c>
      <c r="D44" s="213" t="s">
        <v>296</v>
      </c>
      <c r="E44" s="208"/>
      <c r="F44" s="214">
        <f>SUMIF('Resumen de Egresos'!$D$6:$D$1286,CA!C44,'Resumen de Egresos'!$J$6:$J$1286)</f>
        <v>2424495.1375342458</v>
      </c>
    </row>
    <row r="45" spans="1:6" ht="24.95" customHeight="1" x14ac:dyDescent="0.2">
      <c r="A45" s="211"/>
      <c r="B45" s="212">
        <v>311111</v>
      </c>
      <c r="C45" s="212">
        <v>2303</v>
      </c>
      <c r="D45" s="213" t="s">
        <v>301</v>
      </c>
      <c r="E45" s="208"/>
      <c r="F45" s="214">
        <f>SUMIF('Resumen de Egresos'!$D$6:$D$1286,CA!C45,'Resumen de Egresos'!$J$6:$J$1286)</f>
        <v>5673702.5315068495</v>
      </c>
    </row>
    <row r="46" spans="1:6" ht="24.95" customHeight="1" x14ac:dyDescent="0.2">
      <c r="A46" s="211"/>
      <c r="B46" s="212">
        <v>311111</v>
      </c>
      <c r="C46" s="212">
        <v>3242</v>
      </c>
      <c r="D46" s="213" t="s">
        <v>800</v>
      </c>
      <c r="E46" s="208"/>
      <c r="F46" s="214">
        <f>SUMIF('Resumen de Egresos'!$D$6:$D$1286,CA!C46,'Resumen de Egresos'!$J$6:$J$1286)</f>
        <v>25354336.089999992</v>
      </c>
    </row>
    <row r="47" spans="1:6" ht="24.95" customHeight="1" x14ac:dyDescent="0.2">
      <c r="A47" s="211"/>
      <c r="B47" s="212">
        <v>311111</v>
      </c>
      <c r="C47" s="212">
        <v>3243</v>
      </c>
      <c r="D47" s="213" t="s">
        <v>804</v>
      </c>
      <c r="E47" s="208"/>
      <c r="F47" s="214">
        <f>SUMIF('Resumen de Egresos'!$D$6:$D$1286,CA!C47,'Resumen de Egresos'!$J$6:$J$1286)</f>
        <v>78956800</v>
      </c>
    </row>
    <row r="48" spans="1:6" ht="24.95" customHeight="1" x14ac:dyDescent="0.2">
      <c r="A48" s="211"/>
      <c r="B48" s="212">
        <v>311111</v>
      </c>
      <c r="C48" s="212">
        <v>3342</v>
      </c>
      <c r="D48" s="213" t="s">
        <v>802</v>
      </c>
      <c r="E48" s="208"/>
      <c r="F48" s="214">
        <f>SUMIF('Resumen de Egresos'!$D$6:$D$1286,CA!C48,'Resumen de Egresos'!$J$6:$J$1286)</f>
        <v>8950755.5600000005</v>
      </c>
    </row>
    <row r="49" spans="1:6" ht="24.95" customHeight="1" x14ac:dyDescent="0.2">
      <c r="A49" s="211"/>
      <c r="B49" s="212">
        <v>311111</v>
      </c>
      <c r="C49" s="212">
        <v>3343</v>
      </c>
      <c r="D49" s="213" t="s">
        <v>805</v>
      </c>
      <c r="E49" s="208"/>
      <c r="F49" s="214">
        <f>SUMIF('Resumen de Egresos'!$D$6:$D$1286,CA!C49,'Resumen de Egresos'!$J$6:$J$1286)</f>
        <v>90808869.999452055</v>
      </c>
    </row>
    <row r="50" spans="1:6" ht="24.95" customHeight="1" x14ac:dyDescent="0.2">
      <c r="A50" s="211"/>
      <c r="B50" s="212">
        <v>311111</v>
      </c>
      <c r="C50" s="212">
        <v>3418</v>
      </c>
      <c r="D50" s="213" t="s">
        <v>1402</v>
      </c>
      <c r="E50" s="208"/>
      <c r="F50" s="214">
        <f>SUMIF('Resumen de Egresos'!$D$6:$D$1286,CA!C50,'Resumen de Egresos'!$J$6:$J$1286)</f>
        <v>1661049.7</v>
      </c>
    </row>
    <row r="51" spans="1:6" ht="24.95" customHeight="1" x14ac:dyDescent="0.2">
      <c r="A51" s="211"/>
      <c r="B51" s="212">
        <v>311111</v>
      </c>
      <c r="C51" s="212">
        <v>3419</v>
      </c>
      <c r="D51" s="213" t="s">
        <v>1325</v>
      </c>
      <c r="E51" s="208"/>
      <c r="F51" s="214">
        <f>SUMIF('Resumen de Egresos'!$D$6:$D$1286,CA!C51,'Resumen de Egresos'!$J$6:$J$1286)</f>
        <v>8313226.5599999996</v>
      </c>
    </row>
    <row r="52" spans="1:6" ht="24.95" customHeight="1" x14ac:dyDescent="0.2">
      <c r="A52" s="211"/>
      <c r="B52" s="212">
        <v>311111</v>
      </c>
      <c r="C52" s="212">
        <v>3420</v>
      </c>
      <c r="D52" s="213" t="s">
        <v>1328</v>
      </c>
      <c r="E52" s="208"/>
      <c r="F52" s="214">
        <f>SUMIF('Resumen de Egresos'!$D$6:$D$1286,CA!C52,'Resumen de Egresos'!$J$6:$J$1286)</f>
        <v>25522786</v>
      </c>
    </row>
    <row r="53" spans="1:6" ht="24.95" hidden="1" customHeight="1" x14ac:dyDescent="0.2">
      <c r="A53" s="211"/>
      <c r="B53" s="212">
        <v>311111</v>
      </c>
      <c r="C53" s="212">
        <v>3414</v>
      </c>
      <c r="D53" s="213" t="s">
        <v>1362</v>
      </c>
      <c r="E53" s="208"/>
      <c r="F53" s="214"/>
    </row>
    <row r="54" spans="1:6" ht="24.95" hidden="1" customHeight="1" x14ac:dyDescent="0.2">
      <c r="A54" s="211"/>
      <c r="B54" s="212">
        <v>311111</v>
      </c>
      <c r="C54" s="212">
        <v>3416</v>
      </c>
      <c r="D54" s="213" t="s">
        <v>1363</v>
      </c>
      <c r="E54" s="208"/>
      <c r="F54" s="214" t="e">
        <f>'[1]Resumen Egresos'!#REF!</f>
        <v>#REF!</v>
      </c>
    </row>
    <row r="55" spans="1:6" ht="24.95" customHeight="1" x14ac:dyDescent="0.2">
      <c r="A55" s="204" t="s">
        <v>1364</v>
      </c>
      <c r="B55" s="372" t="s">
        <v>1365</v>
      </c>
      <c r="C55" s="373"/>
      <c r="D55" s="373"/>
      <c r="E55" s="374"/>
      <c r="F55" s="209">
        <f>SUM(F56:F58)</f>
        <v>83990083</v>
      </c>
    </row>
    <row r="56" spans="1:6" ht="24.95" customHeight="1" x14ac:dyDescent="0.2">
      <c r="A56" s="217">
        <v>910401</v>
      </c>
      <c r="B56" s="212">
        <v>31120</v>
      </c>
      <c r="C56" s="212">
        <v>8201</v>
      </c>
      <c r="D56" s="370" t="s">
        <v>791</v>
      </c>
      <c r="E56" s="371"/>
      <c r="F56" s="214">
        <f>'Resumen Ingresos'!K173</f>
        <v>13413035</v>
      </c>
    </row>
    <row r="57" spans="1:6" ht="24.95" customHeight="1" x14ac:dyDescent="0.2">
      <c r="A57" s="217">
        <v>910402</v>
      </c>
      <c r="B57" s="212">
        <v>31120</v>
      </c>
      <c r="C57" s="212">
        <v>8301</v>
      </c>
      <c r="D57" s="218" t="s">
        <v>793</v>
      </c>
      <c r="E57" s="219"/>
      <c r="F57" s="214">
        <f>'Resumen Ingresos'!K174</f>
        <v>6556855</v>
      </c>
    </row>
    <row r="58" spans="1:6" ht="24.95" customHeight="1" x14ac:dyDescent="0.2">
      <c r="A58" s="217">
        <v>910403</v>
      </c>
      <c r="B58" s="212">
        <v>31120</v>
      </c>
      <c r="C58" s="212">
        <v>8401</v>
      </c>
      <c r="D58" s="370" t="s">
        <v>1366</v>
      </c>
      <c r="E58" s="371"/>
      <c r="F58" s="214">
        <f>'Resumen Ingresos'!K175</f>
        <v>64020193</v>
      </c>
    </row>
    <row r="59" spans="1:6" ht="16.149999999999999" hidden="1" customHeight="1" x14ac:dyDescent="0.2">
      <c r="A59" s="367" t="s">
        <v>1367</v>
      </c>
      <c r="B59" s="368"/>
      <c r="C59" s="368"/>
      <c r="D59" s="369"/>
      <c r="E59" s="220"/>
      <c r="F59" s="221"/>
    </row>
    <row r="60" spans="1:6" ht="20.100000000000001" customHeight="1" x14ac:dyDescent="0.2">
      <c r="A60" s="100"/>
      <c r="B60" s="100"/>
      <c r="C60" s="100"/>
      <c r="D60" s="100"/>
      <c r="E60" s="100"/>
      <c r="F60" s="222"/>
    </row>
    <row r="61" spans="1:6" ht="20.100000000000001" customHeight="1" x14ac:dyDescent="0.2">
      <c r="A61" s="100"/>
      <c r="B61" s="100"/>
      <c r="C61" s="100"/>
      <c r="D61" s="100"/>
      <c r="E61" s="100"/>
      <c r="F61" s="222"/>
    </row>
    <row r="62" spans="1:6" ht="20.100000000000001" customHeight="1" x14ac:dyDescent="0.2">
      <c r="A62" s="100"/>
      <c r="B62" s="100"/>
      <c r="C62" s="100"/>
      <c r="D62" s="100"/>
      <c r="E62" s="100"/>
      <c r="F62" s="222"/>
    </row>
    <row r="63" spans="1:6" ht="20.100000000000001" customHeight="1" x14ac:dyDescent="0.2">
      <c r="A63" s="100"/>
      <c r="B63" s="100"/>
      <c r="C63" s="100"/>
      <c r="D63" s="100"/>
      <c r="E63" s="100"/>
      <c r="F63" s="222"/>
    </row>
    <row r="64" spans="1:6" ht="20.100000000000001" customHeight="1" x14ac:dyDescent="0.2">
      <c r="A64" s="100"/>
      <c r="B64" s="100"/>
      <c r="C64" s="100"/>
      <c r="D64" s="100"/>
      <c r="E64" s="100"/>
      <c r="F64" s="222"/>
    </row>
    <row r="65" spans="1:6" ht="20.100000000000001" customHeight="1" x14ac:dyDescent="0.2">
      <c r="A65" s="100"/>
      <c r="B65" s="100"/>
      <c r="C65" s="100"/>
      <c r="D65" s="100"/>
      <c r="E65" s="100"/>
      <c r="F65" s="222"/>
    </row>
    <row r="66" spans="1:6" ht="20.100000000000001" customHeight="1" x14ac:dyDescent="0.2">
      <c r="A66" s="100"/>
      <c r="B66" s="100"/>
      <c r="C66" s="100"/>
      <c r="D66" s="100"/>
      <c r="E66" s="100"/>
      <c r="F66" s="222"/>
    </row>
    <row r="67" spans="1:6" ht="20.100000000000001" customHeight="1" x14ac:dyDescent="0.2">
      <c r="A67" s="100"/>
      <c r="B67" s="100"/>
      <c r="C67" s="100"/>
      <c r="D67" s="100"/>
      <c r="E67" s="100"/>
      <c r="F67" s="222"/>
    </row>
    <row r="68" spans="1:6" ht="20.100000000000001" customHeight="1" x14ac:dyDescent="0.2">
      <c r="A68" s="100"/>
      <c r="B68" s="100"/>
      <c r="C68" s="100"/>
      <c r="D68" s="100"/>
      <c r="E68" s="100"/>
      <c r="F68" s="222"/>
    </row>
    <row r="69" spans="1:6" ht="20.100000000000001" customHeight="1" x14ac:dyDescent="0.2">
      <c r="A69" s="100"/>
      <c r="B69" s="100"/>
      <c r="C69" s="100"/>
      <c r="D69" s="100"/>
      <c r="E69" s="100"/>
      <c r="F69" s="222"/>
    </row>
    <row r="70" spans="1:6" ht="20.100000000000001" customHeight="1" x14ac:dyDescent="0.2">
      <c r="A70" s="100"/>
      <c r="B70" s="100"/>
      <c r="C70" s="100"/>
      <c r="D70" s="100"/>
      <c r="E70" s="100"/>
      <c r="F70" s="222"/>
    </row>
    <row r="71" spans="1:6" ht="20.100000000000001" customHeight="1" x14ac:dyDescent="0.2">
      <c r="A71" s="100"/>
      <c r="B71" s="100"/>
      <c r="C71" s="100"/>
      <c r="D71" s="100"/>
      <c r="E71" s="100"/>
      <c r="F71" s="222"/>
    </row>
    <row r="72" spans="1:6" ht="20.100000000000001" customHeight="1" x14ac:dyDescent="0.2">
      <c r="A72" s="100"/>
      <c r="B72" s="100"/>
      <c r="C72" s="100"/>
      <c r="D72" s="100"/>
      <c r="E72" s="100"/>
      <c r="F72" s="222"/>
    </row>
    <row r="73" spans="1:6" ht="20.100000000000001" customHeight="1" x14ac:dyDescent="0.2">
      <c r="A73" s="100"/>
      <c r="B73" s="100"/>
      <c r="C73" s="100"/>
      <c r="D73" s="100"/>
      <c r="E73" s="100"/>
      <c r="F73" s="222"/>
    </row>
    <row r="74" spans="1:6" ht="20.100000000000001" customHeight="1" x14ac:dyDescent="0.2">
      <c r="A74" s="100"/>
      <c r="B74" s="100"/>
      <c r="C74" s="100"/>
      <c r="D74" s="100"/>
      <c r="E74" s="100"/>
      <c r="F74" s="222"/>
    </row>
    <row r="75" spans="1:6" ht="20.100000000000001" customHeight="1" x14ac:dyDescent="0.2">
      <c r="A75" s="100"/>
      <c r="B75" s="100"/>
      <c r="C75" s="100"/>
      <c r="D75" s="100"/>
      <c r="E75" s="100"/>
      <c r="F75" s="136"/>
    </row>
    <row r="76" spans="1:6" ht="20.100000000000001" customHeight="1" x14ac:dyDescent="0.2">
      <c r="A76" s="100"/>
      <c r="B76" s="100"/>
      <c r="C76" s="100"/>
      <c r="D76" s="100"/>
      <c r="E76" s="100"/>
      <c r="F76" s="136"/>
    </row>
    <row r="77" spans="1:6" ht="20.100000000000001" customHeight="1" x14ac:dyDescent="0.2">
      <c r="A77" s="100"/>
      <c r="B77" s="100"/>
      <c r="C77" s="100"/>
      <c r="D77" s="100"/>
      <c r="E77" s="100"/>
      <c r="F77" s="136"/>
    </row>
    <row r="78" spans="1:6" ht="20.100000000000001" customHeight="1" x14ac:dyDescent="0.2">
      <c r="A78" s="100"/>
      <c r="B78" s="100"/>
      <c r="C78" s="100"/>
      <c r="D78" s="100"/>
      <c r="E78" s="100"/>
      <c r="F78" s="136"/>
    </row>
    <row r="79" spans="1:6" ht="20.100000000000001" customHeight="1" x14ac:dyDescent="0.2">
      <c r="A79" s="100"/>
      <c r="B79" s="100"/>
      <c r="C79" s="100"/>
      <c r="D79" s="100"/>
      <c r="E79" s="100"/>
      <c r="F79" s="136"/>
    </row>
    <row r="80" spans="1:6" ht="20.100000000000001" customHeight="1" x14ac:dyDescent="0.2">
      <c r="A80" s="100"/>
      <c r="B80" s="100"/>
      <c r="C80" s="100"/>
      <c r="D80" s="100"/>
      <c r="E80" s="100"/>
      <c r="F80" s="136"/>
    </row>
    <row r="81" spans="1:6" ht="20.100000000000001" customHeight="1" x14ac:dyDescent="0.2">
      <c r="A81" s="100"/>
      <c r="B81" s="100"/>
      <c r="C81" s="100"/>
      <c r="D81" s="100"/>
      <c r="E81" s="100"/>
      <c r="F81" s="136"/>
    </row>
    <row r="82" spans="1:6" ht="20.100000000000001" customHeight="1" x14ac:dyDescent="0.2">
      <c r="A82" s="100"/>
      <c r="B82" s="100"/>
      <c r="C82" s="100"/>
      <c r="D82" s="100"/>
      <c r="E82" s="100"/>
      <c r="F82" s="136"/>
    </row>
    <row r="83" spans="1:6" ht="20.100000000000001" customHeight="1" x14ac:dyDescent="0.2">
      <c r="A83" s="100"/>
      <c r="B83" s="100"/>
      <c r="C83" s="100"/>
      <c r="D83" s="100"/>
      <c r="E83" s="100"/>
      <c r="F83" s="136"/>
    </row>
    <row r="84" spans="1:6" ht="20.100000000000001" customHeight="1" x14ac:dyDescent="0.2">
      <c r="A84" s="100"/>
      <c r="B84" s="100"/>
      <c r="C84" s="100"/>
      <c r="D84" s="100"/>
      <c r="E84" s="100"/>
      <c r="F84" s="136"/>
    </row>
    <row r="85" spans="1:6" ht="20.100000000000001" customHeight="1" x14ac:dyDescent="0.2">
      <c r="A85" s="100"/>
      <c r="B85" s="100"/>
      <c r="C85" s="100"/>
      <c r="D85" s="100"/>
      <c r="E85" s="100"/>
      <c r="F85" s="136"/>
    </row>
    <row r="86" spans="1:6" ht="20.100000000000001" customHeight="1" x14ac:dyDescent="0.2">
      <c r="A86" s="100"/>
      <c r="B86" s="100"/>
      <c r="C86" s="100"/>
      <c r="D86" s="100"/>
      <c r="E86" s="100"/>
      <c r="F86" s="136"/>
    </row>
    <row r="87" spans="1:6" ht="20.100000000000001" customHeight="1" x14ac:dyDescent="0.2">
      <c r="A87" s="100"/>
      <c r="B87" s="100"/>
      <c r="C87" s="100"/>
      <c r="D87" s="100"/>
      <c r="E87" s="100"/>
      <c r="F87" s="136"/>
    </row>
    <row r="88" spans="1:6" ht="20.100000000000001" customHeight="1" x14ac:dyDescent="0.2">
      <c r="A88" s="100"/>
      <c r="B88" s="100"/>
      <c r="C88" s="100"/>
      <c r="D88" s="100"/>
      <c r="E88" s="100"/>
      <c r="F88" s="136"/>
    </row>
    <row r="89" spans="1:6" ht="20.100000000000001" customHeight="1" x14ac:dyDescent="0.2">
      <c r="A89" s="100"/>
      <c r="B89" s="100"/>
      <c r="C89" s="100"/>
      <c r="D89" s="100"/>
      <c r="E89" s="100"/>
      <c r="F89" s="136"/>
    </row>
    <row r="90" spans="1:6" ht="20.100000000000001" customHeight="1" x14ac:dyDescent="0.2">
      <c r="A90" s="100"/>
      <c r="B90" s="100"/>
      <c r="C90" s="100"/>
      <c r="D90" s="100"/>
      <c r="E90" s="100"/>
      <c r="F90" s="136"/>
    </row>
    <row r="91" spans="1:6" ht="20.100000000000001" customHeight="1" x14ac:dyDescent="0.2">
      <c r="A91" s="100"/>
      <c r="B91" s="100"/>
      <c r="C91" s="100"/>
      <c r="D91" s="100"/>
      <c r="E91" s="100"/>
      <c r="F91" s="136"/>
    </row>
    <row r="92" spans="1:6" ht="20.100000000000001" customHeight="1" x14ac:dyDescent="0.2">
      <c r="A92" s="100"/>
      <c r="B92" s="100"/>
      <c r="C92" s="100"/>
      <c r="D92" s="100"/>
      <c r="E92" s="100"/>
      <c r="F92" s="136"/>
    </row>
    <row r="93" spans="1:6" ht="20.100000000000001" customHeight="1" x14ac:dyDescent="0.2">
      <c r="A93" s="100"/>
      <c r="B93" s="100"/>
      <c r="C93" s="100"/>
      <c r="D93" s="100"/>
      <c r="E93" s="100"/>
      <c r="F93" s="136"/>
    </row>
    <row r="94" spans="1:6" ht="20.100000000000001" customHeight="1" x14ac:dyDescent="0.2">
      <c r="A94" s="100"/>
      <c r="B94" s="100"/>
      <c r="C94" s="100"/>
      <c r="D94" s="100"/>
      <c r="E94" s="100"/>
      <c r="F94" s="136"/>
    </row>
    <row r="95" spans="1:6" ht="20.100000000000001" customHeight="1" x14ac:dyDescent="0.2">
      <c r="A95" s="100"/>
      <c r="B95" s="100"/>
      <c r="C95" s="100"/>
      <c r="D95" s="100"/>
      <c r="E95" s="100"/>
      <c r="F95" s="136"/>
    </row>
    <row r="96" spans="1:6" ht="20.100000000000001" customHeight="1" x14ac:dyDescent="0.2">
      <c r="A96" s="100"/>
      <c r="B96" s="100"/>
      <c r="C96" s="100"/>
      <c r="D96" s="100"/>
      <c r="E96" s="100"/>
      <c r="F96" s="136"/>
    </row>
    <row r="97" spans="1:6" ht="20.100000000000001" customHeight="1" x14ac:dyDescent="0.2">
      <c r="A97" s="100"/>
      <c r="B97" s="100"/>
      <c r="C97" s="100"/>
      <c r="D97" s="100"/>
      <c r="E97" s="100"/>
      <c r="F97" s="136"/>
    </row>
    <row r="98" spans="1:6" ht="20.100000000000001" customHeight="1" x14ac:dyDescent="0.2">
      <c r="A98" s="100"/>
      <c r="B98" s="100"/>
      <c r="C98" s="100"/>
      <c r="D98" s="100"/>
      <c r="E98" s="100"/>
      <c r="F98" s="136"/>
    </row>
    <row r="99" spans="1:6" ht="20.100000000000001" customHeight="1" x14ac:dyDescent="0.2">
      <c r="A99" s="100"/>
      <c r="B99" s="100"/>
      <c r="C99" s="100"/>
      <c r="D99" s="100"/>
      <c r="E99" s="100"/>
      <c r="F99" s="100"/>
    </row>
    <row r="100" spans="1:6" ht="20.100000000000001" customHeight="1" x14ac:dyDescent="0.2">
      <c r="A100" s="100"/>
      <c r="B100" s="100"/>
      <c r="C100" s="100"/>
      <c r="D100" s="100"/>
      <c r="E100" s="100"/>
      <c r="F100" s="100"/>
    </row>
    <row r="101" spans="1:6" ht="20.100000000000001" customHeight="1" x14ac:dyDescent="0.2">
      <c r="A101" s="100"/>
      <c r="B101" s="100"/>
      <c r="C101" s="100"/>
      <c r="D101" s="100"/>
      <c r="E101" s="100"/>
      <c r="F101" s="100"/>
    </row>
    <row r="102" spans="1:6" ht="20.100000000000001" customHeight="1" x14ac:dyDescent="0.2">
      <c r="A102" s="100"/>
      <c r="B102" s="100"/>
      <c r="C102" s="100"/>
      <c r="D102" s="100"/>
      <c r="E102" s="100"/>
      <c r="F102" s="100"/>
    </row>
    <row r="103" spans="1:6" ht="20.100000000000001" customHeight="1" x14ac:dyDescent="0.2">
      <c r="A103" s="100"/>
      <c r="B103" s="100"/>
      <c r="C103" s="100"/>
      <c r="D103" s="100"/>
      <c r="E103" s="100"/>
      <c r="F103" s="100"/>
    </row>
    <row r="104" spans="1:6" ht="20.100000000000001" customHeight="1" x14ac:dyDescent="0.2">
      <c r="A104" s="100"/>
      <c r="B104" s="100"/>
      <c r="C104" s="100"/>
      <c r="D104" s="100"/>
      <c r="E104" s="100"/>
      <c r="F104" s="100"/>
    </row>
    <row r="105" spans="1:6" ht="20.100000000000001" customHeight="1" x14ac:dyDescent="0.2">
      <c r="A105" s="100"/>
      <c r="B105" s="100"/>
      <c r="C105" s="100"/>
      <c r="D105" s="100"/>
      <c r="E105" s="100"/>
      <c r="F105" s="100"/>
    </row>
    <row r="106" spans="1:6" ht="20.100000000000001" customHeight="1" x14ac:dyDescent="0.2">
      <c r="A106" s="100"/>
      <c r="B106" s="100"/>
      <c r="C106" s="100"/>
      <c r="D106" s="100"/>
      <c r="E106" s="100"/>
      <c r="F106" s="100"/>
    </row>
    <row r="107" spans="1:6" ht="20.100000000000001" customHeight="1" x14ac:dyDescent="0.2">
      <c r="A107" s="100"/>
      <c r="B107" s="100"/>
      <c r="C107" s="100"/>
      <c r="D107" s="100"/>
      <c r="E107" s="100"/>
      <c r="F107" s="100"/>
    </row>
    <row r="108" spans="1:6" ht="20.100000000000001" customHeight="1" x14ac:dyDescent="0.2">
      <c r="A108" s="100"/>
      <c r="B108" s="100"/>
      <c r="C108" s="100"/>
      <c r="D108" s="100"/>
      <c r="E108" s="100"/>
      <c r="F108" s="100"/>
    </row>
    <row r="109" spans="1:6" ht="20.100000000000001" customHeight="1" x14ac:dyDescent="0.2">
      <c r="A109" s="100"/>
      <c r="B109" s="100"/>
      <c r="C109" s="100"/>
      <c r="D109" s="100"/>
      <c r="E109" s="100"/>
      <c r="F109" s="100"/>
    </row>
    <row r="110" spans="1:6" ht="20.100000000000001" customHeight="1" x14ac:dyDescent="0.2">
      <c r="A110" s="100"/>
      <c r="B110" s="100"/>
      <c r="C110" s="100"/>
      <c r="D110" s="100"/>
      <c r="E110" s="100"/>
      <c r="F110" s="100"/>
    </row>
    <row r="111" spans="1:6" ht="20.100000000000001" customHeight="1" x14ac:dyDescent="0.2">
      <c r="A111" s="100"/>
      <c r="B111" s="100"/>
      <c r="C111" s="100"/>
      <c r="D111" s="100"/>
      <c r="E111" s="100"/>
      <c r="F111" s="100"/>
    </row>
    <row r="112" spans="1:6" ht="20.100000000000001" customHeight="1" x14ac:dyDescent="0.2">
      <c r="A112" s="100"/>
      <c r="B112" s="100"/>
      <c r="C112" s="100"/>
      <c r="D112" s="100"/>
      <c r="E112" s="100"/>
      <c r="F112" s="100"/>
    </row>
    <row r="113" spans="1:6" ht="20.100000000000001" customHeight="1" x14ac:dyDescent="0.2">
      <c r="A113" s="100"/>
      <c r="B113" s="100"/>
      <c r="C113" s="100"/>
      <c r="D113" s="100"/>
      <c r="E113" s="100"/>
      <c r="F113" s="100"/>
    </row>
    <row r="114" spans="1:6" ht="20.100000000000001" customHeight="1" x14ac:dyDescent="0.2">
      <c r="A114" s="100"/>
      <c r="B114" s="100"/>
      <c r="C114" s="100"/>
      <c r="D114" s="100"/>
      <c r="E114" s="100"/>
      <c r="F114" s="100"/>
    </row>
    <row r="115" spans="1:6" ht="20.100000000000001" customHeight="1" x14ac:dyDescent="0.2">
      <c r="A115" s="100"/>
      <c r="B115" s="100"/>
      <c r="C115" s="100"/>
      <c r="D115" s="100"/>
      <c r="E115" s="100"/>
      <c r="F115" s="100"/>
    </row>
    <row r="116" spans="1:6" ht="20.100000000000001" customHeight="1" x14ac:dyDescent="0.2">
      <c r="A116" s="100"/>
      <c r="B116" s="100"/>
      <c r="C116" s="100"/>
      <c r="D116" s="100"/>
      <c r="E116" s="100"/>
      <c r="F116" s="100"/>
    </row>
    <row r="117" spans="1:6" ht="20.100000000000001" customHeight="1" x14ac:dyDescent="0.2">
      <c r="A117" s="100"/>
      <c r="B117" s="100"/>
      <c r="C117" s="100"/>
      <c r="D117" s="100"/>
      <c r="E117" s="100"/>
      <c r="F117" s="100"/>
    </row>
    <row r="118" spans="1:6" ht="20.100000000000001" customHeight="1" x14ac:dyDescent="0.2">
      <c r="A118" s="100"/>
      <c r="B118" s="100"/>
      <c r="C118" s="100"/>
      <c r="D118" s="100"/>
      <c r="E118" s="100"/>
      <c r="F118" s="100"/>
    </row>
    <row r="119" spans="1:6" ht="20.100000000000001" customHeight="1" x14ac:dyDescent="0.2">
      <c r="A119" s="100"/>
      <c r="B119" s="100"/>
      <c r="C119" s="100"/>
      <c r="D119" s="100"/>
      <c r="E119" s="100"/>
      <c r="F119" s="100"/>
    </row>
    <row r="120" spans="1:6" ht="20.100000000000001" customHeight="1" x14ac:dyDescent="0.2">
      <c r="A120" s="100"/>
      <c r="B120" s="100"/>
      <c r="C120" s="100"/>
      <c r="D120" s="100"/>
      <c r="E120" s="100"/>
      <c r="F120" s="100"/>
    </row>
    <row r="121" spans="1:6" ht="20.100000000000001" customHeight="1" x14ac:dyDescent="0.2">
      <c r="A121" s="100"/>
      <c r="B121" s="100"/>
      <c r="C121" s="100"/>
      <c r="D121" s="100"/>
      <c r="E121" s="100"/>
      <c r="F121" s="100"/>
    </row>
    <row r="122" spans="1:6" ht="20.100000000000001" customHeight="1" x14ac:dyDescent="0.2">
      <c r="A122" s="100"/>
      <c r="B122" s="100"/>
      <c r="C122" s="100"/>
      <c r="D122" s="100"/>
      <c r="E122" s="100"/>
      <c r="F122" s="100"/>
    </row>
    <row r="123" spans="1:6" ht="20.100000000000001" customHeight="1" x14ac:dyDescent="0.2">
      <c r="A123" s="100"/>
      <c r="B123" s="100"/>
      <c r="C123" s="100"/>
      <c r="D123" s="100"/>
      <c r="E123" s="100"/>
      <c r="F123" s="100"/>
    </row>
    <row r="124" spans="1:6" ht="20.100000000000001" customHeight="1" x14ac:dyDescent="0.2">
      <c r="A124" s="100"/>
      <c r="B124" s="100"/>
      <c r="C124" s="100"/>
      <c r="D124" s="100"/>
      <c r="E124" s="100"/>
      <c r="F124" s="100"/>
    </row>
    <row r="125" spans="1:6" ht="20.100000000000001" customHeight="1" x14ac:dyDescent="0.2">
      <c r="A125" s="100"/>
      <c r="B125" s="100"/>
      <c r="C125" s="100"/>
      <c r="D125" s="100"/>
      <c r="E125" s="100"/>
      <c r="F125" s="100"/>
    </row>
    <row r="126" spans="1:6" ht="20.100000000000001" customHeight="1" x14ac:dyDescent="0.2">
      <c r="A126" s="100"/>
      <c r="B126" s="100"/>
      <c r="C126" s="100"/>
      <c r="D126" s="100"/>
      <c r="E126" s="100"/>
      <c r="F126" s="100"/>
    </row>
    <row r="127" spans="1:6" ht="20.100000000000001" customHeight="1" x14ac:dyDescent="0.2">
      <c r="A127" s="100"/>
      <c r="B127" s="100"/>
      <c r="C127" s="100"/>
      <c r="D127" s="100"/>
      <c r="E127" s="100"/>
      <c r="F127" s="100"/>
    </row>
    <row r="128" spans="1:6" ht="20.100000000000001" customHeight="1" x14ac:dyDescent="0.2">
      <c r="A128" s="100"/>
      <c r="B128" s="100"/>
      <c r="C128" s="100"/>
      <c r="D128" s="100"/>
      <c r="E128" s="100"/>
      <c r="F128" s="100"/>
    </row>
    <row r="129" spans="1:6" ht="20.100000000000001" customHeight="1" x14ac:dyDescent="0.2">
      <c r="A129" s="100"/>
      <c r="B129" s="100"/>
      <c r="C129" s="100"/>
      <c r="D129" s="100"/>
      <c r="E129" s="100"/>
      <c r="F129" s="100"/>
    </row>
    <row r="130" spans="1:6" ht="20.100000000000001" customHeight="1" x14ac:dyDescent="0.2">
      <c r="A130" s="100"/>
      <c r="B130" s="100"/>
      <c r="C130" s="100"/>
      <c r="D130" s="100"/>
      <c r="E130" s="100"/>
      <c r="F130" s="100"/>
    </row>
    <row r="131" spans="1:6" ht="20.100000000000001" customHeight="1" x14ac:dyDescent="0.2">
      <c r="A131" s="100"/>
      <c r="B131" s="100"/>
      <c r="C131" s="100"/>
      <c r="D131" s="100"/>
      <c r="E131" s="100"/>
      <c r="F131" s="100"/>
    </row>
    <row r="132" spans="1:6" ht="20.100000000000001" customHeight="1" x14ac:dyDescent="0.2">
      <c r="A132" s="100"/>
      <c r="B132" s="100"/>
      <c r="C132" s="100"/>
      <c r="D132" s="100"/>
      <c r="E132" s="100"/>
      <c r="F132" s="100"/>
    </row>
    <row r="133" spans="1:6" ht="20.100000000000001" customHeight="1" x14ac:dyDescent="0.2">
      <c r="A133" s="100"/>
      <c r="B133" s="100"/>
      <c r="C133" s="100"/>
      <c r="D133" s="100"/>
      <c r="E133" s="100"/>
      <c r="F133" s="100"/>
    </row>
    <row r="134" spans="1:6" ht="20.100000000000001" customHeight="1" x14ac:dyDescent="0.2">
      <c r="A134" s="100"/>
      <c r="B134" s="100"/>
      <c r="C134" s="100"/>
      <c r="D134" s="100"/>
      <c r="E134" s="100"/>
      <c r="F134" s="100"/>
    </row>
    <row r="135" spans="1:6" ht="20.100000000000001" customHeight="1" x14ac:dyDescent="0.2">
      <c r="A135" s="100"/>
      <c r="B135" s="100"/>
      <c r="C135" s="100"/>
      <c r="D135" s="100"/>
      <c r="E135" s="100"/>
      <c r="F135" s="100"/>
    </row>
    <row r="136" spans="1:6" ht="20.100000000000001" customHeight="1" x14ac:dyDescent="0.2">
      <c r="A136" s="100"/>
      <c r="B136" s="100"/>
      <c r="C136" s="100"/>
      <c r="D136" s="100"/>
      <c r="E136" s="100"/>
      <c r="F136" s="100"/>
    </row>
    <row r="137" spans="1:6" ht="20.100000000000001" customHeight="1" x14ac:dyDescent="0.2">
      <c r="A137" s="100"/>
      <c r="B137" s="100"/>
      <c r="C137" s="100"/>
      <c r="D137" s="100"/>
      <c r="E137" s="100"/>
      <c r="F137" s="100"/>
    </row>
    <row r="138" spans="1:6" ht="20.100000000000001" customHeight="1" x14ac:dyDescent="0.2">
      <c r="A138" s="100"/>
      <c r="B138" s="100"/>
      <c r="C138" s="100"/>
      <c r="D138" s="100"/>
      <c r="E138" s="100"/>
      <c r="F138" s="100"/>
    </row>
    <row r="139" spans="1:6" ht="20.100000000000001" customHeight="1" x14ac:dyDescent="0.2">
      <c r="A139" s="100"/>
      <c r="B139" s="100"/>
      <c r="C139" s="100"/>
      <c r="D139" s="100"/>
      <c r="E139" s="100"/>
      <c r="F139" s="100"/>
    </row>
    <row r="140" spans="1:6" ht="20.100000000000001" customHeight="1" x14ac:dyDescent="0.2">
      <c r="A140" s="100"/>
      <c r="B140" s="100"/>
      <c r="C140" s="100"/>
      <c r="D140" s="100"/>
      <c r="E140" s="100"/>
      <c r="F140" s="100"/>
    </row>
    <row r="141" spans="1:6" ht="20.100000000000001" customHeight="1" x14ac:dyDescent="0.2">
      <c r="A141" s="100"/>
      <c r="B141" s="100"/>
      <c r="C141" s="100"/>
      <c r="D141" s="100"/>
      <c r="E141" s="100"/>
      <c r="F141" s="100"/>
    </row>
    <row r="142" spans="1:6" ht="20.100000000000001" customHeight="1" x14ac:dyDescent="0.2">
      <c r="A142" s="100"/>
      <c r="B142" s="100"/>
      <c r="C142" s="100"/>
      <c r="D142" s="100"/>
      <c r="E142" s="100"/>
      <c r="F142" s="100"/>
    </row>
    <row r="143" spans="1:6" ht="20.100000000000001" customHeight="1" x14ac:dyDescent="0.2">
      <c r="A143" s="100"/>
      <c r="B143" s="100"/>
      <c r="C143" s="100"/>
      <c r="D143" s="100"/>
      <c r="E143" s="100"/>
      <c r="F143" s="100"/>
    </row>
    <row r="144" spans="1:6" ht="20.100000000000001" customHeight="1" x14ac:dyDescent="0.2">
      <c r="A144" s="100"/>
      <c r="B144" s="100"/>
      <c r="C144" s="100"/>
      <c r="D144" s="100"/>
      <c r="E144" s="100"/>
      <c r="F144" s="100"/>
    </row>
    <row r="145" spans="1:6" ht="20.100000000000001" customHeight="1" x14ac:dyDescent="0.2">
      <c r="A145" s="100"/>
      <c r="B145" s="100"/>
      <c r="C145" s="100"/>
      <c r="D145" s="100"/>
      <c r="E145" s="100"/>
      <c r="F145" s="100"/>
    </row>
    <row r="146" spans="1:6" ht="20.100000000000001" customHeight="1" x14ac:dyDescent="0.2">
      <c r="A146" s="100"/>
      <c r="B146" s="100"/>
      <c r="C146" s="100"/>
      <c r="D146" s="100"/>
      <c r="E146" s="100"/>
      <c r="F146" s="100"/>
    </row>
    <row r="147" spans="1:6" ht="20.100000000000001" customHeight="1" x14ac:dyDescent="0.2">
      <c r="A147" s="100"/>
      <c r="B147" s="100"/>
      <c r="C147" s="100"/>
      <c r="D147" s="100"/>
      <c r="E147" s="100"/>
      <c r="F147" s="100"/>
    </row>
    <row r="148" spans="1:6" ht="20.100000000000001" customHeight="1" x14ac:dyDescent="0.2">
      <c r="A148" s="100"/>
      <c r="B148" s="100"/>
      <c r="C148" s="100"/>
      <c r="D148" s="100"/>
      <c r="E148" s="100"/>
      <c r="F148" s="100"/>
    </row>
    <row r="149" spans="1:6" ht="20.100000000000001" customHeight="1" x14ac:dyDescent="0.2">
      <c r="A149" s="100"/>
      <c r="B149" s="100"/>
      <c r="C149" s="100"/>
      <c r="D149" s="100"/>
      <c r="E149" s="100"/>
      <c r="F149" s="100"/>
    </row>
    <row r="150" spans="1:6" ht="20.100000000000001" customHeight="1" x14ac:dyDescent="0.2">
      <c r="A150" s="100"/>
      <c r="B150" s="100"/>
      <c r="C150" s="100"/>
      <c r="D150" s="100"/>
      <c r="E150" s="100"/>
      <c r="F150" s="100"/>
    </row>
    <row r="151" spans="1:6" ht="20.100000000000001" customHeight="1" x14ac:dyDescent="0.2">
      <c r="A151" s="100"/>
      <c r="B151" s="100"/>
      <c r="C151" s="100"/>
      <c r="D151" s="100"/>
      <c r="E151" s="100"/>
      <c r="F151" s="100"/>
    </row>
    <row r="152" spans="1:6" ht="20.100000000000001" customHeight="1" x14ac:dyDescent="0.2">
      <c r="A152" s="100"/>
      <c r="B152" s="100"/>
      <c r="C152" s="100"/>
      <c r="D152" s="100"/>
      <c r="E152" s="100"/>
      <c r="F152" s="100"/>
    </row>
    <row r="153" spans="1:6" ht="20.100000000000001" customHeight="1" x14ac:dyDescent="0.2">
      <c r="A153" s="100"/>
      <c r="B153" s="100"/>
      <c r="C153" s="100"/>
      <c r="D153" s="100"/>
      <c r="E153" s="100"/>
      <c r="F153" s="100"/>
    </row>
    <row r="154" spans="1:6" ht="20.100000000000001" customHeight="1" x14ac:dyDescent="0.2">
      <c r="A154" s="100"/>
      <c r="B154" s="100"/>
      <c r="C154" s="100"/>
      <c r="D154" s="100"/>
      <c r="E154" s="100"/>
      <c r="F154" s="100"/>
    </row>
    <row r="155" spans="1:6" ht="20.100000000000001" customHeight="1" x14ac:dyDescent="0.2">
      <c r="A155" s="100"/>
      <c r="B155" s="100"/>
      <c r="C155" s="100"/>
      <c r="D155" s="100"/>
      <c r="E155" s="100"/>
      <c r="F155" s="100"/>
    </row>
    <row r="156" spans="1:6" ht="20.100000000000001" customHeight="1" x14ac:dyDescent="0.2">
      <c r="A156" s="100"/>
      <c r="B156" s="100"/>
      <c r="C156" s="100"/>
      <c r="D156" s="100"/>
      <c r="E156" s="100"/>
      <c r="F156" s="100"/>
    </row>
    <row r="157" spans="1:6" ht="20.100000000000001" customHeight="1" x14ac:dyDescent="0.2">
      <c r="A157" s="100"/>
      <c r="B157" s="100"/>
      <c r="C157" s="100"/>
      <c r="D157" s="100"/>
      <c r="E157" s="100"/>
      <c r="F157" s="100"/>
    </row>
    <row r="158" spans="1:6" ht="20.100000000000001" customHeight="1" x14ac:dyDescent="0.2">
      <c r="A158" s="100"/>
      <c r="B158" s="100"/>
      <c r="C158" s="100"/>
      <c r="D158" s="100"/>
      <c r="E158" s="100"/>
      <c r="F158" s="100"/>
    </row>
    <row r="159" spans="1:6" ht="20.100000000000001" customHeight="1" x14ac:dyDescent="0.2">
      <c r="A159" s="100"/>
      <c r="B159" s="100"/>
      <c r="C159" s="100"/>
      <c r="D159" s="100"/>
      <c r="E159" s="100"/>
      <c r="F159" s="100"/>
    </row>
    <row r="160" spans="1:6" ht="20.100000000000001" customHeight="1" x14ac:dyDescent="0.2">
      <c r="A160" s="100"/>
      <c r="B160" s="100"/>
      <c r="C160" s="100"/>
      <c r="D160" s="100"/>
      <c r="E160" s="100"/>
      <c r="F160" s="100"/>
    </row>
    <row r="161" spans="1:6" ht="20.100000000000001" customHeight="1" x14ac:dyDescent="0.2">
      <c r="A161" s="100"/>
      <c r="B161" s="100"/>
      <c r="C161" s="100"/>
      <c r="D161" s="100"/>
      <c r="E161" s="100"/>
      <c r="F161" s="100"/>
    </row>
    <row r="162" spans="1:6" ht="20.100000000000001" customHeight="1" x14ac:dyDescent="0.2">
      <c r="A162" s="100"/>
      <c r="B162" s="100"/>
      <c r="C162" s="100"/>
      <c r="D162" s="100"/>
      <c r="E162" s="100"/>
      <c r="F162" s="100"/>
    </row>
    <row r="163" spans="1:6" ht="20.100000000000001" customHeight="1" x14ac:dyDescent="0.2">
      <c r="A163" s="100"/>
      <c r="B163" s="100"/>
      <c r="C163" s="100"/>
      <c r="D163" s="100"/>
      <c r="E163" s="100"/>
      <c r="F163" s="100"/>
    </row>
    <row r="164" spans="1:6" ht="20.100000000000001" customHeight="1" x14ac:dyDescent="0.2">
      <c r="A164" s="100"/>
      <c r="B164" s="100"/>
      <c r="C164" s="100"/>
      <c r="D164" s="100"/>
      <c r="E164" s="100"/>
      <c r="F164" s="100"/>
    </row>
    <row r="165" spans="1:6" ht="20.100000000000001" customHeight="1" x14ac:dyDescent="0.2">
      <c r="A165" s="100"/>
      <c r="B165" s="100"/>
      <c r="C165" s="100"/>
      <c r="D165" s="100"/>
      <c r="E165" s="100"/>
      <c r="F165" s="100"/>
    </row>
    <row r="166" spans="1:6" ht="20.100000000000001" customHeight="1" x14ac:dyDescent="0.2">
      <c r="A166" s="100"/>
      <c r="B166" s="100"/>
      <c r="C166" s="100"/>
      <c r="D166" s="100"/>
      <c r="E166" s="100"/>
      <c r="F166" s="100"/>
    </row>
    <row r="167" spans="1:6" ht="20.100000000000001" customHeight="1" x14ac:dyDescent="0.2">
      <c r="A167" s="100"/>
      <c r="B167" s="100"/>
      <c r="C167" s="100"/>
      <c r="D167" s="100"/>
      <c r="E167" s="100"/>
      <c r="F167" s="100"/>
    </row>
    <row r="168" spans="1:6" ht="20.100000000000001" customHeight="1" x14ac:dyDescent="0.2">
      <c r="A168" s="100"/>
      <c r="B168" s="100"/>
      <c r="C168" s="100"/>
      <c r="D168" s="100"/>
      <c r="E168" s="100"/>
      <c r="F168" s="100"/>
    </row>
    <row r="169" spans="1:6" ht="20.100000000000001" customHeight="1" x14ac:dyDescent="0.2">
      <c r="A169" s="100"/>
      <c r="B169" s="100"/>
      <c r="C169" s="100"/>
      <c r="D169" s="100"/>
      <c r="E169" s="100"/>
      <c r="F169" s="100"/>
    </row>
    <row r="170" spans="1:6" ht="20.100000000000001" customHeight="1" x14ac:dyDescent="0.2">
      <c r="A170" s="100"/>
      <c r="B170" s="100"/>
      <c r="C170" s="100"/>
      <c r="D170" s="100"/>
      <c r="E170" s="100"/>
      <c r="F170" s="100"/>
    </row>
    <row r="171" spans="1:6" ht="20.100000000000001" customHeight="1" x14ac:dyDescent="0.2">
      <c r="A171" s="100"/>
      <c r="B171" s="100"/>
      <c r="C171" s="100"/>
      <c r="D171" s="100"/>
      <c r="E171" s="100"/>
      <c r="F171" s="100"/>
    </row>
    <row r="172" spans="1:6" ht="20.100000000000001" customHeight="1" x14ac:dyDescent="0.2">
      <c r="A172" s="100"/>
      <c r="B172" s="100"/>
      <c r="C172" s="100"/>
      <c r="D172" s="100"/>
      <c r="E172" s="100"/>
      <c r="F172" s="100"/>
    </row>
    <row r="173" spans="1:6" ht="20.100000000000001" customHeight="1" x14ac:dyDescent="0.2">
      <c r="A173" s="100"/>
      <c r="B173" s="100"/>
      <c r="C173" s="100"/>
      <c r="D173" s="100"/>
      <c r="E173" s="100"/>
      <c r="F173" s="100"/>
    </row>
    <row r="174" spans="1:6" ht="20.100000000000001" customHeight="1" x14ac:dyDescent="0.2">
      <c r="A174" s="100"/>
      <c r="B174" s="100"/>
      <c r="C174" s="100"/>
      <c r="D174" s="100"/>
      <c r="E174" s="100"/>
      <c r="F174" s="100"/>
    </row>
    <row r="175" spans="1:6" ht="20.100000000000001" customHeight="1" x14ac:dyDescent="0.2">
      <c r="A175" s="100"/>
      <c r="B175" s="100"/>
      <c r="C175" s="100"/>
      <c r="D175" s="100"/>
      <c r="E175" s="100"/>
      <c r="F175" s="100"/>
    </row>
    <row r="176" spans="1:6" ht="20.100000000000001" customHeight="1" x14ac:dyDescent="0.2">
      <c r="A176" s="100"/>
      <c r="B176" s="100"/>
      <c r="C176" s="100"/>
      <c r="D176" s="100"/>
      <c r="E176" s="100"/>
      <c r="F176" s="100"/>
    </row>
    <row r="177" spans="1:6" ht="20.100000000000001" customHeight="1" x14ac:dyDescent="0.2">
      <c r="A177" s="100"/>
      <c r="B177" s="100"/>
      <c r="C177" s="100"/>
      <c r="D177" s="100"/>
      <c r="E177" s="100"/>
      <c r="F177" s="100"/>
    </row>
    <row r="178" spans="1:6" ht="20.100000000000001" customHeight="1" x14ac:dyDescent="0.2">
      <c r="A178" s="100"/>
      <c r="B178" s="100"/>
      <c r="C178" s="100"/>
      <c r="D178" s="100"/>
      <c r="E178" s="100"/>
      <c r="F178" s="100"/>
    </row>
    <row r="179" spans="1:6" ht="20.100000000000001" customHeight="1" x14ac:dyDescent="0.2">
      <c r="A179" s="100"/>
      <c r="B179" s="100"/>
      <c r="C179" s="100"/>
      <c r="D179" s="100"/>
      <c r="E179" s="100"/>
      <c r="F179" s="100"/>
    </row>
    <row r="180" spans="1:6" ht="20.100000000000001" customHeight="1" x14ac:dyDescent="0.2">
      <c r="A180" s="100"/>
      <c r="B180" s="100"/>
      <c r="C180" s="100"/>
      <c r="D180" s="100"/>
      <c r="E180" s="100"/>
      <c r="F180" s="100"/>
    </row>
    <row r="181" spans="1:6" ht="20.100000000000001" customHeight="1" x14ac:dyDescent="0.2">
      <c r="A181" s="100"/>
      <c r="B181" s="100"/>
      <c r="C181" s="100"/>
      <c r="D181" s="100"/>
      <c r="E181" s="100"/>
      <c r="F181" s="100"/>
    </row>
    <row r="182" spans="1:6" ht="20.100000000000001" customHeight="1" x14ac:dyDescent="0.2">
      <c r="A182" s="100"/>
      <c r="B182" s="100"/>
      <c r="C182" s="100"/>
      <c r="D182" s="100"/>
      <c r="E182" s="100"/>
      <c r="F182" s="100"/>
    </row>
    <row r="183" spans="1:6" ht="20.100000000000001" customHeight="1" x14ac:dyDescent="0.2">
      <c r="A183" s="100"/>
      <c r="B183" s="100"/>
      <c r="C183" s="100"/>
      <c r="D183" s="100"/>
      <c r="E183" s="100"/>
      <c r="F183" s="100"/>
    </row>
    <row r="184" spans="1:6" ht="20.100000000000001" customHeight="1" x14ac:dyDescent="0.2">
      <c r="A184" s="100"/>
      <c r="B184" s="100"/>
      <c r="C184" s="100"/>
      <c r="D184" s="100"/>
      <c r="E184" s="100"/>
      <c r="F184" s="100"/>
    </row>
    <row r="185" spans="1:6" ht="20.100000000000001" customHeight="1" x14ac:dyDescent="0.2">
      <c r="A185" s="100"/>
      <c r="B185" s="100"/>
      <c r="C185" s="100"/>
      <c r="D185" s="100"/>
      <c r="E185" s="100"/>
      <c r="F185" s="100"/>
    </row>
    <row r="186" spans="1:6" ht="20.100000000000001" customHeight="1" x14ac:dyDescent="0.2">
      <c r="A186" s="100"/>
      <c r="B186" s="100"/>
      <c r="C186" s="100"/>
      <c r="D186" s="100"/>
      <c r="E186" s="100"/>
      <c r="F186" s="100"/>
    </row>
    <row r="187" spans="1:6" ht="20.100000000000001" customHeight="1" x14ac:dyDescent="0.2">
      <c r="A187" s="100"/>
      <c r="B187" s="100"/>
      <c r="C187" s="100"/>
      <c r="D187" s="100"/>
      <c r="E187" s="100"/>
      <c r="F187" s="100"/>
    </row>
    <row r="188" spans="1:6" ht="20.100000000000001" customHeight="1" x14ac:dyDescent="0.2">
      <c r="A188" s="100"/>
      <c r="B188" s="100"/>
      <c r="C188" s="100"/>
      <c r="D188" s="100"/>
      <c r="E188" s="100"/>
      <c r="F188" s="100"/>
    </row>
    <row r="189" spans="1:6" ht="20.100000000000001" customHeight="1" x14ac:dyDescent="0.2">
      <c r="A189" s="100"/>
      <c r="B189" s="100"/>
      <c r="C189" s="100"/>
      <c r="D189" s="100"/>
      <c r="E189" s="100"/>
      <c r="F189" s="100"/>
    </row>
    <row r="190" spans="1:6" ht="20.100000000000001" customHeight="1" x14ac:dyDescent="0.2">
      <c r="A190" s="100"/>
      <c r="B190" s="100"/>
      <c r="C190" s="100"/>
      <c r="D190" s="100"/>
      <c r="E190" s="100"/>
      <c r="F190" s="100"/>
    </row>
    <row r="191" spans="1:6" ht="20.100000000000001" customHeight="1" x14ac:dyDescent="0.2">
      <c r="A191" s="100"/>
      <c r="B191" s="100"/>
      <c r="C191" s="100"/>
      <c r="D191" s="100"/>
      <c r="E191" s="100"/>
      <c r="F191" s="100"/>
    </row>
    <row r="192" spans="1:6" ht="20.100000000000001" customHeight="1" x14ac:dyDescent="0.2">
      <c r="A192" s="100"/>
      <c r="B192" s="100"/>
      <c r="C192" s="100"/>
      <c r="D192" s="100"/>
      <c r="E192" s="100"/>
      <c r="F192" s="100"/>
    </row>
    <row r="193" spans="1:6" ht="20.100000000000001" customHeight="1" x14ac:dyDescent="0.2">
      <c r="A193" s="100"/>
      <c r="B193" s="100"/>
      <c r="C193" s="100"/>
      <c r="D193" s="100"/>
      <c r="E193" s="100"/>
      <c r="F193" s="100"/>
    </row>
    <row r="194" spans="1:6" ht="20.100000000000001" customHeight="1" x14ac:dyDescent="0.2">
      <c r="A194" s="100"/>
      <c r="B194" s="100"/>
      <c r="C194" s="100"/>
      <c r="D194" s="100"/>
      <c r="E194" s="100"/>
      <c r="F194" s="100"/>
    </row>
    <row r="195" spans="1:6" ht="20.100000000000001" customHeight="1" x14ac:dyDescent="0.2">
      <c r="A195" s="100"/>
      <c r="B195" s="100"/>
      <c r="C195" s="100"/>
      <c r="D195" s="100"/>
      <c r="E195" s="100"/>
      <c r="F195" s="100"/>
    </row>
    <row r="196" spans="1:6" ht="20.100000000000001" customHeight="1" x14ac:dyDescent="0.2">
      <c r="A196" s="100"/>
      <c r="B196" s="100"/>
      <c r="C196" s="100"/>
      <c r="D196" s="100"/>
      <c r="E196" s="100"/>
      <c r="F196" s="100"/>
    </row>
    <row r="197" spans="1:6" ht="20.100000000000001" customHeight="1" x14ac:dyDescent="0.2">
      <c r="A197" s="100"/>
      <c r="B197" s="100"/>
      <c r="C197" s="100"/>
      <c r="D197" s="100"/>
      <c r="E197" s="100"/>
      <c r="F197" s="100"/>
    </row>
    <row r="198" spans="1:6" ht="20.100000000000001" customHeight="1" x14ac:dyDescent="0.2">
      <c r="A198" s="100"/>
      <c r="B198" s="100"/>
      <c r="C198" s="100"/>
      <c r="D198" s="100"/>
      <c r="E198" s="100"/>
      <c r="F198" s="100"/>
    </row>
    <row r="199" spans="1:6" ht="20.100000000000001" customHeight="1" x14ac:dyDescent="0.2">
      <c r="A199" s="100"/>
      <c r="B199" s="100"/>
      <c r="C199" s="100"/>
      <c r="D199" s="100"/>
      <c r="E199" s="100"/>
      <c r="F199" s="100"/>
    </row>
    <row r="200" spans="1:6" ht="20.100000000000001" customHeight="1" x14ac:dyDescent="0.2">
      <c r="A200" s="100"/>
      <c r="B200" s="100"/>
      <c r="C200" s="100"/>
      <c r="D200" s="100"/>
      <c r="E200" s="100"/>
      <c r="F200" s="100"/>
    </row>
    <row r="201" spans="1:6" ht="20.100000000000001" customHeight="1" x14ac:dyDescent="0.2">
      <c r="A201" s="100"/>
      <c r="B201" s="100"/>
      <c r="C201" s="100"/>
      <c r="D201" s="100"/>
      <c r="E201" s="100"/>
      <c r="F201" s="100"/>
    </row>
    <row r="202" spans="1:6" ht="20.100000000000001" customHeight="1" x14ac:dyDescent="0.2">
      <c r="A202" s="100"/>
      <c r="B202" s="100"/>
      <c r="C202" s="100"/>
      <c r="D202" s="100"/>
      <c r="E202" s="100"/>
      <c r="F202" s="100"/>
    </row>
    <row r="203" spans="1:6" ht="20.100000000000001" customHeight="1" x14ac:dyDescent="0.2">
      <c r="A203" s="100"/>
      <c r="B203" s="100"/>
      <c r="C203" s="100"/>
      <c r="D203" s="100"/>
      <c r="E203" s="100"/>
      <c r="F203" s="100"/>
    </row>
    <row r="204" spans="1:6" ht="20.100000000000001" customHeight="1" x14ac:dyDescent="0.2">
      <c r="A204" s="100"/>
      <c r="B204" s="100"/>
      <c r="C204" s="100"/>
      <c r="D204" s="100"/>
      <c r="E204" s="100"/>
      <c r="F204" s="100"/>
    </row>
    <row r="205" spans="1:6" ht="20.100000000000001" customHeight="1" x14ac:dyDescent="0.2">
      <c r="A205" s="100"/>
      <c r="B205" s="100"/>
      <c r="C205" s="100"/>
      <c r="D205" s="100"/>
      <c r="E205" s="100"/>
      <c r="F205" s="100"/>
    </row>
    <row r="206" spans="1:6" ht="20.100000000000001" customHeight="1" x14ac:dyDescent="0.2">
      <c r="A206" s="100"/>
      <c r="B206" s="100"/>
      <c r="C206" s="100"/>
      <c r="D206" s="100"/>
      <c r="E206" s="100"/>
      <c r="F206" s="100"/>
    </row>
    <row r="207" spans="1:6" ht="20.100000000000001" customHeight="1" x14ac:dyDescent="0.2">
      <c r="A207" s="100"/>
      <c r="B207" s="100"/>
      <c r="C207" s="100"/>
      <c r="D207" s="100"/>
      <c r="E207" s="100"/>
      <c r="F207" s="100"/>
    </row>
    <row r="208" spans="1:6" ht="20.100000000000001" customHeight="1" x14ac:dyDescent="0.2">
      <c r="A208" s="100"/>
      <c r="B208" s="100"/>
      <c r="C208" s="100"/>
      <c r="D208" s="100"/>
      <c r="E208" s="100"/>
      <c r="F208" s="100"/>
    </row>
    <row r="209" spans="1:6" ht="20.100000000000001" customHeight="1" x14ac:dyDescent="0.2">
      <c r="A209" s="100"/>
      <c r="B209" s="100"/>
      <c r="C209" s="100"/>
      <c r="D209" s="100"/>
      <c r="E209" s="100"/>
      <c r="F209" s="100"/>
    </row>
    <row r="210" spans="1:6" ht="20.100000000000001" customHeight="1" x14ac:dyDescent="0.2">
      <c r="A210" s="100"/>
      <c r="B210" s="100"/>
      <c r="C210" s="100"/>
      <c r="D210" s="100"/>
      <c r="E210" s="100"/>
      <c r="F210" s="100"/>
    </row>
    <row r="211" spans="1:6" ht="20.100000000000001" customHeight="1" x14ac:dyDescent="0.2">
      <c r="A211" s="100"/>
      <c r="B211" s="100"/>
      <c r="C211" s="100"/>
      <c r="D211" s="100"/>
      <c r="E211" s="100"/>
      <c r="F211" s="100"/>
    </row>
    <row r="212" spans="1:6" ht="20.100000000000001" customHeight="1" x14ac:dyDescent="0.2">
      <c r="A212" s="100"/>
      <c r="B212" s="100"/>
      <c r="C212" s="100"/>
      <c r="D212" s="100"/>
      <c r="E212" s="100"/>
      <c r="F212" s="100"/>
    </row>
    <row r="213" spans="1:6" ht="20.100000000000001" customHeight="1" x14ac:dyDescent="0.2">
      <c r="A213" s="100"/>
      <c r="B213" s="100"/>
      <c r="C213" s="100"/>
      <c r="D213" s="100"/>
      <c r="E213" s="100"/>
      <c r="F213" s="100"/>
    </row>
    <row r="214" spans="1:6" ht="20.100000000000001" customHeight="1" x14ac:dyDescent="0.2">
      <c r="A214" s="100"/>
      <c r="B214" s="100"/>
      <c r="C214" s="100"/>
      <c r="D214" s="100"/>
      <c r="E214" s="100"/>
      <c r="F214" s="100"/>
    </row>
    <row r="215" spans="1:6" ht="20.100000000000001" customHeight="1" x14ac:dyDescent="0.2">
      <c r="A215" s="100"/>
      <c r="B215" s="100"/>
      <c r="C215" s="100"/>
      <c r="D215" s="100"/>
      <c r="E215" s="100"/>
      <c r="F215" s="100"/>
    </row>
    <row r="216" spans="1:6" ht="20.100000000000001" customHeight="1" x14ac:dyDescent="0.2">
      <c r="A216" s="100"/>
      <c r="B216" s="100"/>
      <c r="C216" s="100"/>
      <c r="D216" s="100"/>
      <c r="E216" s="100"/>
      <c r="F216" s="100"/>
    </row>
    <row r="217" spans="1:6" ht="20.100000000000001" customHeight="1" x14ac:dyDescent="0.2">
      <c r="A217" s="100"/>
      <c r="B217" s="100"/>
      <c r="C217" s="100"/>
      <c r="D217" s="100"/>
      <c r="E217" s="100"/>
      <c r="F217" s="100"/>
    </row>
    <row r="218" spans="1:6" ht="20.100000000000001" customHeight="1" x14ac:dyDescent="0.2">
      <c r="A218" s="100"/>
      <c r="B218" s="100"/>
      <c r="C218" s="100"/>
      <c r="D218" s="100"/>
      <c r="E218" s="100"/>
      <c r="F218" s="100"/>
    </row>
    <row r="219" spans="1:6" ht="20.100000000000001" customHeight="1" x14ac:dyDescent="0.2">
      <c r="A219" s="100"/>
      <c r="B219" s="100"/>
      <c r="C219" s="100"/>
      <c r="D219" s="100"/>
      <c r="E219" s="100"/>
      <c r="F219" s="100"/>
    </row>
    <row r="220" spans="1:6" ht="20.100000000000001" customHeight="1" x14ac:dyDescent="0.2">
      <c r="A220" s="100"/>
      <c r="B220" s="100"/>
      <c r="C220" s="100"/>
      <c r="D220" s="100"/>
      <c r="E220" s="100"/>
      <c r="F220" s="100"/>
    </row>
    <row r="221" spans="1:6" ht="20.100000000000001" customHeight="1" x14ac:dyDescent="0.2">
      <c r="A221" s="100"/>
      <c r="B221" s="100"/>
      <c r="C221" s="100"/>
      <c r="D221" s="100"/>
      <c r="E221" s="100"/>
      <c r="F221" s="100"/>
    </row>
    <row r="222" spans="1:6" ht="20.100000000000001" customHeight="1" x14ac:dyDescent="0.2">
      <c r="A222" s="100"/>
      <c r="B222" s="100"/>
      <c r="C222" s="100"/>
      <c r="D222" s="100"/>
      <c r="E222" s="100"/>
      <c r="F222" s="100"/>
    </row>
    <row r="223" spans="1:6" ht="20.100000000000001" customHeight="1" x14ac:dyDescent="0.2">
      <c r="A223" s="100"/>
      <c r="B223" s="100"/>
      <c r="C223" s="100"/>
      <c r="D223" s="100"/>
      <c r="E223" s="100"/>
      <c r="F223" s="100"/>
    </row>
    <row r="224" spans="1:6" ht="20.100000000000001" customHeight="1" x14ac:dyDescent="0.2">
      <c r="A224" s="100"/>
      <c r="B224" s="100"/>
      <c r="C224" s="100"/>
      <c r="D224" s="100"/>
      <c r="E224" s="100"/>
      <c r="F224" s="100"/>
    </row>
    <row r="225" spans="1:6" ht="20.100000000000001" customHeight="1" x14ac:dyDescent="0.2">
      <c r="A225" s="100"/>
      <c r="B225" s="100"/>
      <c r="C225" s="100"/>
      <c r="D225" s="100"/>
      <c r="E225" s="100"/>
      <c r="F225" s="100"/>
    </row>
    <row r="226" spans="1:6" ht="20.100000000000001" customHeight="1" x14ac:dyDescent="0.2">
      <c r="A226" s="100"/>
      <c r="B226" s="100"/>
      <c r="C226" s="100"/>
      <c r="D226" s="100"/>
      <c r="E226" s="100"/>
      <c r="F226" s="100"/>
    </row>
    <row r="227" spans="1:6" ht="20.100000000000001" customHeight="1" x14ac:dyDescent="0.2">
      <c r="A227" s="100"/>
      <c r="B227" s="100"/>
      <c r="C227" s="100"/>
      <c r="D227" s="100"/>
      <c r="E227" s="100"/>
      <c r="F227" s="100"/>
    </row>
    <row r="228" spans="1:6" ht="20.100000000000001" customHeight="1" x14ac:dyDescent="0.2">
      <c r="A228" s="100"/>
      <c r="B228" s="100"/>
      <c r="C228" s="100"/>
      <c r="D228" s="100"/>
      <c r="E228" s="100"/>
      <c r="F228" s="100"/>
    </row>
    <row r="229" spans="1:6" ht="20.100000000000001" customHeight="1" x14ac:dyDescent="0.2">
      <c r="A229" s="100"/>
      <c r="B229" s="100"/>
      <c r="C229" s="100"/>
      <c r="D229" s="100"/>
      <c r="E229" s="100"/>
      <c r="F229" s="100"/>
    </row>
    <row r="230" spans="1:6" ht="20.100000000000001" customHeight="1" x14ac:dyDescent="0.2">
      <c r="A230" s="100"/>
      <c r="B230" s="100"/>
      <c r="C230" s="100"/>
      <c r="D230" s="100"/>
      <c r="E230" s="100"/>
      <c r="F230" s="100"/>
    </row>
    <row r="231" spans="1:6" ht="20.100000000000001" customHeight="1" x14ac:dyDescent="0.2">
      <c r="A231" s="100"/>
      <c r="B231" s="100"/>
      <c r="C231" s="100"/>
      <c r="D231" s="100"/>
      <c r="E231" s="100"/>
      <c r="F231" s="100"/>
    </row>
    <row r="232" spans="1:6" ht="20.100000000000001" customHeight="1" x14ac:dyDescent="0.2">
      <c r="A232" s="100"/>
      <c r="B232" s="100"/>
      <c r="C232" s="100"/>
      <c r="D232" s="100"/>
      <c r="E232" s="100"/>
      <c r="F232" s="100"/>
    </row>
    <row r="233" spans="1:6" ht="20.100000000000001" customHeight="1" x14ac:dyDescent="0.2">
      <c r="A233" s="100"/>
      <c r="B233" s="100"/>
      <c r="C233" s="100"/>
      <c r="D233" s="100"/>
      <c r="E233" s="100"/>
      <c r="F233" s="100"/>
    </row>
    <row r="234" spans="1:6" ht="20.100000000000001" customHeight="1" x14ac:dyDescent="0.2">
      <c r="A234" s="100"/>
      <c r="B234" s="100"/>
      <c r="C234" s="100"/>
      <c r="D234" s="100"/>
      <c r="E234" s="100"/>
      <c r="F234" s="100"/>
    </row>
    <row r="235" spans="1:6" ht="20.100000000000001" customHeight="1" x14ac:dyDescent="0.2">
      <c r="A235" s="100"/>
      <c r="B235" s="100"/>
      <c r="C235" s="100"/>
      <c r="D235" s="100"/>
      <c r="E235" s="100"/>
      <c r="F235" s="100"/>
    </row>
    <row r="236" spans="1:6" ht="20.100000000000001" customHeight="1" x14ac:dyDescent="0.2">
      <c r="A236" s="100"/>
      <c r="B236" s="100"/>
      <c r="C236" s="100"/>
      <c r="D236" s="100"/>
      <c r="E236" s="100"/>
      <c r="F236" s="100"/>
    </row>
    <row r="237" spans="1:6" ht="20.100000000000001" customHeight="1" x14ac:dyDescent="0.2">
      <c r="A237" s="100"/>
      <c r="B237" s="100"/>
      <c r="C237" s="100"/>
      <c r="D237" s="100"/>
      <c r="E237" s="100"/>
      <c r="F237" s="100"/>
    </row>
    <row r="238" spans="1:6" ht="20.100000000000001" customHeight="1" x14ac:dyDescent="0.2">
      <c r="A238" s="100"/>
      <c r="B238" s="100"/>
      <c r="C238" s="100"/>
      <c r="D238" s="100"/>
      <c r="E238" s="100"/>
      <c r="F238" s="100"/>
    </row>
    <row r="239" spans="1:6" ht="20.100000000000001" customHeight="1" x14ac:dyDescent="0.2">
      <c r="A239" s="100"/>
      <c r="B239" s="100"/>
      <c r="C239" s="100"/>
      <c r="D239" s="100"/>
      <c r="E239" s="100"/>
      <c r="F239" s="100"/>
    </row>
    <row r="240" spans="1:6" ht="20.100000000000001" customHeight="1" x14ac:dyDescent="0.2">
      <c r="A240" s="100"/>
      <c r="B240" s="100"/>
      <c r="C240" s="100"/>
      <c r="D240" s="100"/>
      <c r="E240" s="100"/>
      <c r="F240" s="100"/>
    </row>
    <row r="241" spans="1:6" ht="20.100000000000001" customHeight="1" x14ac:dyDescent="0.2">
      <c r="A241" s="100"/>
      <c r="B241" s="100"/>
      <c r="C241" s="100"/>
      <c r="D241" s="100"/>
      <c r="E241" s="100"/>
      <c r="F241" s="100"/>
    </row>
    <row r="242" spans="1:6" ht="20.100000000000001" customHeight="1" x14ac:dyDescent="0.2">
      <c r="A242" s="100"/>
      <c r="B242" s="100"/>
      <c r="C242" s="100"/>
      <c r="D242" s="100"/>
      <c r="E242" s="100"/>
      <c r="F242" s="100"/>
    </row>
    <row r="243" spans="1:6" ht="20.100000000000001" customHeight="1" x14ac:dyDescent="0.2">
      <c r="A243" s="100"/>
      <c r="B243" s="100"/>
      <c r="C243" s="100"/>
      <c r="D243" s="100"/>
      <c r="E243" s="100"/>
      <c r="F243" s="100"/>
    </row>
    <row r="244" spans="1:6" ht="20.100000000000001" customHeight="1" x14ac:dyDescent="0.2">
      <c r="A244" s="100"/>
      <c r="B244" s="100"/>
      <c r="C244" s="100"/>
      <c r="D244" s="100"/>
      <c r="E244" s="100"/>
      <c r="F244" s="100"/>
    </row>
    <row r="245" spans="1:6" ht="20.100000000000001" customHeight="1" x14ac:dyDescent="0.2">
      <c r="A245" s="100"/>
      <c r="B245" s="100"/>
      <c r="C245" s="100"/>
      <c r="D245" s="100"/>
      <c r="E245" s="100"/>
      <c r="F245" s="100"/>
    </row>
    <row r="246" spans="1:6" ht="20.100000000000001" customHeight="1" x14ac:dyDescent="0.2">
      <c r="A246" s="100"/>
      <c r="B246" s="100"/>
      <c r="C246" s="100"/>
      <c r="D246" s="100"/>
      <c r="E246" s="100"/>
      <c r="F246" s="100"/>
    </row>
    <row r="247" spans="1:6" ht="20.100000000000001" customHeight="1" x14ac:dyDescent="0.2">
      <c r="A247" s="100"/>
      <c r="B247" s="100"/>
      <c r="C247" s="100"/>
      <c r="D247" s="100"/>
      <c r="E247" s="100"/>
      <c r="F247" s="100"/>
    </row>
    <row r="248" spans="1:6" ht="20.100000000000001" customHeight="1" x14ac:dyDescent="0.2">
      <c r="A248" s="100"/>
      <c r="B248" s="100"/>
      <c r="C248" s="100"/>
      <c r="D248" s="100"/>
      <c r="E248" s="100"/>
      <c r="F248" s="100"/>
    </row>
    <row r="249" spans="1:6" ht="20.100000000000001" customHeight="1" x14ac:dyDescent="0.2">
      <c r="A249" s="100"/>
      <c r="B249" s="100"/>
      <c r="C249" s="100"/>
      <c r="D249" s="100"/>
      <c r="E249" s="100"/>
      <c r="F249" s="100"/>
    </row>
    <row r="250" spans="1:6" ht="20.100000000000001" customHeight="1" x14ac:dyDescent="0.2">
      <c r="A250" s="100"/>
      <c r="B250" s="100"/>
      <c r="C250" s="100"/>
      <c r="D250" s="100"/>
      <c r="E250" s="100"/>
      <c r="F250" s="100"/>
    </row>
    <row r="251" spans="1:6" ht="20.100000000000001" customHeight="1" x14ac:dyDescent="0.2">
      <c r="A251" s="100"/>
      <c r="B251" s="100"/>
      <c r="C251" s="100"/>
      <c r="D251" s="100"/>
      <c r="E251" s="100"/>
      <c r="F251" s="100"/>
    </row>
    <row r="252" spans="1:6" ht="20.100000000000001" customHeight="1" x14ac:dyDescent="0.2">
      <c r="A252" s="100"/>
      <c r="B252" s="100"/>
      <c r="C252" s="100"/>
      <c r="D252" s="100"/>
      <c r="E252" s="100"/>
      <c r="F252" s="100"/>
    </row>
    <row r="253" spans="1:6" ht="20.100000000000001" customHeight="1" x14ac:dyDescent="0.2">
      <c r="A253" s="100"/>
      <c r="B253" s="100"/>
      <c r="C253" s="100"/>
      <c r="D253" s="100"/>
      <c r="E253" s="100"/>
      <c r="F253" s="100"/>
    </row>
    <row r="254" spans="1:6" ht="20.100000000000001" customHeight="1" x14ac:dyDescent="0.2">
      <c r="A254" s="100"/>
      <c r="B254" s="100"/>
      <c r="C254" s="100"/>
      <c r="D254" s="100"/>
      <c r="E254" s="100"/>
      <c r="F254" s="100"/>
    </row>
    <row r="255" spans="1:6" ht="20.100000000000001" customHeight="1" x14ac:dyDescent="0.2">
      <c r="A255" s="100"/>
      <c r="B255" s="100"/>
      <c r="C255" s="100"/>
      <c r="D255" s="100"/>
      <c r="E255" s="100"/>
      <c r="F255" s="100"/>
    </row>
    <row r="256" spans="1:6" ht="20.100000000000001" customHeight="1" x14ac:dyDescent="0.2">
      <c r="A256" s="100"/>
      <c r="B256" s="100"/>
      <c r="C256" s="100"/>
      <c r="D256" s="100"/>
      <c r="E256" s="100"/>
      <c r="F256" s="100"/>
    </row>
    <row r="257" spans="1:6" ht="20.100000000000001" customHeight="1" x14ac:dyDescent="0.2">
      <c r="A257" s="100"/>
      <c r="B257" s="100"/>
      <c r="C257" s="100"/>
      <c r="D257" s="100"/>
      <c r="E257" s="100"/>
      <c r="F257" s="100"/>
    </row>
    <row r="258" spans="1:6" ht="20.100000000000001" customHeight="1" x14ac:dyDescent="0.2">
      <c r="A258" s="100"/>
      <c r="B258" s="100"/>
      <c r="C258" s="100"/>
      <c r="D258" s="100"/>
      <c r="E258" s="100"/>
      <c r="F258" s="100"/>
    </row>
    <row r="259" spans="1:6" ht="20.100000000000001" customHeight="1" x14ac:dyDescent="0.2">
      <c r="A259" s="100"/>
      <c r="B259" s="100"/>
      <c r="C259" s="100"/>
      <c r="D259" s="100"/>
      <c r="E259" s="100"/>
      <c r="F259" s="100"/>
    </row>
    <row r="260" spans="1:6" ht="20.100000000000001" customHeight="1" x14ac:dyDescent="0.2">
      <c r="A260" s="100"/>
      <c r="B260" s="100"/>
      <c r="C260" s="100"/>
      <c r="D260" s="100"/>
      <c r="E260" s="100"/>
      <c r="F260" s="100"/>
    </row>
    <row r="261" spans="1:6" ht="20.100000000000001" customHeight="1" x14ac:dyDescent="0.2">
      <c r="A261" s="100"/>
      <c r="B261" s="100"/>
      <c r="C261" s="100"/>
      <c r="D261" s="100"/>
      <c r="E261" s="100"/>
      <c r="F261" s="100"/>
    </row>
    <row r="262" spans="1:6" ht="20.100000000000001" customHeight="1" x14ac:dyDescent="0.2">
      <c r="A262" s="100"/>
      <c r="B262" s="100"/>
      <c r="C262" s="100"/>
      <c r="D262" s="100"/>
      <c r="E262" s="100"/>
      <c r="F262" s="100"/>
    </row>
    <row r="263" spans="1:6" ht="20.100000000000001" customHeight="1" x14ac:dyDescent="0.2">
      <c r="A263" s="100"/>
      <c r="B263" s="100"/>
      <c r="C263" s="100"/>
      <c r="D263" s="100"/>
      <c r="E263" s="100"/>
      <c r="F263" s="100"/>
    </row>
    <row r="264" spans="1:6" ht="20.100000000000001" customHeight="1" x14ac:dyDescent="0.2">
      <c r="A264" s="100"/>
      <c r="B264" s="100"/>
      <c r="C264" s="100"/>
      <c r="D264" s="100"/>
      <c r="E264" s="100"/>
      <c r="F264" s="100"/>
    </row>
    <row r="265" spans="1:6" ht="20.100000000000001" customHeight="1" x14ac:dyDescent="0.2">
      <c r="A265" s="100"/>
      <c r="B265" s="100"/>
      <c r="C265" s="100"/>
      <c r="D265" s="100"/>
      <c r="E265" s="100"/>
      <c r="F265" s="100"/>
    </row>
    <row r="266" spans="1:6" ht="20.100000000000001" customHeight="1" x14ac:dyDescent="0.2">
      <c r="A266" s="100"/>
      <c r="B266" s="100"/>
      <c r="C266" s="100"/>
      <c r="D266" s="100"/>
      <c r="E266" s="100"/>
      <c r="F266" s="100"/>
    </row>
    <row r="267" spans="1:6" ht="20.100000000000001" customHeight="1" x14ac:dyDescent="0.2">
      <c r="A267" s="100"/>
      <c r="B267" s="100"/>
      <c r="C267" s="100"/>
      <c r="D267" s="100"/>
      <c r="E267" s="100"/>
      <c r="F267" s="100"/>
    </row>
    <row r="268" spans="1:6" ht="20.100000000000001" customHeight="1" x14ac:dyDescent="0.2">
      <c r="A268" s="100"/>
      <c r="B268" s="100"/>
      <c r="C268" s="100"/>
      <c r="D268" s="100"/>
      <c r="E268" s="100"/>
      <c r="F268" s="100"/>
    </row>
    <row r="269" spans="1:6" ht="20.100000000000001" customHeight="1" x14ac:dyDescent="0.2">
      <c r="A269" s="100"/>
      <c r="B269" s="100"/>
      <c r="C269" s="100"/>
      <c r="D269" s="100"/>
      <c r="E269" s="100"/>
      <c r="F269" s="100"/>
    </row>
    <row r="270" spans="1:6" ht="20.100000000000001" customHeight="1" x14ac:dyDescent="0.2">
      <c r="A270" s="100"/>
      <c r="B270" s="100"/>
      <c r="C270" s="100"/>
      <c r="D270" s="100"/>
      <c r="E270" s="100"/>
      <c r="F270" s="100"/>
    </row>
    <row r="271" spans="1:6" ht="20.100000000000001" customHeight="1" x14ac:dyDescent="0.2">
      <c r="A271" s="100"/>
      <c r="B271" s="100"/>
      <c r="C271" s="100"/>
      <c r="D271" s="100"/>
      <c r="E271" s="100"/>
      <c r="F271" s="100"/>
    </row>
    <row r="272" spans="1:6" ht="20.100000000000001" customHeight="1" x14ac:dyDescent="0.2">
      <c r="A272" s="100"/>
      <c r="B272" s="100"/>
      <c r="C272" s="100"/>
      <c r="D272" s="100"/>
      <c r="E272" s="100"/>
      <c r="F272" s="100"/>
    </row>
    <row r="273" spans="1:6" ht="20.100000000000001" customHeight="1" x14ac:dyDescent="0.2">
      <c r="A273" s="100"/>
      <c r="B273" s="100"/>
      <c r="C273" s="100"/>
      <c r="D273" s="100"/>
      <c r="E273" s="100"/>
      <c r="F273" s="100"/>
    </row>
    <row r="274" spans="1:6" ht="20.100000000000001" customHeight="1" x14ac:dyDescent="0.2">
      <c r="A274" s="100"/>
      <c r="B274" s="100"/>
      <c r="C274" s="100"/>
      <c r="D274" s="100"/>
      <c r="E274" s="100"/>
      <c r="F274" s="100"/>
    </row>
    <row r="275" spans="1:6" ht="20.100000000000001" customHeight="1" x14ac:dyDescent="0.2">
      <c r="A275" s="100"/>
      <c r="B275" s="100"/>
      <c r="C275" s="100"/>
      <c r="D275" s="100"/>
      <c r="E275" s="100"/>
      <c r="F275" s="100"/>
    </row>
    <row r="276" spans="1:6" ht="20.100000000000001" customHeight="1" x14ac:dyDescent="0.2">
      <c r="A276" s="100"/>
      <c r="B276" s="100"/>
      <c r="C276" s="100"/>
      <c r="D276" s="100"/>
      <c r="E276" s="100"/>
      <c r="F276" s="100"/>
    </row>
    <row r="277" spans="1:6" ht="20.100000000000001" customHeight="1" x14ac:dyDescent="0.2">
      <c r="A277" s="100"/>
      <c r="B277" s="100"/>
      <c r="C277" s="100"/>
      <c r="D277" s="100"/>
      <c r="E277" s="100"/>
      <c r="F277" s="100"/>
    </row>
    <row r="278" spans="1:6" ht="20.100000000000001" customHeight="1" x14ac:dyDescent="0.2">
      <c r="A278" s="100"/>
      <c r="B278" s="100"/>
      <c r="C278" s="100"/>
      <c r="D278" s="100"/>
      <c r="E278" s="100"/>
      <c r="F278" s="100"/>
    </row>
    <row r="279" spans="1:6" ht="20.100000000000001" customHeight="1" x14ac:dyDescent="0.2">
      <c r="A279" s="100"/>
      <c r="B279" s="100"/>
      <c r="C279" s="100"/>
      <c r="D279" s="100"/>
      <c r="E279" s="100"/>
      <c r="F279" s="100"/>
    </row>
    <row r="280" spans="1:6" ht="20.100000000000001" customHeight="1" x14ac:dyDescent="0.2">
      <c r="A280" s="100"/>
      <c r="B280" s="100"/>
      <c r="C280" s="100"/>
      <c r="D280" s="100"/>
      <c r="E280" s="100"/>
      <c r="F280" s="100"/>
    </row>
    <row r="281" spans="1:6" ht="20.100000000000001" customHeight="1" x14ac:dyDescent="0.2">
      <c r="A281" s="100"/>
      <c r="B281" s="100"/>
      <c r="C281" s="100"/>
      <c r="D281" s="100"/>
      <c r="E281" s="100"/>
      <c r="F281" s="100"/>
    </row>
    <row r="282" spans="1:6" ht="20.100000000000001" customHeight="1" x14ac:dyDescent="0.2">
      <c r="A282" s="100"/>
      <c r="B282" s="100"/>
      <c r="C282" s="100"/>
      <c r="D282" s="100"/>
      <c r="E282" s="100"/>
      <c r="F282" s="100"/>
    </row>
    <row r="283" spans="1:6" ht="20.100000000000001" customHeight="1" x14ac:dyDescent="0.2">
      <c r="A283" s="100"/>
      <c r="B283" s="100"/>
      <c r="C283" s="100"/>
      <c r="D283" s="100"/>
      <c r="E283" s="100"/>
      <c r="F283" s="100"/>
    </row>
    <row r="284" spans="1:6" ht="20.100000000000001" customHeight="1" x14ac:dyDescent="0.2">
      <c r="A284" s="100"/>
      <c r="B284" s="100"/>
      <c r="C284" s="100"/>
      <c r="D284" s="100"/>
      <c r="E284" s="100"/>
      <c r="F284" s="100"/>
    </row>
    <row r="285" spans="1:6" ht="20.100000000000001" customHeight="1" x14ac:dyDescent="0.2">
      <c r="A285" s="100"/>
      <c r="B285" s="100"/>
      <c r="C285" s="100"/>
      <c r="D285" s="100"/>
      <c r="E285" s="100"/>
      <c r="F285" s="100"/>
    </row>
    <row r="286" spans="1:6" ht="20.100000000000001" customHeight="1" x14ac:dyDescent="0.2">
      <c r="A286" s="100"/>
      <c r="B286" s="100"/>
      <c r="C286" s="100"/>
      <c r="D286" s="100"/>
      <c r="E286" s="100"/>
      <c r="F286" s="100"/>
    </row>
    <row r="287" spans="1:6" ht="20.100000000000001" customHeight="1" x14ac:dyDescent="0.2">
      <c r="A287" s="100"/>
      <c r="B287" s="100"/>
      <c r="C287" s="100"/>
      <c r="D287" s="100"/>
      <c r="E287" s="100"/>
      <c r="F287" s="100"/>
    </row>
    <row r="288" spans="1:6" ht="20.100000000000001" customHeight="1" x14ac:dyDescent="0.2">
      <c r="A288" s="100"/>
      <c r="B288" s="100"/>
      <c r="C288" s="100"/>
      <c r="D288" s="100"/>
      <c r="E288" s="100"/>
      <c r="F288" s="100"/>
    </row>
    <row r="289" spans="1:6" ht="20.100000000000001" customHeight="1" x14ac:dyDescent="0.2">
      <c r="A289" s="100"/>
      <c r="B289" s="100"/>
      <c r="C289" s="100"/>
      <c r="D289" s="100"/>
      <c r="E289" s="100"/>
      <c r="F289" s="100"/>
    </row>
    <row r="290" spans="1:6" ht="20.100000000000001" customHeight="1" x14ac:dyDescent="0.2">
      <c r="A290" s="100"/>
      <c r="B290" s="100"/>
      <c r="C290" s="100"/>
      <c r="D290" s="100"/>
      <c r="E290" s="100"/>
      <c r="F290" s="100"/>
    </row>
    <row r="291" spans="1:6" ht="20.100000000000001" customHeight="1" x14ac:dyDescent="0.2">
      <c r="A291" s="100"/>
      <c r="B291" s="100"/>
      <c r="C291" s="100"/>
      <c r="D291" s="100"/>
      <c r="E291" s="100"/>
      <c r="F291" s="100"/>
    </row>
    <row r="292" spans="1:6" ht="20.100000000000001" customHeight="1" x14ac:dyDescent="0.2">
      <c r="A292" s="100"/>
      <c r="B292" s="100"/>
      <c r="C292" s="100"/>
      <c r="D292" s="100"/>
      <c r="E292" s="100"/>
      <c r="F292" s="100"/>
    </row>
    <row r="293" spans="1:6" ht="20.100000000000001" customHeight="1" x14ac:dyDescent="0.2">
      <c r="A293" s="100"/>
      <c r="B293" s="100"/>
      <c r="C293" s="100"/>
      <c r="D293" s="100"/>
      <c r="E293" s="100"/>
      <c r="F293" s="100"/>
    </row>
    <row r="294" spans="1:6" ht="20.100000000000001" customHeight="1" x14ac:dyDescent="0.2">
      <c r="A294" s="100"/>
      <c r="B294" s="100"/>
      <c r="C294" s="100"/>
      <c r="D294" s="100"/>
      <c r="E294" s="100"/>
      <c r="F294" s="100"/>
    </row>
    <row r="295" spans="1:6" ht="20.100000000000001" customHeight="1" x14ac:dyDescent="0.2">
      <c r="A295" s="100"/>
      <c r="B295" s="100"/>
      <c r="C295" s="100"/>
      <c r="D295" s="100"/>
      <c r="E295" s="100"/>
      <c r="F295" s="100"/>
    </row>
    <row r="296" spans="1:6" ht="20.100000000000001" customHeight="1" x14ac:dyDescent="0.2">
      <c r="A296" s="100"/>
      <c r="B296" s="100"/>
      <c r="C296" s="100"/>
      <c r="D296" s="100"/>
      <c r="E296" s="100"/>
      <c r="F296" s="100"/>
    </row>
    <row r="297" spans="1:6" ht="20.100000000000001" customHeight="1" x14ac:dyDescent="0.2">
      <c r="A297" s="100"/>
      <c r="B297" s="100"/>
      <c r="C297" s="100"/>
      <c r="D297" s="100"/>
      <c r="E297" s="100"/>
      <c r="F297" s="100"/>
    </row>
    <row r="298" spans="1:6" ht="20.100000000000001" customHeight="1" x14ac:dyDescent="0.2">
      <c r="A298" s="100"/>
      <c r="B298" s="100"/>
      <c r="C298" s="100"/>
      <c r="D298" s="100"/>
      <c r="E298" s="100"/>
      <c r="F298" s="100"/>
    </row>
    <row r="299" spans="1:6" ht="20.100000000000001" customHeight="1" x14ac:dyDescent="0.2">
      <c r="A299" s="100"/>
      <c r="B299" s="100"/>
      <c r="C299" s="100"/>
      <c r="D299" s="100"/>
      <c r="E299" s="100"/>
      <c r="F299" s="100"/>
    </row>
    <row r="300" spans="1:6" ht="20.100000000000001" customHeight="1" x14ac:dyDescent="0.2">
      <c r="A300" s="100"/>
      <c r="B300" s="100"/>
      <c r="C300" s="100"/>
      <c r="D300" s="100"/>
      <c r="E300" s="100"/>
      <c r="F300" s="100"/>
    </row>
    <row r="301" spans="1:6" ht="20.100000000000001" customHeight="1" x14ac:dyDescent="0.2">
      <c r="A301" s="100"/>
      <c r="B301" s="100"/>
      <c r="C301" s="100"/>
      <c r="D301" s="100"/>
      <c r="E301" s="100"/>
      <c r="F301" s="100"/>
    </row>
    <row r="302" spans="1:6" ht="20.100000000000001" customHeight="1" x14ac:dyDescent="0.2">
      <c r="A302" s="100"/>
      <c r="B302" s="100"/>
      <c r="C302" s="100"/>
      <c r="D302" s="100"/>
      <c r="E302" s="100"/>
      <c r="F302" s="100"/>
    </row>
    <row r="303" spans="1:6" ht="20.100000000000001" customHeight="1" x14ac:dyDescent="0.2">
      <c r="A303" s="100"/>
      <c r="B303" s="100"/>
      <c r="C303" s="100"/>
      <c r="D303" s="100"/>
      <c r="E303" s="100"/>
      <c r="F303" s="100"/>
    </row>
    <row r="304" spans="1:6" ht="20.100000000000001" customHeight="1" x14ac:dyDescent="0.2">
      <c r="A304" s="100"/>
      <c r="B304" s="100"/>
      <c r="C304" s="100"/>
      <c r="D304" s="100"/>
      <c r="E304" s="100"/>
      <c r="F304" s="100"/>
    </row>
    <row r="305" spans="1:6" ht="20.100000000000001" customHeight="1" x14ac:dyDescent="0.2">
      <c r="A305" s="100"/>
      <c r="B305" s="100"/>
      <c r="C305" s="100"/>
      <c r="D305" s="100"/>
      <c r="E305" s="100"/>
      <c r="F305" s="100"/>
    </row>
    <row r="306" spans="1:6" ht="20.100000000000001" customHeight="1" x14ac:dyDescent="0.2">
      <c r="A306" s="100"/>
      <c r="B306" s="100"/>
      <c r="C306" s="100"/>
      <c r="D306" s="100"/>
      <c r="E306" s="100"/>
      <c r="F306" s="100"/>
    </row>
    <row r="307" spans="1:6" ht="20.100000000000001" customHeight="1" x14ac:dyDescent="0.2">
      <c r="A307" s="100"/>
      <c r="B307" s="100"/>
      <c r="C307" s="100"/>
      <c r="D307" s="100"/>
      <c r="E307" s="100"/>
      <c r="F307" s="100"/>
    </row>
    <row r="308" spans="1:6" ht="20.100000000000001" customHeight="1" x14ac:dyDescent="0.2">
      <c r="A308" s="100"/>
      <c r="B308" s="100"/>
      <c r="C308" s="100"/>
      <c r="D308" s="100"/>
      <c r="E308" s="100"/>
      <c r="F308" s="100"/>
    </row>
    <row r="309" spans="1:6" ht="20.100000000000001" customHeight="1" x14ac:dyDescent="0.2">
      <c r="A309" s="100"/>
      <c r="B309" s="100"/>
      <c r="C309" s="100"/>
      <c r="D309" s="100"/>
      <c r="E309" s="100"/>
      <c r="F309" s="100"/>
    </row>
    <row r="310" spans="1:6" ht="20.100000000000001" customHeight="1" x14ac:dyDescent="0.2">
      <c r="A310" s="100"/>
      <c r="B310" s="100"/>
      <c r="C310" s="100"/>
      <c r="D310" s="100"/>
      <c r="E310" s="100"/>
      <c r="F310" s="100"/>
    </row>
    <row r="311" spans="1:6" ht="20.100000000000001" customHeight="1" x14ac:dyDescent="0.2">
      <c r="A311" s="100"/>
      <c r="B311" s="100"/>
      <c r="C311" s="100"/>
      <c r="D311" s="100"/>
      <c r="E311" s="100"/>
      <c r="F311" s="100"/>
    </row>
    <row r="312" spans="1:6" ht="20.100000000000001" customHeight="1" x14ac:dyDescent="0.2">
      <c r="A312" s="100"/>
      <c r="B312" s="100"/>
      <c r="C312" s="100"/>
      <c r="D312" s="100"/>
      <c r="E312" s="100"/>
      <c r="F312" s="100"/>
    </row>
    <row r="313" spans="1:6" ht="20.100000000000001" customHeight="1" x14ac:dyDescent="0.2">
      <c r="A313" s="100"/>
      <c r="B313" s="100"/>
      <c r="C313" s="100"/>
      <c r="D313" s="100"/>
      <c r="E313" s="100"/>
      <c r="F313" s="100"/>
    </row>
    <row r="314" spans="1:6" ht="20.100000000000001" customHeight="1" x14ac:dyDescent="0.2">
      <c r="A314" s="100"/>
      <c r="B314" s="100"/>
      <c r="C314" s="100"/>
      <c r="D314" s="100"/>
      <c r="E314" s="100"/>
      <c r="F314" s="100"/>
    </row>
    <row r="315" spans="1:6" ht="20.100000000000001" customHeight="1" x14ac:dyDescent="0.2">
      <c r="A315" s="100"/>
      <c r="B315" s="100"/>
      <c r="C315" s="100"/>
      <c r="D315" s="100"/>
      <c r="E315" s="100"/>
      <c r="F315" s="100"/>
    </row>
    <row r="316" spans="1:6" ht="20.100000000000001" customHeight="1" x14ac:dyDescent="0.2">
      <c r="A316" s="100"/>
      <c r="B316" s="100"/>
      <c r="C316" s="100"/>
      <c r="D316" s="100"/>
      <c r="E316" s="100"/>
      <c r="F316" s="100"/>
    </row>
    <row r="317" spans="1:6" ht="20.100000000000001" customHeight="1" x14ac:dyDescent="0.2">
      <c r="A317" s="100"/>
      <c r="B317" s="100"/>
      <c r="C317" s="100"/>
      <c r="D317" s="100"/>
      <c r="E317" s="100"/>
      <c r="F317" s="100"/>
    </row>
    <row r="318" spans="1:6" ht="20.100000000000001" customHeight="1" x14ac:dyDescent="0.2">
      <c r="A318" s="100"/>
      <c r="B318" s="100"/>
      <c r="C318" s="100"/>
      <c r="D318" s="100"/>
      <c r="E318" s="100"/>
      <c r="F318" s="100"/>
    </row>
    <row r="319" spans="1:6" ht="20.100000000000001" customHeight="1" x14ac:dyDescent="0.2">
      <c r="A319" s="100"/>
      <c r="B319" s="100"/>
      <c r="C319" s="100"/>
      <c r="D319" s="100"/>
      <c r="E319" s="100"/>
      <c r="F319" s="100"/>
    </row>
    <row r="320" spans="1:6" ht="20.100000000000001" customHeight="1" x14ac:dyDescent="0.2">
      <c r="A320" s="100"/>
      <c r="B320" s="100"/>
      <c r="C320" s="100"/>
      <c r="D320" s="100"/>
      <c r="E320" s="100"/>
      <c r="F320" s="100"/>
    </row>
    <row r="321" spans="1:6" ht="20.100000000000001" customHeight="1" x14ac:dyDescent="0.2">
      <c r="A321" s="100"/>
      <c r="B321" s="100"/>
      <c r="C321" s="100"/>
      <c r="D321" s="100"/>
      <c r="E321" s="100"/>
      <c r="F321" s="100"/>
    </row>
    <row r="322" spans="1:6" ht="20.100000000000001" customHeight="1" x14ac:dyDescent="0.2">
      <c r="A322" s="100"/>
      <c r="B322" s="100"/>
      <c r="C322" s="100"/>
      <c r="D322" s="100"/>
      <c r="E322" s="100"/>
      <c r="F322" s="100"/>
    </row>
    <row r="323" spans="1:6" ht="20.100000000000001" customHeight="1" x14ac:dyDescent="0.2">
      <c r="A323" s="100"/>
      <c r="B323" s="100"/>
      <c r="C323" s="100"/>
      <c r="D323" s="100"/>
      <c r="E323" s="100"/>
      <c r="F323" s="100"/>
    </row>
    <row r="324" spans="1:6" ht="20.100000000000001" customHeight="1" x14ac:dyDescent="0.2">
      <c r="A324" s="100"/>
      <c r="B324" s="100"/>
      <c r="C324" s="100"/>
      <c r="D324" s="100"/>
      <c r="E324" s="100"/>
      <c r="F324" s="100"/>
    </row>
    <row r="325" spans="1:6" ht="20.100000000000001" customHeight="1" x14ac:dyDescent="0.2">
      <c r="A325" s="100"/>
      <c r="B325" s="100"/>
      <c r="C325" s="100"/>
      <c r="D325" s="100"/>
      <c r="E325" s="100"/>
      <c r="F325" s="100"/>
    </row>
    <row r="326" spans="1:6" ht="20.100000000000001" customHeight="1" x14ac:dyDescent="0.2">
      <c r="A326" s="100"/>
      <c r="B326" s="100"/>
      <c r="C326" s="100"/>
      <c r="D326" s="100"/>
      <c r="E326" s="100"/>
      <c r="F326" s="100"/>
    </row>
    <row r="327" spans="1:6" ht="20.100000000000001" customHeight="1" x14ac:dyDescent="0.2">
      <c r="A327" s="100"/>
      <c r="B327" s="100"/>
      <c r="C327" s="100"/>
      <c r="D327" s="100"/>
      <c r="E327" s="100"/>
      <c r="F327" s="100"/>
    </row>
    <row r="328" spans="1:6" ht="20.100000000000001" customHeight="1" x14ac:dyDescent="0.2">
      <c r="A328" s="100"/>
      <c r="B328" s="100"/>
      <c r="C328" s="100"/>
      <c r="D328" s="100"/>
      <c r="E328" s="100"/>
      <c r="F328" s="100"/>
    </row>
    <row r="329" spans="1:6" ht="20.100000000000001" customHeight="1" x14ac:dyDescent="0.2">
      <c r="A329" s="100"/>
      <c r="B329" s="100"/>
      <c r="C329" s="100"/>
      <c r="D329" s="100"/>
      <c r="E329" s="100"/>
      <c r="F329" s="100"/>
    </row>
    <row r="330" spans="1:6" ht="20.100000000000001" customHeight="1" x14ac:dyDescent="0.2">
      <c r="A330" s="100"/>
      <c r="B330" s="100"/>
      <c r="C330" s="100"/>
      <c r="D330" s="100"/>
      <c r="E330" s="100"/>
      <c r="F330" s="100"/>
    </row>
    <row r="331" spans="1:6" ht="20.100000000000001" customHeight="1" x14ac:dyDescent="0.2">
      <c r="A331" s="100"/>
      <c r="B331" s="100"/>
      <c r="C331" s="100"/>
      <c r="D331" s="100"/>
      <c r="E331" s="100"/>
      <c r="F331" s="100"/>
    </row>
    <row r="332" spans="1:6" ht="20.100000000000001" customHeight="1" x14ac:dyDescent="0.2">
      <c r="A332" s="100"/>
      <c r="B332" s="100"/>
      <c r="C332" s="100"/>
      <c r="D332" s="100"/>
      <c r="E332" s="100"/>
      <c r="F332" s="100"/>
    </row>
    <row r="333" spans="1:6" ht="20.100000000000001" customHeight="1" x14ac:dyDescent="0.2">
      <c r="A333" s="100"/>
      <c r="B333" s="100"/>
      <c r="C333" s="100"/>
      <c r="D333" s="100"/>
      <c r="E333" s="100"/>
      <c r="F333" s="100"/>
    </row>
    <row r="334" spans="1:6" ht="20.100000000000001" customHeight="1" x14ac:dyDescent="0.2">
      <c r="A334" s="100"/>
      <c r="B334" s="100"/>
      <c r="C334" s="100"/>
      <c r="D334" s="100"/>
      <c r="E334" s="100"/>
      <c r="F334" s="100"/>
    </row>
    <row r="335" spans="1:6" ht="20.100000000000001" customHeight="1" x14ac:dyDescent="0.2">
      <c r="A335" s="100"/>
      <c r="B335" s="100"/>
      <c r="C335" s="100"/>
      <c r="D335" s="100"/>
      <c r="E335" s="100"/>
      <c r="F335" s="100"/>
    </row>
    <row r="336" spans="1:6" ht="20.100000000000001" customHeight="1" x14ac:dyDescent="0.2">
      <c r="A336" s="100"/>
      <c r="B336" s="100"/>
      <c r="C336" s="100"/>
      <c r="D336" s="100"/>
      <c r="E336" s="100"/>
      <c r="F336" s="100"/>
    </row>
    <row r="337" spans="1:6" ht="20.100000000000001" customHeight="1" x14ac:dyDescent="0.2">
      <c r="A337" s="100"/>
      <c r="B337" s="100"/>
      <c r="C337" s="100"/>
      <c r="D337" s="100"/>
      <c r="E337" s="100"/>
      <c r="F337" s="100"/>
    </row>
    <row r="338" spans="1:6" ht="20.100000000000001" customHeight="1" x14ac:dyDescent="0.2">
      <c r="A338" s="100"/>
      <c r="B338" s="100"/>
      <c r="C338" s="100"/>
      <c r="D338" s="100"/>
      <c r="E338" s="100"/>
      <c r="F338" s="100"/>
    </row>
    <row r="339" spans="1:6" ht="20.100000000000001" customHeight="1" x14ac:dyDescent="0.2">
      <c r="A339" s="100"/>
      <c r="B339" s="100"/>
      <c r="C339" s="100"/>
      <c r="D339" s="100"/>
      <c r="E339" s="100"/>
      <c r="F339" s="100"/>
    </row>
    <row r="340" spans="1:6" ht="20.100000000000001" customHeight="1" x14ac:dyDescent="0.2">
      <c r="A340" s="100"/>
      <c r="B340" s="100"/>
      <c r="C340" s="100"/>
      <c r="D340" s="100"/>
      <c r="E340" s="100"/>
      <c r="F340" s="100"/>
    </row>
    <row r="341" spans="1:6" ht="20.100000000000001" customHeight="1" x14ac:dyDescent="0.2">
      <c r="A341" s="100"/>
      <c r="B341" s="100"/>
      <c r="C341" s="100"/>
      <c r="D341" s="100"/>
      <c r="E341" s="100"/>
      <c r="F341" s="100"/>
    </row>
    <row r="342" spans="1:6" ht="20.100000000000001" customHeight="1" x14ac:dyDescent="0.2">
      <c r="A342" s="100"/>
      <c r="B342" s="100"/>
      <c r="C342" s="100"/>
      <c r="D342" s="100"/>
      <c r="E342" s="100"/>
      <c r="F342" s="100"/>
    </row>
    <row r="343" spans="1:6" ht="20.100000000000001" customHeight="1" x14ac:dyDescent="0.2">
      <c r="A343" s="100"/>
      <c r="B343" s="100"/>
      <c r="C343" s="100"/>
      <c r="D343" s="100"/>
      <c r="E343" s="100"/>
      <c r="F343" s="100"/>
    </row>
    <row r="344" spans="1:6" ht="20.100000000000001" customHeight="1" x14ac:dyDescent="0.2">
      <c r="A344" s="100"/>
      <c r="B344" s="100"/>
      <c r="C344" s="100"/>
      <c r="D344" s="100"/>
      <c r="E344" s="100"/>
      <c r="F344" s="100"/>
    </row>
    <row r="345" spans="1:6" ht="20.100000000000001" customHeight="1" x14ac:dyDescent="0.2">
      <c r="A345" s="100"/>
      <c r="B345" s="100"/>
      <c r="C345" s="100"/>
      <c r="D345" s="100"/>
      <c r="E345" s="100"/>
      <c r="F345" s="100"/>
    </row>
    <row r="346" spans="1:6" ht="20.100000000000001" customHeight="1" x14ac:dyDescent="0.2">
      <c r="A346" s="100"/>
      <c r="B346" s="100"/>
      <c r="C346" s="100"/>
      <c r="D346" s="100"/>
      <c r="E346" s="100"/>
      <c r="F346" s="100"/>
    </row>
    <row r="347" spans="1:6" x14ac:dyDescent="0.2">
      <c r="A347" s="100"/>
      <c r="B347" s="100"/>
      <c r="C347" s="100"/>
      <c r="D347" s="100"/>
      <c r="E347" s="100"/>
      <c r="F347" s="100"/>
    </row>
    <row r="348" spans="1:6" x14ac:dyDescent="0.2">
      <c r="A348" s="100"/>
      <c r="B348" s="100"/>
      <c r="C348" s="100"/>
      <c r="D348" s="100"/>
      <c r="E348" s="100"/>
      <c r="F348" s="100"/>
    </row>
    <row r="349" spans="1:6" x14ac:dyDescent="0.2">
      <c r="A349" s="100"/>
      <c r="B349" s="100"/>
      <c r="C349" s="100"/>
      <c r="D349" s="100"/>
      <c r="E349" s="100"/>
      <c r="F349" s="100"/>
    </row>
    <row r="350" spans="1:6" x14ac:dyDescent="0.2">
      <c r="A350" s="100"/>
      <c r="B350" s="100"/>
      <c r="C350" s="100"/>
      <c r="D350" s="100"/>
      <c r="E350" s="100"/>
      <c r="F350" s="100"/>
    </row>
    <row r="351" spans="1:6" x14ac:dyDescent="0.2">
      <c r="A351" s="100"/>
      <c r="B351" s="100"/>
      <c r="C351" s="100"/>
      <c r="D351" s="100"/>
      <c r="E351" s="100"/>
      <c r="F351" s="100"/>
    </row>
    <row r="352" spans="1:6" x14ac:dyDescent="0.2">
      <c r="A352" s="100"/>
      <c r="B352" s="100"/>
      <c r="C352" s="100"/>
      <c r="D352" s="100"/>
      <c r="E352" s="100"/>
      <c r="F352" s="100"/>
    </row>
    <row r="353" spans="1:6" x14ac:dyDescent="0.2">
      <c r="A353" s="100"/>
      <c r="B353" s="100"/>
      <c r="C353" s="100"/>
      <c r="D353" s="100"/>
      <c r="E353" s="100"/>
      <c r="F353" s="100"/>
    </row>
    <row r="354" spans="1:6" x14ac:dyDescent="0.2">
      <c r="A354" s="100"/>
      <c r="B354" s="100"/>
      <c r="C354" s="100"/>
      <c r="D354" s="100"/>
      <c r="E354" s="100"/>
      <c r="F354" s="100"/>
    </row>
    <row r="355" spans="1:6" x14ac:dyDescent="0.2">
      <c r="A355" s="100"/>
      <c r="B355" s="100"/>
      <c r="C355" s="100"/>
      <c r="D355" s="100"/>
      <c r="E355" s="100"/>
      <c r="F355" s="100"/>
    </row>
    <row r="356" spans="1:6" x14ac:dyDescent="0.2">
      <c r="A356" s="100"/>
      <c r="B356" s="100"/>
      <c r="C356" s="100"/>
      <c r="D356" s="100"/>
      <c r="E356" s="100"/>
      <c r="F356" s="100"/>
    </row>
    <row r="357" spans="1:6" x14ac:dyDescent="0.2">
      <c r="A357" s="100"/>
      <c r="B357" s="100"/>
      <c r="C357" s="100"/>
      <c r="D357" s="100"/>
      <c r="E357" s="100"/>
      <c r="F357" s="100"/>
    </row>
    <row r="358" spans="1:6" x14ac:dyDescent="0.2">
      <c r="A358" s="100"/>
      <c r="B358" s="100"/>
      <c r="C358" s="100"/>
      <c r="D358" s="100"/>
      <c r="E358" s="100"/>
      <c r="F358" s="100"/>
    </row>
    <row r="359" spans="1:6" x14ac:dyDescent="0.2">
      <c r="A359" s="100"/>
      <c r="B359" s="100"/>
      <c r="C359" s="100"/>
      <c r="D359" s="100"/>
      <c r="E359" s="100"/>
      <c r="F359" s="100"/>
    </row>
    <row r="360" spans="1:6" x14ac:dyDescent="0.2">
      <c r="A360" s="100"/>
      <c r="B360" s="100"/>
      <c r="C360" s="100"/>
      <c r="D360" s="100"/>
      <c r="E360" s="100"/>
      <c r="F360" s="100"/>
    </row>
    <row r="361" spans="1:6" x14ac:dyDescent="0.2">
      <c r="A361" s="100"/>
      <c r="B361" s="100"/>
      <c r="C361" s="100"/>
      <c r="D361" s="100"/>
      <c r="E361" s="100"/>
      <c r="F361" s="100"/>
    </row>
    <row r="362" spans="1:6" x14ac:dyDescent="0.2">
      <c r="A362" s="100"/>
      <c r="B362" s="100"/>
      <c r="C362" s="100"/>
      <c r="D362" s="100"/>
      <c r="E362" s="100"/>
      <c r="F362" s="100"/>
    </row>
    <row r="363" spans="1:6" x14ac:dyDescent="0.2">
      <c r="A363" s="100"/>
      <c r="B363" s="100"/>
      <c r="C363" s="100"/>
      <c r="D363" s="100"/>
      <c r="E363" s="100"/>
      <c r="F363" s="100"/>
    </row>
    <row r="364" spans="1:6" x14ac:dyDescent="0.2">
      <c r="A364" s="100"/>
      <c r="B364" s="100"/>
      <c r="C364" s="100"/>
      <c r="D364" s="100"/>
      <c r="E364" s="100"/>
      <c r="F364" s="100"/>
    </row>
    <row r="365" spans="1:6" x14ac:dyDescent="0.2">
      <c r="A365" s="100"/>
      <c r="B365" s="100"/>
      <c r="C365" s="100"/>
      <c r="D365" s="100"/>
      <c r="E365" s="100"/>
      <c r="F365" s="100"/>
    </row>
    <row r="366" spans="1:6" x14ac:dyDescent="0.2">
      <c r="A366" s="100"/>
      <c r="B366" s="100"/>
      <c r="C366" s="100"/>
      <c r="D366" s="100"/>
      <c r="E366" s="100"/>
      <c r="F366" s="100"/>
    </row>
    <row r="367" spans="1:6" x14ac:dyDescent="0.2">
      <c r="A367" s="100"/>
      <c r="B367" s="100"/>
      <c r="C367" s="100"/>
      <c r="D367" s="100"/>
      <c r="E367" s="100"/>
      <c r="F367" s="100"/>
    </row>
    <row r="368" spans="1:6" x14ac:dyDescent="0.2">
      <c r="A368" s="100"/>
      <c r="B368" s="100"/>
      <c r="C368" s="100"/>
      <c r="D368" s="100"/>
      <c r="E368" s="100"/>
      <c r="F368" s="100"/>
    </row>
    <row r="369" spans="1:6" x14ac:dyDescent="0.2">
      <c r="A369" s="100"/>
      <c r="B369" s="100"/>
      <c r="C369" s="100"/>
      <c r="D369" s="100"/>
      <c r="E369" s="100"/>
      <c r="F369" s="100"/>
    </row>
    <row r="370" spans="1:6" x14ac:dyDescent="0.2">
      <c r="A370" s="100"/>
      <c r="B370" s="100"/>
      <c r="C370" s="100"/>
      <c r="D370" s="100"/>
      <c r="E370" s="100"/>
      <c r="F370" s="100"/>
    </row>
    <row r="371" spans="1:6" x14ac:dyDescent="0.2">
      <c r="A371" s="100"/>
      <c r="B371" s="100"/>
      <c r="C371" s="100"/>
      <c r="D371" s="100"/>
      <c r="E371" s="100"/>
      <c r="F371" s="100"/>
    </row>
    <row r="372" spans="1:6" x14ac:dyDescent="0.2">
      <c r="A372" s="100"/>
      <c r="B372" s="100"/>
      <c r="C372" s="100"/>
      <c r="D372" s="100"/>
      <c r="E372" s="100"/>
      <c r="F372" s="100"/>
    </row>
    <row r="373" spans="1:6" x14ac:dyDescent="0.2">
      <c r="A373" s="100"/>
      <c r="B373" s="100"/>
      <c r="C373" s="100"/>
      <c r="D373" s="100"/>
      <c r="E373" s="100"/>
      <c r="F373" s="100"/>
    </row>
    <row r="374" spans="1:6" x14ac:dyDescent="0.2">
      <c r="A374" s="100"/>
      <c r="B374" s="100"/>
      <c r="C374" s="100"/>
      <c r="D374" s="100"/>
      <c r="E374" s="100"/>
      <c r="F374" s="100"/>
    </row>
    <row r="375" spans="1:6" x14ac:dyDescent="0.2">
      <c r="A375" s="100"/>
      <c r="B375" s="100"/>
      <c r="C375" s="100"/>
      <c r="D375" s="100"/>
      <c r="E375" s="100"/>
      <c r="F375" s="100"/>
    </row>
    <row r="376" spans="1:6" x14ac:dyDescent="0.2">
      <c r="A376" s="100"/>
      <c r="B376" s="100"/>
      <c r="C376" s="100"/>
      <c r="D376" s="100"/>
      <c r="E376" s="100"/>
      <c r="F376" s="100"/>
    </row>
    <row r="377" spans="1:6" x14ac:dyDescent="0.2">
      <c r="A377" s="100"/>
      <c r="B377" s="100"/>
      <c r="C377" s="100"/>
      <c r="D377" s="100"/>
      <c r="E377" s="100"/>
      <c r="F377" s="100"/>
    </row>
    <row r="378" spans="1:6" x14ac:dyDescent="0.2">
      <c r="A378" s="100"/>
      <c r="B378" s="100"/>
      <c r="C378" s="100"/>
      <c r="D378" s="100"/>
      <c r="E378" s="100"/>
      <c r="F378" s="100"/>
    </row>
    <row r="379" spans="1:6" x14ac:dyDescent="0.2">
      <c r="A379" s="100"/>
      <c r="B379" s="100"/>
      <c r="C379" s="100"/>
      <c r="D379" s="100"/>
      <c r="E379" s="100"/>
      <c r="F379" s="100"/>
    </row>
    <row r="380" spans="1:6" x14ac:dyDescent="0.2">
      <c r="A380" s="100"/>
      <c r="B380" s="100"/>
      <c r="C380" s="100"/>
      <c r="D380" s="100"/>
      <c r="E380" s="100"/>
      <c r="F380" s="100"/>
    </row>
    <row r="381" spans="1:6" x14ac:dyDescent="0.2">
      <c r="A381" s="100"/>
      <c r="B381" s="100"/>
      <c r="C381" s="100"/>
      <c r="D381" s="100"/>
      <c r="E381" s="100"/>
      <c r="F381" s="100"/>
    </row>
    <row r="382" spans="1:6" x14ac:dyDescent="0.2">
      <c r="A382" s="100"/>
      <c r="B382" s="100"/>
      <c r="C382" s="100"/>
      <c r="D382" s="100"/>
      <c r="E382" s="100"/>
      <c r="F382" s="100"/>
    </row>
    <row r="383" spans="1:6" x14ac:dyDescent="0.2">
      <c r="A383" s="100"/>
      <c r="B383" s="100"/>
      <c r="C383" s="100"/>
      <c r="D383" s="100"/>
      <c r="E383" s="100"/>
      <c r="F383" s="100"/>
    </row>
    <row r="384" spans="1:6" x14ac:dyDescent="0.2">
      <c r="A384" s="100"/>
      <c r="B384" s="100"/>
      <c r="C384" s="100"/>
      <c r="D384" s="100"/>
      <c r="E384" s="100"/>
      <c r="F384" s="100"/>
    </row>
    <row r="385" spans="1:6" x14ac:dyDescent="0.2">
      <c r="A385" s="100"/>
      <c r="B385" s="100"/>
      <c r="C385" s="100"/>
      <c r="D385" s="100"/>
      <c r="E385" s="100"/>
      <c r="F385" s="100"/>
    </row>
    <row r="386" spans="1:6" x14ac:dyDescent="0.2">
      <c r="A386" s="100"/>
      <c r="B386" s="100"/>
      <c r="C386" s="100"/>
      <c r="D386" s="100"/>
      <c r="E386" s="100"/>
      <c r="F386" s="100"/>
    </row>
    <row r="387" spans="1:6" x14ac:dyDescent="0.2">
      <c r="A387" s="100"/>
      <c r="B387" s="100"/>
      <c r="C387" s="100"/>
      <c r="D387" s="100"/>
      <c r="E387" s="100"/>
      <c r="F387" s="100"/>
    </row>
    <row r="388" spans="1:6" x14ac:dyDescent="0.2">
      <c r="A388" s="100"/>
      <c r="B388" s="100"/>
      <c r="C388" s="100"/>
      <c r="D388" s="100"/>
      <c r="E388" s="100"/>
      <c r="F388" s="100"/>
    </row>
    <row r="389" spans="1:6" x14ac:dyDescent="0.2">
      <c r="A389" s="100"/>
      <c r="B389" s="100"/>
      <c r="C389" s="100"/>
      <c r="D389" s="100"/>
      <c r="E389" s="100"/>
      <c r="F389" s="100"/>
    </row>
    <row r="390" spans="1:6" x14ac:dyDescent="0.2">
      <c r="A390" s="100"/>
      <c r="B390" s="100"/>
      <c r="C390" s="100"/>
      <c r="D390" s="100"/>
      <c r="E390" s="100"/>
      <c r="F390" s="100"/>
    </row>
    <row r="391" spans="1:6" x14ac:dyDescent="0.2">
      <c r="A391" s="100"/>
      <c r="B391" s="100"/>
      <c r="C391" s="100"/>
      <c r="D391" s="100"/>
      <c r="E391" s="100"/>
      <c r="F391" s="100"/>
    </row>
    <row r="392" spans="1:6" x14ac:dyDescent="0.2">
      <c r="A392" s="100"/>
      <c r="B392" s="100"/>
      <c r="C392" s="100"/>
      <c r="D392" s="100"/>
      <c r="E392" s="100"/>
      <c r="F392" s="100"/>
    </row>
    <row r="393" spans="1:6" x14ac:dyDescent="0.2">
      <c r="A393" s="100"/>
      <c r="B393" s="100"/>
      <c r="C393" s="100"/>
      <c r="D393" s="100"/>
      <c r="E393" s="100"/>
      <c r="F393" s="100"/>
    </row>
    <row r="394" spans="1:6" x14ac:dyDescent="0.2">
      <c r="A394" s="100"/>
      <c r="B394" s="100"/>
      <c r="C394" s="100"/>
      <c r="D394" s="100"/>
      <c r="E394" s="100"/>
      <c r="F394" s="100"/>
    </row>
    <row r="395" spans="1:6" x14ac:dyDescent="0.2">
      <c r="A395" s="100"/>
      <c r="B395" s="100"/>
      <c r="C395" s="100"/>
      <c r="D395" s="100"/>
      <c r="E395" s="100"/>
      <c r="F395" s="100"/>
    </row>
    <row r="396" spans="1:6" x14ac:dyDescent="0.2">
      <c r="A396" s="100"/>
      <c r="B396" s="100"/>
      <c r="C396" s="100"/>
      <c r="D396" s="100"/>
      <c r="E396" s="100"/>
      <c r="F396" s="100"/>
    </row>
    <row r="397" spans="1:6" x14ac:dyDescent="0.2">
      <c r="A397" s="100"/>
      <c r="B397" s="100"/>
      <c r="C397" s="100"/>
      <c r="D397" s="100"/>
      <c r="E397" s="100"/>
      <c r="F397" s="100"/>
    </row>
    <row r="398" spans="1:6" x14ac:dyDescent="0.2">
      <c r="A398" s="100"/>
      <c r="B398" s="100"/>
      <c r="C398" s="100"/>
      <c r="D398" s="100"/>
      <c r="E398" s="100"/>
      <c r="F398" s="100"/>
    </row>
    <row r="399" spans="1:6" x14ac:dyDescent="0.2">
      <c r="A399" s="100"/>
      <c r="B399" s="100"/>
      <c r="C399" s="100"/>
      <c r="D399" s="100"/>
      <c r="E399" s="100"/>
      <c r="F399" s="100"/>
    </row>
    <row r="400" spans="1:6" x14ac:dyDescent="0.2">
      <c r="A400" s="100"/>
      <c r="B400" s="100"/>
      <c r="C400" s="100"/>
      <c r="D400" s="100"/>
      <c r="E400" s="100"/>
      <c r="F400" s="100"/>
    </row>
    <row r="401" spans="1:6" x14ac:dyDescent="0.2">
      <c r="A401" s="100"/>
      <c r="B401" s="100"/>
      <c r="C401" s="100"/>
      <c r="D401" s="100"/>
      <c r="E401" s="100"/>
      <c r="F401" s="100"/>
    </row>
    <row r="402" spans="1:6" x14ac:dyDescent="0.2">
      <c r="A402" s="100"/>
      <c r="B402" s="100"/>
      <c r="C402" s="100"/>
      <c r="D402" s="100"/>
      <c r="E402" s="100"/>
      <c r="F402" s="100"/>
    </row>
    <row r="403" spans="1:6" x14ac:dyDescent="0.2">
      <c r="A403" s="100"/>
      <c r="B403" s="100"/>
      <c r="C403" s="100"/>
      <c r="D403" s="100"/>
      <c r="E403" s="100"/>
      <c r="F403" s="100"/>
    </row>
    <row r="404" spans="1:6" x14ac:dyDescent="0.2">
      <c r="A404" s="100"/>
      <c r="B404" s="100"/>
      <c r="C404" s="100"/>
      <c r="D404" s="100"/>
      <c r="E404" s="100"/>
      <c r="F404" s="100"/>
    </row>
    <row r="405" spans="1:6" x14ac:dyDescent="0.2">
      <c r="A405" s="100"/>
      <c r="B405" s="100"/>
      <c r="C405" s="100"/>
      <c r="D405" s="100"/>
      <c r="E405" s="100"/>
      <c r="F405" s="100"/>
    </row>
    <row r="406" spans="1:6" x14ac:dyDescent="0.2">
      <c r="A406" s="100"/>
      <c r="B406" s="100"/>
      <c r="C406" s="100"/>
      <c r="D406" s="100"/>
      <c r="E406" s="100"/>
      <c r="F406" s="100"/>
    </row>
    <row r="407" spans="1:6" x14ac:dyDescent="0.2">
      <c r="A407" s="100"/>
      <c r="B407" s="100"/>
      <c r="C407" s="100"/>
      <c r="D407" s="100"/>
      <c r="E407" s="100"/>
      <c r="F407" s="100"/>
    </row>
    <row r="408" spans="1:6" x14ac:dyDescent="0.2">
      <c r="A408" s="100"/>
      <c r="B408" s="100"/>
      <c r="C408" s="100"/>
      <c r="D408" s="100"/>
      <c r="E408" s="100"/>
      <c r="F408" s="100"/>
    </row>
    <row r="409" spans="1:6" x14ac:dyDescent="0.2">
      <c r="A409" s="100"/>
      <c r="B409" s="100"/>
      <c r="C409" s="100"/>
      <c r="D409" s="100"/>
      <c r="E409" s="100"/>
      <c r="F409" s="100"/>
    </row>
    <row r="410" spans="1:6" x14ac:dyDescent="0.2">
      <c r="A410" s="100"/>
      <c r="B410" s="100"/>
      <c r="C410" s="100"/>
      <c r="D410" s="100"/>
      <c r="E410" s="100"/>
      <c r="F410" s="100"/>
    </row>
    <row r="411" spans="1:6" x14ac:dyDescent="0.2">
      <c r="A411" s="100"/>
      <c r="B411" s="100"/>
      <c r="C411" s="100"/>
      <c r="D411" s="100"/>
      <c r="E411" s="100"/>
      <c r="F411" s="100"/>
    </row>
    <row r="412" spans="1:6" x14ac:dyDescent="0.2">
      <c r="A412" s="100"/>
      <c r="B412" s="100"/>
      <c r="C412" s="100"/>
      <c r="D412" s="100"/>
      <c r="E412" s="100"/>
      <c r="F412" s="100"/>
    </row>
    <row r="413" spans="1:6" x14ac:dyDescent="0.2">
      <c r="A413" s="100"/>
      <c r="B413" s="100"/>
      <c r="C413" s="100"/>
      <c r="D413" s="100"/>
      <c r="E413" s="100"/>
      <c r="F413" s="100"/>
    </row>
    <row r="414" spans="1:6" x14ac:dyDescent="0.2">
      <c r="A414" s="100"/>
      <c r="B414" s="100"/>
      <c r="C414" s="100"/>
      <c r="D414" s="100"/>
      <c r="E414" s="100"/>
      <c r="F414" s="100"/>
    </row>
    <row r="415" spans="1:6" x14ac:dyDescent="0.2">
      <c r="A415" s="100"/>
      <c r="B415" s="100"/>
      <c r="C415" s="100"/>
      <c r="D415" s="100"/>
      <c r="E415" s="100"/>
      <c r="F415" s="100"/>
    </row>
    <row r="416" spans="1:6" x14ac:dyDescent="0.2">
      <c r="A416" s="100"/>
      <c r="B416" s="100"/>
      <c r="C416" s="100"/>
      <c r="D416" s="100"/>
      <c r="E416" s="100"/>
      <c r="F416" s="100"/>
    </row>
    <row r="417" spans="1:6" x14ac:dyDescent="0.2">
      <c r="A417" s="100"/>
      <c r="B417" s="100"/>
      <c r="C417" s="100"/>
      <c r="D417" s="100"/>
      <c r="E417" s="100"/>
      <c r="F417" s="100"/>
    </row>
    <row r="418" spans="1:6" x14ac:dyDescent="0.2">
      <c r="A418" s="100"/>
      <c r="B418" s="100"/>
      <c r="C418" s="100"/>
      <c r="D418" s="100"/>
      <c r="E418" s="100"/>
      <c r="F418" s="100"/>
    </row>
    <row r="419" spans="1:6" x14ac:dyDescent="0.2">
      <c r="A419" s="100"/>
      <c r="B419" s="100"/>
      <c r="C419" s="100"/>
      <c r="D419" s="100"/>
      <c r="E419" s="100"/>
      <c r="F419" s="100"/>
    </row>
    <row r="420" spans="1:6" x14ac:dyDescent="0.2">
      <c r="A420" s="100"/>
      <c r="B420" s="100"/>
      <c r="C420" s="100"/>
      <c r="D420" s="100"/>
      <c r="E420" s="100"/>
      <c r="F420" s="100"/>
    </row>
    <row r="421" spans="1:6" x14ac:dyDescent="0.2">
      <c r="A421" s="100"/>
      <c r="B421" s="100"/>
      <c r="C421" s="100"/>
      <c r="D421" s="100"/>
      <c r="E421" s="100"/>
      <c r="F421" s="100"/>
    </row>
    <row r="422" spans="1:6" x14ac:dyDescent="0.2">
      <c r="A422" s="100"/>
      <c r="B422" s="100"/>
      <c r="C422" s="100"/>
      <c r="D422" s="100"/>
      <c r="E422" s="100"/>
      <c r="F422" s="100"/>
    </row>
    <row r="423" spans="1:6" x14ac:dyDescent="0.2">
      <c r="A423" s="100"/>
      <c r="B423" s="100"/>
      <c r="C423" s="100"/>
      <c r="D423" s="100"/>
      <c r="E423" s="100"/>
      <c r="F423" s="100"/>
    </row>
    <row r="424" spans="1:6" x14ac:dyDescent="0.2">
      <c r="A424" s="100"/>
      <c r="B424" s="100"/>
      <c r="C424" s="100"/>
      <c r="D424" s="100"/>
      <c r="E424" s="100"/>
      <c r="F424" s="100"/>
    </row>
    <row r="425" spans="1:6" x14ac:dyDescent="0.2">
      <c r="A425" s="100"/>
      <c r="B425" s="100"/>
      <c r="C425" s="100"/>
      <c r="D425" s="100"/>
      <c r="E425" s="100"/>
      <c r="F425" s="100"/>
    </row>
    <row r="426" spans="1:6" x14ac:dyDescent="0.2">
      <c r="A426" s="100"/>
      <c r="B426" s="100"/>
      <c r="C426" s="100"/>
      <c r="D426" s="100"/>
      <c r="E426" s="100"/>
      <c r="F426" s="100"/>
    </row>
    <row r="427" spans="1:6" x14ac:dyDescent="0.2">
      <c r="A427" s="100"/>
      <c r="B427" s="100"/>
      <c r="C427" s="100"/>
      <c r="D427" s="100"/>
      <c r="E427" s="100"/>
      <c r="F427" s="100"/>
    </row>
    <row r="428" spans="1:6" x14ac:dyDescent="0.2">
      <c r="A428" s="100"/>
      <c r="B428" s="100"/>
      <c r="C428" s="100"/>
      <c r="D428" s="100"/>
      <c r="E428" s="100"/>
      <c r="F428" s="100"/>
    </row>
    <row r="429" spans="1:6" x14ac:dyDescent="0.2">
      <c r="A429" s="100"/>
      <c r="B429" s="100"/>
      <c r="C429" s="100"/>
      <c r="D429" s="100"/>
      <c r="E429" s="100"/>
      <c r="F429" s="100"/>
    </row>
    <row r="430" spans="1:6" x14ac:dyDescent="0.2">
      <c r="A430" s="100"/>
      <c r="B430" s="100"/>
      <c r="C430" s="100"/>
      <c r="D430" s="100"/>
      <c r="E430" s="100"/>
      <c r="F430" s="100"/>
    </row>
    <row r="431" spans="1:6" x14ac:dyDescent="0.2">
      <c r="A431" s="100"/>
      <c r="B431" s="100"/>
      <c r="C431" s="100"/>
      <c r="D431" s="100"/>
      <c r="E431" s="100"/>
      <c r="F431" s="100"/>
    </row>
    <row r="432" spans="1:6" x14ac:dyDescent="0.2">
      <c r="A432" s="100"/>
      <c r="B432" s="100"/>
      <c r="C432" s="100"/>
      <c r="D432" s="100"/>
      <c r="E432" s="100"/>
      <c r="F432" s="100"/>
    </row>
    <row r="433" spans="1:6" x14ac:dyDescent="0.2">
      <c r="A433" s="100"/>
      <c r="B433" s="100"/>
      <c r="C433" s="100"/>
      <c r="D433" s="100"/>
      <c r="E433" s="100"/>
      <c r="F433" s="100"/>
    </row>
    <row r="434" spans="1:6" x14ac:dyDescent="0.2">
      <c r="A434" s="100"/>
      <c r="B434" s="100"/>
      <c r="C434" s="100"/>
      <c r="D434" s="100"/>
      <c r="E434" s="100"/>
      <c r="F434" s="100"/>
    </row>
    <row r="435" spans="1:6" x14ac:dyDescent="0.2">
      <c r="A435" s="100"/>
      <c r="B435" s="100"/>
      <c r="C435" s="100"/>
      <c r="D435" s="100"/>
      <c r="E435" s="100"/>
      <c r="F435" s="100"/>
    </row>
    <row r="436" spans="1:6" x14ac:dyDescent="0.2">
      <c r="A436" s="100"/>
      <c r="B436" s="100"/>
      <c r="C436" s="100"/>
      <c r="D436" s="100"/>
      <c r="E436" s="100"/>
      <c r="F436" s="100"/>
    </row>
    <row r="437" spans="1:6" x14ac:dyDescent="0.2">
      <c r="A437" s="100"/>
      <c r="B437" s="100"/>
      <c r="C437" s="100"/>
      <c r="D437" s="100"/>
      <c r="E437" s="100"/>
      <c r="F437" s="100"/>
    </row>
    <row r="438" spans="1:6" x14ac:dyDescent="0.2">
      <c r="A438" s="100"/>
      <c r="B438" s="100"/>
      <c r="C438" s="100"/>
      <c r="D438" s="100"/>
      <c r="E438" s="100"/>
      <c r="F438" s="100"/>
    </row>
    <row r="439" spans="1:6" x14ac:dyDescent="0.2">
      <c r="A439" s="100"/>
      <c r="B439" s="100"/>
      <c r="C439" s="100"/>
      <c r="D439" s="100"/>
      <c r="E439" s="100"/>
      <c r="F439" s="100"/>
    </row>
    <row r="440" spans="1:6" x14ac:dyDescent="0.2">
      <c r="A440" s="100"/>
      <c r="B440" s="100"/>
      <c r="C440" s="100"/>
      <c r="D440" s="100"/>
      <c r="E440" s="100"/>
      <c r="F440" s="100"/>
    </row>
    <row r="441" spans="1:6" x14ac:dyDescent="0.2">
      <c r="A441" s="100"/>
      <c r="B441" s="100"/>
      <c r="C441" s="100"/>
      <c r="D441" s="100"/>
      <c r="E441" s="100"/>
      <c r="F441" s="100"/>
    </row>
    <row r="442" spans="1:6" x14ac:dyDescent="0.2">
      <c r="A442" s="100"/>
      <c r="B442" s="100"/>
      <c r="C442" s="100"/>
      <c r="D442" s="100"/>
      <c r="E442" s="100"/>
      <c r="F442" s="100"/>
    </row>
    <row r="443" spans="1:6" x14ac:dyDescent="0.2">
      <c r="A443" s="100"/>
      <c r="B443" s="100"/>
      <c r="C443" s="100"/>
      <c r="D443" s="100"/>
      <c r="E443" s="100"/>
      <c r="F443" s="100"/>
    </row>
    <row r="444" spans="1:6" x14ac:dyDescent="0.2">
      <c r="A444" s="100"/>
      <c r="B444" s="100"/>
      <c r="C444" s="100"/>
      <c r="D444" s="100"/>
      <c r="E444" s="100"/>
      <c r="F444" s="100"/>
    </row>
    <row r="445" spans="1:6" x14ac:dyDescent="0.2">
      <c r="A445" s="100"/>
      <c r="B445" s="100"/>
      <c r="C445" s="100"/>
      <c r="D445" s="100"/>
      <c r="E445" s="100"/>
      <c r="F445" s="100"/>
    </row>
    <row r="446" spans="1:6" x14ac:dyDescent="0.2">
      <c r="A446" s="100"/>
      <c r="B446" s="100"/>
      <c r="C446" s="100"/>
      <c r="D446" s="100"/>
      <c r="E446" s="100"/>
      <c r="F446" s="100"/>
    </row>
    <row r="447" spans="1:6" x14ac:dyDescent="0.2">
      <c r="A447" s="100"/>
      <c r="B447" s="100"/>
      <c r="C447" s="100"/>
      <c r="D447" s="100"/>
      <c r="E447" s="100"/>
      <c r="F447" s="100"/>
    </row>
    <row r="448" spans="1:6" x14ac:dyDescent="0.2">
      <c r="A448" s="100"/>
      <c r="B448" s="100"/>
      <c r="C448" s="100"/>
      <c r="D448" s="100"/>
      <c r="E448" s="100"/>
      <c r="F448" s="100"/>
    </row>
    <row r="449" spans="1:6" x14ac:dyDescent="0.2">
      <c r="A449" s="100"/>
      <c r="B449" s="100"/>
      <c r="C449" s="100"/>
      <c r="D449" s="100"/>
      <c r="E449" s="100"/>
      <c r="F449" s="100"/>
    </row>
    <row r="450" spans="1:6" x14ac:dyDescent="0.2">
      <c r="A450" s="100"/>
      <c r="B450" s="100"/>
      <c r="C450" s="100"/>
      <c r="D450" s="100"/>
      <c r="E450" s="100"/>
      <c r="F450" s="100"/>
    </row>
    <row r="451" spans="1:6" x14ac:dyDescent="0.2">
      <c r="A451" s="100"/>
      <c r="B451" s="100"/>
      <c r="C451" s="100"/>
      <c r="D451" s="100"/>
      <c r="E451" s="100"/>
      <c r="F451" s="100"/>
    </row>
    <row r="452" spans="1:6" x14ac:dyDescent="0.2">
      <c r="A452" s="100"/>
      <c r="B452" s="100"/>
      <c r="C452" s="100"/>
      <c r="D452" s="100"/>
      <c r="E452" s="100"/>
      <c r="F452" s="100"/>
    </row>
    <row r="453" spans="1:6" x14ac:dyDescent="0.2">
      <c r="A453" s="100"/>
      <c r="B453" s="100"/>
      <c r="C453" s="100"/>
      <c r="D453" s="100"/>
      <c r="E453" s="100"/>
      <c r="F453" s="100"/>
    </row>
    <row r="454" spans="1:6" x14ac:dyDescent="0.2">
      <c r="A454" s="100"/>
      <c r="B454" s="100"/>
      <c r="C454" s="100"/>
      <c r="D454" s="100"/>
      <c r="E454" s="100"/>
      <c r="F454" s="100"/>
    </row>
    <row r="455" spans="1:6" x14ac:dyDescent="0.2">
      <c r="A455" s="100"/>
      <c r="B455" s="100"/>
      <c r="C455" s="100"/>
      <c r="D455" s="100"/>
      <c r="E455" s="100"/>
      <c r="F455" s="100"/>
    </row>
    <row r="456" spans="1:6" x14ac:dyDescent="0.2">
      <c r="A456" s="100"/>
      <c r="B456" s="100"/>
      <c r="C456" s="100"/>
      <c r="D456" s="100"/>
      <c r="E456" s="100"/>
      <c r="F456" s="100"/>
    </row>
    <row r="457" spans="1:6" x14ac:dyDescent="0.2">
      <c r="A457" s="100"/>
      <c r="B457" s="100"/>
      <c r="C457" s="100"/>
      <c r="D457" s="100"/>
      <c r="E457" s="100"/>
      <c r="F457" s="100"/>
    </row>
    <row r="458" spans="1:6" x14ac:dyDescent="0.2">
      <c r="A458" s="100"/>
      <c r="B458" s="100"/>
      <c r="C458" s="100"/>
      <c r="D458" s="100"/>
      <c r="E458" s="100"/>
      <c r="F458" s="100"/>
    </row>
    <row r="459" spans="1:6" x14ac:dyDescent="0.2">
      <c r="A459" s="100"/>
      <c r="B459" s="100"/>
      <c r="C459" s="100"/>
      <c r="D459" s="100"/>
      <c r="E459" s="100"/>
      <c r="F459" s="100"/>
    </row>
    <row r="460" spans="1:6" x14ac:dyDescent="0.2">
      <c r="A460" s="100"/>
      <c r="B460" s="100"/>
      <c r="C460" s="100"/>
      <c r="D460" s="100"/>
      <c r="E460" s="100"/>
      <c r="F460" s="100"/>
    </row>
    <row r="461" spans="1:6" x14ac:dyDescent="0.2">
      <c r="A461" s="100"/>
      <c r="B461" s="100"/>
      <c r="C461" s="100"/>
      <c r="D461" s="100"/>
      <c r="E461" s="100"/>
      <c r="F461" s="100"/>
    </row>
    <row r="462" spans="1:6" x14ac:dyDescent="0.2">
      <c r="A462" s="100"/>
      <c r="B462" s="100"/>
      <c r="C462" s="100"/>
      <c r="D462" s="100"/>
      <c r="E462" s="100"/>
      <c r="F462" s="100"/>
    </row>
    <row r="463" spans="1:6" x14ac:dyDescent="0.2">
      <c r="A463" s="100"/>
      <c r="B463" s="100"/>
      <c r="C463" s="100"/>
      <c r="D463" s="100"/>
      <c r="E463" s="100"/>
      <c r="F463" s="100"/>
    </row>
    <row r="464" spans="1:6" x14ac:dyDescent="0.2">
      <c r="A464" s="100"/>
      <c r="B464" s="100"/>
      <c r="C464" s="100"/>
      <c r="D464" s="100"/>
      <c r="E464" s="100"/>
      <c r="F464" s="100"/>
    </row>
    <row r="465" spans="1:6" x14ac:dyDescent="0.2">
      <c r="A465" s="100"/>
      <c r="B465" s="100"/>
      <c r="C465" s="100"/>
      <c r="D465" s="100"/>
      <c r="E465" s="100"/>
      <c r="F465" s="100"/>
    </row>
    <row r="466" spans="1:6" x14ac:dyDescent="0.2">
      <c r="A466" s="100"/>
      <c r="B466" s="100"/>
      <c r="C466" s="100"/>
      <c r="D466" s="100"/>
      <c r="E466" s="100"/>
      <c r="F466" s="100"/>
    </row>
    <row r="467" spans="1:6" x14ac:dyDescent="0.2">
      <c r="A467" s="100"/>
      <c r="B467" s="100"/>
      <c r="C467" s="100"/>
      <c r="D467" s="100"/>
      <c r="E467" s="100"/>
      <c r="F467" s="100"/>
    </row>
    <row r="468" spans="1:6" x14ac:dyDescent="0.2">
      <c r="A468" s="100"/>
      <c r="B468" s="100"/>
      <c r="C468" s="100"/>
      <c r="D468" s="100"/>
      <c r="E468" s="100"/>
      <c r="F468" s="100"/>
    </row>
    <row r="469" spans="1:6" x14ac:dyDescent="0.2">
      <c r="A469" s="100"/>
      <c r="B469" s="100"/>
      <c r="C469" s="100"/>
      <c r="D469" s="100"/>
      <c r="E469" s="100"/>
      <c r="F469" s="100"/>
    </row>
    <row r="470" spans="1:6" x14ac:dyDescent="0.2">
      <c r="A470" s="100"/>
      <c r="B470" s="100"/>
      <c r="C470" s="100"/>
      <c r="D470" s="100"/>
      <c r="E470" s="100"/>
      <c r="F470" s="100"/>
    </row>
    <row r="471" spans="1:6" x14ac:dyDescent="0.2">
      <c r="A471" s="100"/>
      <c r="B471" s="100"/>
      <c r="C471" s="100"/>
      <c r="D471" s="100"/>
      <c r="E471" s="100"/>
      <c r="F471" s="100"/>
    </row>
    <row r="472" spans="1:6" x14ac:dyDescent="0.2">
      <c r="A472" s="100"/>
      <c r="B472" s="100"/>
      <c r="C472" s="100"/>
      <c r="D472" s="100"/>
      <c r="E472" s="100"/>
      <c r="F472" s="100"/>
    </row>
    <row r="473" spans="1:6" x14ac:dyDescent="0.2">
      <c r="A473" s="100"/>
      <c r="B473" s="100"/>
      <c r="C473" s="100"/>
      <c r="D473" s="100"/>
      <c r="E473" s="100"/>
      <c r="F473" s="100"/>
    </row>
    <row r="474" spans="1:6" x14ac:dyDescent="0.2">
      <c r="A474" s="100"/>
      <c r="B474" s="100"/>
      <c r="C474" s="100"/>
      <c r="D474" s="100"/>
      <c r="E474" s="100"/>
      <c r="F474" s="100"/>
    </row>
    <row r="475" spans="1:6" x14ac:dyDescent="0.2">
      <c r="A475" s="100"/>
      <c r="B475" s="100"/>
      <c r="C475" s="100"/>
      <c r="D475" s="100"/>
      <c r="E475" s="100"/>
      <c r="F475" s="100"/>
    </row>
    <row r="476" spans="1:6" x14ac:dyDescent="0.2">
      <c r="A476" s="100"/>
      <c r="B476" s="100"/>
      <c r="C476" s="100"/>
      <c r="D476" s="100"/>
      <c r="E476" s="100"/>
      <c r="F476" s="100"/>
    </row>
    <row r="477" spans="1:6" x14ac:dyDescent="0.2">
      <c r="A477" s="100"/>
      <c r="B477" s="100"/>
      <c r="C477" s="100"/>
      <c r="D477" s="100"/>
      <c r="E477" s="100"/>
      <c r="F477" s="100"/>
    </row>
    <row r="478" spans="1:6" x14ac:dyDescent="0.2">
      <c r="A478" s="100"/>
      <c r="B478" s="100"/>
      <c r="C478" s="100"/>
      <c r="D478" s="100"/>
      <c r="E478" s="100"/>
      <c r="F478" s="100"/>
    </row>
    <row r="479" spans="1:6" x14ac:dyDescent="0.2">
      <c r="A479" s="100"/>
      <c r="B479" s="100"/>
      <c r="C479" s="100"/>
      <c r="D479" s="100"/>
      <c r="E479" s="100"/>
      <c r="F479" s="100"/>
    </row>
    <row r="480" spans="1:6" x14ac:dyDescent="0.2">
      <c r="A480" s="100"/>
      <c r="B480" s="100"/>
      <c r="C480" s="100"/>
      <c r="D480" s="100"/>
      <c r="E480" s="100"/>
      <c r="F480" s="100"/>
    </row>
    <row r="481" spans="1:6" x14ac:dyDescent="0.2">
      <c r="A481" s="100"/>
      <c r="B481" s="100"/>
      <c r="C481" s="100"/>
      <c r="D481" s="100"/>
      <c r="E481" s="100"/>
      <c r="F481" s="100"/>
    </row>
    <row r="482" spans="1:6" x14ac:dyDescent="0.2">
      <c r="A482" s="100"/>
      <c r="B482" s="100"/>
      <c r="C482" s="100"/>
      <c r="D482" s="100"/>
      <c r="E482" s="100"/>
      <c r="F482" s="100"/>
    </row>
    <row r="483" spans="1:6" x14ac:dyDescent="0.2">
      <c r="A483" s="100"/>
      <c r="B483" s="100"/>
      <c r="C483" s="100"/>
      <c r="D483" s="100"/>
      <c r="E483" s="100"/>
      <c r="F483" s="100"/>
    </row>
    <row r="484" spans="1:6" x14ac:dyDescent="0.2">
      <c r="A484" s="100"/>
      <c r="B484" s="100"/>
      <c r="C484" s="100"/>
      <c r="D484" s="100"/>
      <c r="E484" s="100"/>
      <c r="F484" s="100"/>
    </row>
    <row r="485" spans="1:6" x14ac:dyDescent="0.2">
      <c r="A485" s="100"/>
      <c r="B485" s="100"/>
      <c r="C485" s="100"/>
      <c r="D485" s="100"/>
      <c r="E485" s="100"/>
      <c r="F485" s="100"/>
    </row>
    <row r="486" spans="1:6" x14ac:dyDescent="0.2">
      <c r="A486" s="100"/>
      <c r="B486" s="100"/>
      <c r="C486" s="100"/>
      <c r="D486" s="100"/>
      <c r="E486" s="100"/>
      <c r="F486" s="100"/>
    </row>
    <row r="487" spans="1:6" x14ac:dyDescent="0.2">
      <c r="A487" s="100"/>
      <c r="B487" s="100"/>
      <c r="C487" s="100"/>
      <c r="D487" s="100"/>
      <c r="E487" s="100"/>
      <c r="F487" s="100"/>
    </row>
    <row r="488" spans="1:6" x14ac:dyDescent="0.2">
      <c r="A488" s="100"/>
      <c r="B488" s="100"/>
      <c r="C488" s="100"/>
      <c r="D488" s="100"/>
      <c r="E488" s="100"/>
      <c r="F488" s="100"/>
    </row>
    <row r="489" spans="1:6" x14ac:dyDescent="0.2">
      <c r="A489" s="100"/>
      <c r="B489" s="100"/>
      <c r="C489" s="100"/>
      <c r="D489" s="100"/>
      <c r="E489" s="100"/>
      <c r="F489" s="100"/>
    </row>
    <row r="490" spans="1:6" x14ac:dyDescent="0.2">
      <c r="A490" s="100"/>
      <c r="B490" s="100"/>
      <c r="C490" s="100"/>
      <c r="D490" s="100"/>
      <c r="E490" s="100"/>
      <c r="F490" s="100"/>
    </row>
    <row r="491" spans="1:6" x14ac:dyDescent="0.2">
      <c r="A491" s="100"/>
      <c r="B491" s="100"/>
      <c r="C491" s="100"/>
      <c r="D491" s="100"/>
      <c r="E491" s="100"/>
      <c r="F491" s="100"/>
    </row>
    <row r="492" spans="1:6" x14ac:dyDescent="0.2">
      <c r="A492" s="100"/>
      <c r="B492" s="100"/>
      <c r="C492" s="100"/>
      <c r="D492" s="100"/>
      <c r="E492" s="100"/>
      <c r="F492" s="100"/>
    </row>
    <row r="493" spans="1:6" x14ac:dyDescent="0.2">
      <c r="A493" s="100"/>
      <c r="B493" s="100"/>
      <c r="C493" s="100"/>
      <c r="D493" s="100"/>
      <c r="E493" s="100"/>
      <c r="F493" s="100"/>
    </row>
    <row r="494" spans="1:6" x14ac:dyDescent="0.2">
      <c r="A494" s="100"/>
      <c r="B494" s="100"/>
      <c r="C494" s="100"/>
      <c r="D494" s="100"/>
      <c r="E494" s="100"/>
      <c r="F494" s="100"/>
    </row>
    <row r="495" spans="1:6" x14ac:dyDescent="0.2">
      <c r="A495" s="100"/>
      <c r="B495" s="100"/>
      <c r="C495" s="100"/>
      <c r="D495" s="100"/>
      <c r="E495" s="100"/>
      <c r="F495" s="100"/>
    </row>
    <row r="496" spans="1:6" x14ac:dyDescent="0.2">
      <c r="A496" s="100"/>
      <c r="B496" s="100"/>
      <c r="C496" s="100"/>
      <c r="D496" s="100"/>
      <c r="E496" s="100"/>
      <c r="F496" s="100"/>
    </row>
    <row r="497" spans="1:6" x14ac:dyDescent="0.2">
      <c r="A497" s="100"/>
      <c r="B497" s="100"/>
      <c r="C497" s="100"/>
      <c r="D497" s="100"/>
      <c r="E497" s="100"/>
      <c r="F497" s="100"/>
    </row>
    <row r="498" spans="1:6" x14ac:dyDescent="0.2">
      <c r="A498" s="100"/>
      <c r="B498" s="100"/>
      <c r="C498" s="100"/>
      <c r="D498" s="100"/>
      <c r="E498" s="100"/>
      <c r="F498" s="100"/>
    </row>
    <row r="499" spans="1:6" x14ac:dyDescent="0.2">
      <c r="A499" s="100"/>
      <c r="B499" s="100"/>
      <c r="C499" s="100"/>
      <c r="D499" s="100"/>
      <c r="E499" s="100"/>
      <c r="F499" s="100"/>
    </row>
    <row r="500" spans="1:6" x14ac:dyDescent="0.2">
      <c r="A500" s="100"/>
      <c r="B500" s="100"/>
      <c r="C500" s="100"/>
      <c r="D500" s="100"/>
      <c r="E500" s="100"/>
      <c r="F500" s="100"/>
    </row>
    <row r="501" spans="1:6" x14ac:dyDescent="0.2">
      <c r="A501" s="100"/>
      <c r="B501" s="100"/>
      <c r="C501" s="100"/>
      <c r="D501" s="100"/>
      <c r="E501" s="100"/>
      <c r="F501" s="100"/>
    </row>
    <row r="502" spans="1:6" x14ac:dyDescent="0.2">
      <c r="A502" s="100"/>
      <c r="B502" s="100"/>
      <c r="C502" s="100"/>
      <c r="D502" s="100"/>
      <c r="E502" s="100"/>
      <c r="F502" s="100"/>
    </row>
    <row r="503" spans="1:6" x14ac:dyDescent="0.2">
      <c r="A503" s="100"/>
      <c r="B503" s="100"/>
      <c r="C503" s="100"/>
      <c r="D503" s="100"/>
      <c r="E503" s="100"/>
      <c r="F503" s="100"/>
    </row>
    <row r="504" spans="1:6" x14ac:dyDescent="0.2">
      <c r="A504" s="100"/>
      <c r="B504" s="100"/>
      <c r="C504" s="100"/>
      <c r="D504" s="100"/>
      <c r="E504" s="100"/>
      <c r="F504" s="100"/>
    </row>
    <row r="505" spans="1:6" x14ac:dyDescent="0.2">
      <c r="A505" s="100"/>
      <c r="B505" s="100"/>
      <c r="C505" s="100"/>
      <c r="D505" s="100"/>
      <c r="E505" s="100"/>
      <c r="F505" s="100"/>
    </row>
    <row r="506" spans="1:6" x14ac:dyDescent="0.2">
      <c r="A506" s="100"/>
      <c r="B506" s="100"/>
      <c r="C506" s="100"/>
      <c r="D506" s="100"/>
      <c r="E506" s="100"/>
      <c r="F506" s="100"/>
    </row>
    <row r="507" spans="1:6" x14ac:dyDescent="0.2">
      <c r="A507" s="100"/>
      <c r="B507" s="100"/>
      <c r="C507" s="100"/>
      <c r="D507" s="100"/>
      <c r="E507" s="100"/>
      <c r="F507" s="100"/>
    </row>
    <row r="508" spans="1:6" x14ac:dyDescent="0.2">
      <c r="A508" s="100"/>
      <c r="B508" s="100"/>
      <c r="C508" s="100"/>
      <c r="D508" s="100"/>
      <c r="E508" s="100"/>
      <c r="F508" s="100"/>
    </row>
    <row r="509" spans="1:6" x14ac:dyDescent="0.2">
      <c r="A509" s="100"/>
      <c r="B509" s="100"/>
      <c r="C509" s="100"/>
      <c r="D509" s="100"/>
      <c r="E509" s="100"/>
      <c r="F509" s="100"/>
    </row>
    <row r="510" spans="1:6" x14ac:dyDescent="0.2">
      <c r="A510" s="100"/>
      <c r="B510" s="100"/>
      <c r="C510" s="100"/>
      <c r="D510" s="100"/>
      <c r="E510" s="100"/>
      <c r="F510" s="100"/>
    </row>
    <row r="511" spans="1:6" x14ac:dyDescent="0.2">
      <c r="A511" s="100"/>
      <c r="B511" s="100"/>
      <c r="C511" s="100"/>
      <c r="D511" s="100"/>
      <c r="E511" s="100"/>
      <c r="F511" s="100"/>
    </row>
    <row r="512" spans="1:6" x14ac:dyDescent="0.2">
      <c r="A512" s="100"/>
      <c r="B512" s="100"/>
      <c r="C512" s="100"/>
      <c r="D512" s="100"/>
      <c r="E512" s="100"/>
      <c r="F512" s="100"/>
    </row>
    <row r="513" spans="1:6" x14ac:dyDescent="0.2">
      <c r="A513" s="100"/>
      <c r="B513" s="100"/>
      <c r="C513" s="100"/>
      <c r="D513" s="100"/>
      <c r="E513" s="100"/>
      <c r="F513" s="100"/>
    </row>
    <row r="514" spans="1:6" x14ac:dyDescent="0.2">
      <c r="A514" s="100"/>
      <c r="B514" s="100"/>
      <c r="C514" s="100"/>
      <c r="D514" s="100"/>
      <c r="E514" s="100"/>
      <c r="F514" s="100"/>
    </row>
    <row r="515" spans="1:6" x14ac:dyDescent="0.2">
      <c r="A515" s="100"/>
      <c r="B515" s="100"/>
      <c r="C515" s="100"/>
      <c r="D515" s="100"/>
      <c r="E515" s="100"/>
      <c r="F515" s="100"/>
    </row>
    <row r="516" spans="1:6" x14ac:dyDescent="0.2">
      <c r="A516" s="100"/>
      <c r="B516" s="100"/>
      <c r="C516" s="100"/>
      <c r="D516" s="100"/>
      <c r="E516" s="100"/>
      <c r="F516" s="100"/>
    </row>
    <row r="517" spans="1:6" x14ac:dyDescent="0.2">
      <c r="A517" s="100"/>
      <c r="B517" s="100"/>
      <c r="C517" s="100"/>
      <c r="D517" s="100"/>
      <c r="E517" s="100"/>
      <c r="F517" s="100"/>
    </row>
    <row r="518" spans="1:6" x14ac:dyDescent="0.2">
      <c r="A518" s="100"/>
      <c r="B518" s="100"/>
      <c r="C518" s="100"/>
      <c r="D518" s="100"/>
      <c r="E518" s="100"/>
      <c r="F518" s="100"/>
    </row>
    <row r="519" spans="1:6" x14ac:dyDescent="0.2">
      <c r="A519" s="100"/>
      <c r="B519" s="100"/>
      <c r="C519" s="100"/>
      <c r="D519" s="100"/>
      <c r="E519" s="100"/>
      <c r="F519" s="100"/>
    </row>
    <row r="520" spans="1:6" x14ac:dyDescent="0.2">
      <c r="A520" s="100"/>
      <c r="B520" s="100"/>
      <c r="C520" s="100"/>
      <c r="D520" s="100"/>
      <c r="E520" s="100"/>
      <c r="F520" s="100"/>
    </row>
    <row r="521" spans="1:6" x14ac:dyDescent="0.2">
      <c r="A521" s="100"/>
      <c r="B521" s="100"/>
      <c r="C521" s="100"/>
      <c r="D521" s="100"/>
      <c r="E521" s="100"/>
      <c r="F521" s="100"/>
    </row>
    <row r="522" spans="1:6" x14ac:dyDescent="0.2">
      <c r="A522" s="100"/>
      <c r="B522" s="100"/>
      <c r="C522" s="100"/>
      <c r="D522" s="100"/>
      <c r="E522" s="100"/>
      <c r="F522" s="100"/>
    </row>
    <row r="523" spans="1:6" x14ac:dyDescent="0.2">
      <c r="A523" s="100"/>
      <c r="B523" s="100"/>
      <c r="C523" s="100"/>
      <c r="D523" s="100"/>
      <c r="E523" s="100"/>
      <c r="F523" s="100"/>
    </row>
    <row r="524" spans="1:6" x14ac:dyDescent="0.2">
      <c r="A524" s="100"/>
      <c r="B524" s="100"/>
      <c r="C524" s="100"/>
      <c r="D524" s="100"/>
      <c r="E524" s="100"/>
      <c r="F524" s="100"/>
    </row>
    <row r="525" spans="1:6" x14ac:dyDescent="0.2">
      <c r="A525" s="100"/>
      <c r="B525" s="100"/>
      <c r="C525" s="100"/>
      <c r="D525" s="100"/>
      <c r="E525" s="100"/>
      <c r="F525" s="100"/>
    </row>
    <row r="526" spans="1:6" x14ac:dyDescent="0.2">
      <c r="A526" s="100"/>
      <c r="B526" s="100"/>
      <c r="C526" s="100"/>
      <c r="D526" s="100"/>
      <c r="E526" s="100"/>
      <c r="F526" s="100"/>
    </row>
    <row r="527" spans="1:6" x14ac:dyDescent="0.2">
      <c r="A527" s="100"/>
      <c r="B527" s="100"/>
      <c r="C527" s="100"/>
      <c r="D527" s="100"/>
      <c r="E527" s="100"/>
      <c r="F527" s="100"/>
    </row>
    <row r="528" spans="1:6" x14ac:dyDescent="0.2">
      <c r="A528" s="100"/>
      <c r="B528" s="100"/>
      <c r="C528" s="100"/>
      <c r="D528" s="100"/>
      <c r="E528" s="100"/>
      <c r="F528" s="100"/>
    </row>
    <row r="529" spans="1:6" x14ac:dyDescent="0.2">
      <c r="A529" s="100"/>
      <c r="B529" s="100"/>
      <c r="C529" s="100"/>
      <c r="D529" s="100"/>
      <c r="E529" s="100"/>
      <c r="F529" s="100"/>
    </row>
    <row r="530" spans="1:6" x14ac:dyDescent="0.2">
      <c r="A530" s="100"/>
      <c r="B530" s="100"/>
      <c r="C530" s="100"/>
      <c r="D530" s="100"/>
      <c r="E530" s="100"/>
      <c r="F530" s="100"/>
    </row>
    <row r="531" spans="1:6" x14ac:dyDescent="0.2">
      <c r="A531" s="100"/>
      <c r="B531" s="100"/>
      <c r="C531" s="100"/>
      <c r="D531" s="100"/>
      <c r="E531" s="100"/>
      <c r="F531" s="100"/>
    </row>
    <row r="532" spans="1:6" x14ac:dyDescent="0.2">
      <c r="A532" s="100"/>
      <c r="B532" s="100"/>
      <c r="C532" s="100"/>
      <c r="D532" s="100"/>
      <c r="E532" s="100"/>
      <c r="F532" s="100"/>
    </row>
    <row r="533" spans="1:6" x14ac:dyDescent="0.2">
      <c r="A533" s="100"/>
      <c r="B533" s="100"/>
      <c r="C533" s="100"/>
      <c r="D533" s="100"/>
      <c r="E533" s="100"/>
      <c r="F533" s="100"/>
    </row>
    <row r="534" spans="1:6" x14ac:dyDescent="0.2">
      <c r="A534" s="100"/>
      <c r="B534" s="100"/>
      <c r="C534" s="100"/>
      <c r="D534" s="100"/>
      <c r="E534" s="100"/>
      <c r="F534" s="100"/>
    </row>
    <row r="535" spans="1:6" x14ac:dyDescent="0.2">
      <c r="A535" s="100"/>
      <c r="B535" s="100"/>
      <c r="C535" s="100"/>
      <c r="D535" s="100"/>
      <c r="E535" s="100"/>
      <c r="F535" s="100"/>
    </row>
    <row r="536" spans="1:6" x14ac:dyDescent="0.2">
      <c r="A536" s="100"/>
      <c r="B536" s="100"/>
      <c r="C536" s="100"/>
      <c r="D536" s="100"/>
      <c r="E536" s="100"/>
      <c r="F536" s="100"/>
    </row>
    <row r="537" spans="1:6" x14ac:dyDescent="0.2">
      <c r="A537" s="100"/>
      <c r="B537" s="100"/>
      <c r="C537" s="100"/>
      <c r="D537" s="100"/>
      <c r="E537" s="100"/>
      <c r="F537" s="100"/>
    </row>
    <row r="538" spans="1:6" x14ac:dyDescent="0.2">
      <c r="A538" s="100"/>
      <c r="B538" s="100"/>
      <c r="C538" s="100"/>
      <c r="D538" s="100"/>
      <c r="E538" s="100"/>
      <c r="F538" s="100"/>
    </row>
    <row r="539" spans="1:6" x14ac:dyDescent="0.2">
      <c r="A539" s="100"/>
      <c r="B539" s="100"/>
      <c r="C539" s="100"/>
      <c r="D539" s="100"/>
      <c r="E539" s="100"/>
      <c r="F539" s="100"/>
    </row>
    <row r="540" spans="1:6" x14ac:dyDescent="0.2">
      <c r="A540" s="100"/>
      <c r="B540" s="100"/>
      <c r="C540" s="100"/>
      <c r="D540" s="100"/>
      <c r="E540" s="100"/>
      <c r="F540" s="100"/>
    </row>
    <row r="541" spans="1:6" x14ac:dyDescent="0.2">
      <c r="A541" s="100"/>
      <c r="B541" s="100"/>
      <c r="C541" s="100"/>
      <c r="D541" s="100"/>
      <c r="E541" s="100"/>
      <c r="F541" s="100"/>
    </row>
    <row r="542" spans="1:6" x14ac:dyDescent="0.2">
      <c r="A542" s="100"/>
      <c r="B542" s="100"/>
      <c r="C542" s="100"/>
      <c r="D542" s="100"/>
      <c r="E542" s="100"/>
      <c r="F542" s="100"/>
    </row>
    <row r="543" spans="1:6" x14ac:dyDescent="0.2">
      <c r="A543" s="100"/>
      <c r="B543" s="100"/>
      <c r="C543" s="100"/>
      <c r="D543" s="100"/>
      <c r="E543" s="100"/>
      <c r="F543" s="100"/>
    </row>
    <row r="544" spans="1:6" x14ac:dyDescent="0.2">
      <c r="A544" s="100"/>
      <c r="B544" s="100"/>
      <c r="C544" s="100"/>
      <c r="D544" s="100"/>
      <c r="E544" s="100"/>
      <c r="F544" s="100"/>
    </row>
    <row r="545" spans="1:6" x14ac:dyDescent="0.2">
      <c r="A545" s="100"/>
      <c r="B545" s="100"/>
      <c r="C545" s="100"/>
      <c r="D545" s="100"/>
      <c r="E545" s="100"/>
      <c r="F545" s="100"/>
    </row>
    <row r="546" spans="1:6" x14ac:dyDescent="0.2">
      <c r="A546" s="100"/>
      <c r="B546" s="100"/>
      <c r="C546" s="100"/>
      <c r="D546" s="100"/>
      <c r="E546" s="100"/>
      <c r="F546" s="100"/>
    </row>
    <row r="547" spans="1:6" x14ac:dyDescent="0.2">
      <c r="A547" s="100"/>
      <c r="B547" s="100"/>
      <c r="C547" s="100"/>
      <c r="D547" s="100"/>
      <c r="E547" s="100"/>
      <c r="F547" s="100"/>
    </row>
    <row r="548" spans="1:6" x14ac:dyDescent="0.2">
      <c r="A548" s="100"/>
      <c r="B548" s="100"/>
      <c r="C548" s="100"/>
      <c r="D548" s="100"/>
      <c r="E548" s="100"/>
      <c r="F548" s="100"/>
    </row>
    <row r="549" spans="1:6" x14ac:dyDescent="0.2">
      <c r="A549" s="100"/>
      <c r="B549" s="100"/>
      <c r="C549" s="100"/>
      <c r="D549" s="100"/>
      <c r="E549" s="100"/>
      <c r="F549" s="100"/>
    </row>
    <row r="550" spans="1:6" x14ac:dyDescent="0.2">
      <c r="A550" s="100"/>
      <c r="B550" s="100"/>
      <c r="C550" s="100"/>
      <c r="D550" s="100"/>
      <c r="E550" s="100"/>
      <c r="F550" s="100"/>
    </row>
    <row r="551" spans="1:6" x14ac:dyDescent="0.2">
      <c r="A551" s="100"/>
      <c r="B551" s="100"/>
      <c r="C551" s="100"/>
      <c r="D551" s="100"/>
      <c r="E551" s="100"/>
      <c r="F551" s="100"/>
    </row>
    <row r="552" spans="1:6" x14ac:dyDescent="0.2">
      <c r="A552" s="100"/>
      <c r="B552" s="100"/>
      <c r="C552" s="100"/>
      <c r="D552" s="100"/>
      <c r="E552" s="100"/>
      <c r="F552" s="100"/>
    </row>
    <row r="553" spans="1:6" x14ac:dyDescent="0.2">
      <c r="A553" s="100"/>
      <c r="B553" s="100"/>
      <c r="C553" s="100"/>
      <c r="D553" s="100"/>
      <c r="E553" s="100"/>
      <c r="F553" s="100"/>
    </row>
    <row r="554" spans="1:6" x14ac:dyDescent="0.2">
      <c r="A554" s="100"/>
      <c r="B554" s="100"/>
      <c r="C554" s="100"/>
      <c r="D554" s="100"/>
      <c r="E554" s="100"/>
      <c r="F554" s="100"/>
    </row>
    <row r="555" spans="1:6" x14ac:dyDescent="0.2">
      <c r="A555" s="100"/>
      <c r="B555" s="100"/>
      <c r="C555" s="100"/>
      <c r="D555" s="100"/>
      <c r="E555" s="100"/>
      <c r="F555" s="100"/>
    </row>
    <row r="556" spans="1:6" x14ac:dyDescent="0.2">
      <c r="A556" s="100"/>
      <c r="B556" s="100"/>
      <c r="C556" s="100"/>
      <c r="D556" s="100"/>
      <c r="E556" s="100"/>
      <c r="F556" s="100"/>
    </row>
    <row r="557" spans="1:6" x14ac:dyDescent="0.2">
      <c r="A557" s="100"/>
      <c r="B557" s="100"/>
      <c r="C557" s="100"/>
      <c r="D557" s="100"/>
      <c r="E557" s="100"/>
      <c r="F557" s="100"/>
    </row>
    <row r="558" spans="1:6" x14ac:dyDescent="0.2">
      <c r="A558" s="100"/>
      <c r="B558" s="100"/>
      <c r="C558" s="100"/>
      <c r="D558" s="100"/>
      <c r="E558" s="100"/>
      <c r="F558" s="100"/>
    </row>
    <row r="559" spans="1:6" x14ac:dyDescent="0.2">
      <c r="A559" s="100"/>
      <c r="B559" s="100"/>
      <c r="C559" s="100"/>
      <c r="D559" s="100"/>
      <c r="E559" s="100"/>
      <c r="F559" s="100"/>
    </row>
    <row r="560" spans="1:6" x14ac:dyDescent="0.2">
      <c r="A560" s="100"/>
      <c r="B560" s="100"/>
      <c r="C560" s="100"/>
      <c r="D560" s="100"/>
      <c r="E560" s="100"/>
      <c r="F560" s="100"/>
    </row>
    <row r="561" spans="1:6" x14ac:dyDescent="0.2">
      <c r="A561" s="100"/>
      <c r="B561" s="100"/>
      <c r="C561" s="100"/>
      <c r="D561" s="100"/>
      <c r="E561" s="100"/>
      <c r="F561" s="100"/>
    </row>
    <row r="562" spans="1:6" x14ac:dyDescent="0.2">
      <c r="A562" s="100"/>
      <c r="B562" s="100"/>
      <c r="C562" s="100"/>
      <c r="D562" s="100"/>
      <c r="E562" s="100"/>
      <c r="F562" s="100"/>
    </row>
    <row r="563" spans="1:6" x14ac:dyDescent="0.2">
      <c r="A563" s="100"/>
      <c r="B563" s="100"/>
      <c r="C563" s="100"/>
      <c r="D563" s="100"/>
      <c r="E563" s="100"/>
      <c r="F563" s="100"/>
    </row>
    <row r="564" spans="1:6" x14ac:dyDescent="0.2">
      <c r="A564" s="100"/>
      <c r="B564" s="100"/>
      <c r="C564" s="100"/>
      <c r="D564" s="100"/>
      <c r="E564" s="100"/>
      <c r="F564" s="100"/>
    </row>
    <row r="565" spans="1:6" x14ac:dyDescent="0.2">
      <c r="A565" s="100"/>
      <c r="B565" s="100"/>
      <c r="C565" s="100"/>
      <c r="D565" s="100"/>
      <c r="E565" s="100"/>
      <c r="F565" s="100"/>
    </row>
    <row r="566" spans="1:6" x14ac:dyDescent="0.2">
      <c r="A566" s="100"/>
      <c r="B566" s="100"/>
      <c r="C566" s="100"/>
      <c r="D566" s="100"/>
      <c r="E566" s="100"/>
      <c r="F566" s="100"/>
    </row>
    <row r="567" spans="1:6" x14ac:dyDescent="0.2">
      <c r="A567" s="100"/>
      <c r="B567" s="100"/>
      <c r="C567" s="100"/>
      <c r="D567" s="100"/>
      <c r="E567" s="100"/>
      <c r="F567" s="100"/>
    </row>
    <row r="568" spans="1:6" x14ac:dyDescent="0.2">
      <c r="A568" s="100"/>
      <c r="B568" s="100"/>
      <c r="C568" s="100"/>
      <c r="D568" s="100"/>
      <c r="E568" s="100"/>
      <c r="F568" s="100"/>
    </row>
    <row r="569" spans="1:6" x14ac:dyDescent="0.2">
      <c r="A569" s="100"/>
      <c r="B569" s="100"/>
      <c r="C569" s="100"/>
      <c r="D569" s="100"/>
      <c r="E569" s="100"/>
      <c r="F569" s="100"/>
    </row>
    <row r="570" spans="1:6" x14ac:dyDescent="0.2">
      <c r="A570" s="100"/>
      <c r="B570" s="100"/>
      <c r="C570" s="100"/>
      <c r="D570" s="100"/>
      <c r="E570" s="100"/>
      <c r="F570" s="100"/>
    </row>
    <row r="571" spans="1:6" x14ac:dyDescent="0.2">
      <c r="A571" s="100"/>
      <c r="B571" s="100"/>
      <c r="C571" s="100"/>
      <c r="D571" s="100"/>
      <c r="E571" s="100"/>
      <c r="F571" s="100"/>
    </row>
    <row r="572" spans="1:6" x14ac:dyDescent="0.2">
      <c r="A572" s="100"/>
      <c r="B572" s="100"/>
      <c r="C572" s="100"/>
      <c r="D572" s="100"/>
      <c r="E572" s="100"/>
      <c r="F572" s="100"/>
    </row>
    <row r="573" spans="1:6" x14ac:dyDescent="0.2">
      <c r="A573" s="100"/>
      <c r="B573" s="100"/>
      <c r="C573" s="100"/>
      <c r="D573" s="100"/>
      <c r="E573" s="100"/>
      <c r="F573" s="100"/>
    </row>
    <row r="574" spans="1:6" x14ac:dyDescent="0.2">
      <c r="A574" s="100"/>
      <c r="B574" s="100"/>
      <c r="C574" s="100"/>
      <c r="D574" s="100"/>
      <c r="E574" s="100"/>
      <c r="F574" s="100"/>
    </row>
    <row r="575" spans="1:6" x14ac:dyDescent="0.2">
      <c r="A575" s="100"/>
      <c r="B575" s="100"/>
      <c r="C575" s="100"/>
      <c r="D575" s="100"/>
      <c r="E575" s="100"/>
      <c r="F575" s="100"/>
    </row>
    <row r="576" spans="1:6" x14ac:dyDescent="0.2">
      <c r="A576" s="100"/>
      <c r="B576" s="100"/>
      <c r="C576" s="100"/>
      <c r="D576" s="100"/>
      <c r="E576" s="100"/>
      <c r="F576" s="100"/>
    </row>
    <row r="577" spans="1:6" x14ac:dyDescent="0.2">
      <c r="A577" s="100"/>
      <c r="B577" s="100"/>
      <c r="C577" s="100"/>
      <c r="D577" s="100"/>
      <c r="E577" s="100"/>
      <c r="F577" s="100"/>
    </row>
    <row r="578" spans="1:6" x14ac:dyDescent="0.2">
      <c r="A578" s="100"/>
      <c r="B578" s="100"/>
      <c r="C578" s="100"/>
      <c r="D578" s="100"/>
      <c r="E578" s="100"/>
      <c r="F578" s="100"/>
    </row>
    <row r="579" spans="1:6" x14ac:dyDescent="0.2">
      <c r="A579" s="100"/>
      <c r="B579" s="100"/>
      <c r="C579" s="100"/>
      <c r="D579" s="100"/>
      <c r="E579" s="100"/>
      <c r="F579" s="100"/>
    </row>
    <row r="580" spans="1:6" x14ac:dyDescent="0.2">
      <c r="A580" s="100"/>
      <c r="B580" s="100"/>
      <c r="C580" s="100"/>
      <c r="D580" s="100"/>
      <c r="E580" s="100"/>
      <c r="F580" s="100"/>
    </row>
    <row r="581" spans="1:6" x14ac:dyDescent="0.2">
      <c r="A581" s="100"/>
      <c r="B581" s="100"/>
      <c r="C581" s="100"/>
      <c r="D581" s="100"/>
      <c r="E581" s="100"/>
      <c r="F581" s="100"/>
    </row>
    <row r="582" spans="1:6" x14ac:dyDescent="0.2">
      <c r="A582" s="100"/>
      <c r="B582" s="100"/>
      <c r="C582" s="100"/>
      <c r="D582" s="100"/>
      <c r="E582" s="100"/>
      <c r="F582" s="100"/>
    </row>
    <row r="583" spans="1:6" x14ac:dyDescent="0.2">
      <c r="A583" s="100"/>
      <c r="B583" s="100"/>
      <c r="C583" s="100"/>
      <c r="D583" s="100"/>
      <c r="E583" s="100"/>
      <c r="F583" s="100"/>
    </row>
    <row r="584" spans="1:6" x14ac:dyDescent="0.2">
      <c r="A584" s="100"/>
      <c r="B584" s="100"/>
      <c r="C584" s="100"/>
      <c r="D584" s="100"/>
      <c r="E584" s="100"/>
      <c r="F584" s="100"/>
    </row>
    <row r="585" spans="1:6" x14ac:dyDescent="0.2">
      <c r="A585" s="100"/>
      <c r="B585" s="100"/>
      <c r="C585" s="100"/>
      <c r="D585" s="100"/>
      <c r="E585" s="100"/>
      <c r="F585" s="100"/>
    </row>
    <row r="586" spans="1:6" x14ac:dyDescent="0.2">
      <c r="A586" s="100"/>
      <c r="B586" s="100"/>
      <c r="C586" s="100"/>
      <c r="D586" s="100"/>
      <c r="E586" s="100"/>
      <c r="F586" s="100"/>
    </row>
    <row r="587" spans="1:6" x14ac:dyDescent="0.2">
      <c r="A587" s="100"/>
      <c r="B587" s="100"/>
      <c r="C587" s="100"/>
      <c r="D587" s="100"/>
      <c r="E587" s="100"/>
      <c r="F587" s="100"/>
    </row>
    <row r="588" spans="1:6" x14ac:dyDescent="0.2">
      <c r="A588" s="100"/>
      <c r="B588" s="100"/>
      <c r="C588" s="100"/>
      <c r="D588" s="100"/>
      <c r="E588" s="100"/>
      <c r="F588" s="100"/>
    </row>
    <row r="589" spans="1:6" x14ac:dyDescent="0.2">
      <c r="A589" s="100"/>
      <c r="B589" s="100"/>
      <c r="C589" s="100"/>
      <c r="D589" s="100"/>
      <c r="E589" s="100"/>
      <c r="F589" s="100"/>
    </row>
    <row r="590" spans="1:6" x14ac:dyDescent="0.2">
      <c r="A590" s="100"/>
      <c r="B590" s="100"/>
      <c r="C590" s="100"/>
      <c r="D590" s="100"/>
      <c r="E590" s="100"/>
      <c r="F590" s="100"/>
    </row>
    <row r="591" spans="1:6" x14ac:dyDescent="0.2">
      <c r="A591" s="100"/>
      <c r="B591" s="100"/>
      <c r="C591" s="100"/>
      <c r="D591" s="100"/>
      <c r="E591" s="100"/>
      <c r="F591" s="100"/>
    </row>
    <row r="592" spans="1:6" x14ac:dyDescent="0.2">
      <c r="A592" s="100"/>
      <c r="B592" s="100"/>
      <c r="C592" s="100"/>
      <c r="D592" s="100"/>
      <c r="E592" s="100"/>
      <c r="F592" s="100"/>
    </row>
    <row r="593" spans="1:6" x14ac:dyDescent="0.2">
      <c r="A593" s="100"/>
      <c r="B593" s="100"/>
      <c r="C593" s="100"/>
      <c r="D593" s="100"/>
      <c r="E593" s="100"/>
      <c r="F593" s="100"/>
    </row>
    <row r="594" spans="1:6" x14ac:dyDescent="0.2">
      <c r="A594" s="100"/>
      <c r="B594" s="100"/>
      <c r="C594" s="100"/>
      <c r="D594" s="100"/>
      <c r="E594" s="100"/>
      <c r="F594" s="100"/>
    </row>
    <row r="595" spans="1:6" x14ac:dyDescent="0.2">
      <c r="A595" s="100"/>
      <c r="B595" s="100"/>
      <c r="C595" s="100"/>
      <c r="D595" s="100"/>
      <c r="E595" s="100"/>
      <c r="F595" s="100"/>
    </row>
    <row r="596" spans="1:6" x14ac:dyDescent="0.2">
      <c r="A596" s="100"/>
      <c r="B596" s="100"/>
      <c r="C596" s="100"/>
      <c r="D596" s="100"/>
      <c r="E596" s="100"/>
      <c r="F596" s="100"/>
    </row>
    <row r="597" spans="1:6" x14ac:dyDescent="0.2">
      <c r="A597" s="100"/>
      <c r="B597" s="100"/>
      <c r="C597" s="100"/>
      <c r="D597" s="100"/>
      <c r="E597" s="100"/>
      <c r="F597" s="100"/>
    </row>
    <row r="598" spans="1:6" x14ac:dyDescent="0.2">
      <c r="A598" s="100"/>
      <c r="B598" s="100"/>
      <c r="C598" s="100"/>
      <c r="D598" s="100"/>
      <c r="E598" s="100"/>
      <c r="F598" s="100"/>
    </row>
    <row r="599" spans="1:6" x14ac:dyDescent="0.2">
      <c r="A599" s="100"/>
      <c r="B599" s="100"/>
      <c r="C599" s="100"/>
      <c r="D599" s="100"/>
      <c r="E599" s="100"/>
      <c r="F599" s="100"/>
    </row>
    <row r="600" spans="1:6" x14ac:dyDescent="0.2">
      <c r="A600" s="100"/>
      <c r="B600" s="100"/>
      <c r="C600" s="100"/>
      <c r="D600" s="100"/>
      <c r="E600" s="100"/>
      <c r="F600" s="100"/>
    </row>
    <row r="601" spans="1:6" x14ac:dyDescent="0.2">
      <c r="A601" s="100"/>
      <c r="B601" s="100"/>
      <c r="C601" s="100"/>
      <c r="D601" s="100"/>
      <c r="E601" s="100"/>
      <c r="F601" s="100"/>
    </row>
    <row r="602" spans="1:6" x14ac:dyDescent="0.2">
      <c r="A602" s="100"/>
      <c r="B602" s="100"/>
      <c r="C602" s="100"/>
      <c r="D602" s="100"/>
      <c r="E602" s="100"/>
      <c r="F602" s="100"/>
    </row>
    <row r="603" spans="1:6" x14ac:dyDescent="0.2">
      <c r="A603" s="100"/>
      <c r="B603" s="100"/>
      <c r="C603" s="100"/>
      <c r="D603" s="100"/>
      <c r="E603" s="100"/>
      <c r="F603" s="100"/>
    </row>
    <row r="604" spans="1:6" x14ac:dyDescent="0.2">
      <c r="A604" s="100"/>
      <c r="B604" s="100"/>
      <c r="C604" s="100"/>
      <c r="D604" s="100"/>
      <c r="E604" s="100"/>
      <c r="F604" s="100"/>
    </row>
    <row r="605" spans="1:6" x14ac:dyDescent="0.2">
      <c r="A605" s="100"/>
      <c r="B605" s="100"/>
      <c r="C605" s="100"/>
      <c r="D605" s="100"/>
      <c r="E605" s="100"/>
      <c r="F605" s="100"/>
    </row>
    <row r="606" spans="1:6" x14ac:dyDescent="0.2">
      <c r="A606" s="100"/>
      <c r="B606" s="100"/>
      <c r="C606" s="100"/>
      <c r="D606" s="100"/>
      <c r="E606" s="100"/>
      <c r="F606" s="100"/>
    </row>
    <row r="607" spans="1:6" x14ac:dyDescent="0.2">
      <c r="A607" s="100"/>
      <c r="B607" s="100"/>
      <c r="C607" s="100"/>
      <c r="D607" s="100"/>
      <c r="E607" s="100"/>
      <c r="F607" s="100"/>
    </row>
    <row r="608" spans="1:6" x14ac:dyDescent="0.2">
      <c r="A608" s="100"/>
      <c r="B608" s="100"/>
      <c r="C608" s="100"/>
      <c r="D608" s="100"/>
      <c r="E608" s="100"/>
      <c r="F608" s="100"/>
    </row>
    <row r="609" spans="1:6" x14ac:dyDescent="0.2">
      <c r="A609" s="100"/>
      <c r="B609" s="100"/>
      <c r="C609" s="100"/>
      <c r="D609" s="100"/>
      <c r="E609" s="100"/>
      <c r="F609" s="100"/>
    </row>
    <row r="610" spans="1:6" x14ac:dyDescent="0.2">
      <c r="A610" s="100"/>
      <c r="B610" s="100"/>
      <c r="C610" s="100"/>
      <c r="D610" s="100"/>
      <c r="E610" s="100"/>
      <c r="F610" s="100"/>
    </row>
    <row r="611" spans="1:6" x14ac:dyDescent="0.2">
      <c r="A611" s="100"/>
      <c r="B611" s="100"/>
      <c r="C611" s="100"/>
      <c r="D611" s="100"/>
      <c r="E611" s="100"/>
      <c r="F611" s="100"/>
    </row>
    <row r="612" spans="1:6" x14ac:dyDescent="0.2">
      <c r="A612" s="100"/>
      <c r="B612" s="100"/>
      <c r="C612" s="100"/>
      <c r="D612" s="100"/>
      <c r="E612" s="100"/>
      <c r="F612" s="100"/>
    </row>
    <row r="613" spans="1:6" x14ac:dyDescent="0.2">
      <c r="A613" s="100"/>
      <c r="B613" s="100"/>
      <c r="C613" s="100"/>
      <c r="D613" s="100"/>
      <c r="E613" s="100"/>
      <c r="F613" s="100"/>
    </row>
    <row r="614" spans="1:6" x14ac:dyDescent="0.2">
      <c r="A614" s="100"/>
      <c r="B614" s="100"/>
      <c r="C614" s="100"/>
      <c r="D614" s="100"/>
      <c r="E614" s="100"/>
      <c r="F614" s="100"/>
    </row>
    <row r="615" spans="1:6" x14ac:dyDescent="0.2">
      <c r="A615" s="100"/>
      <c r="B615" s="100"/>
      <c r="C615" s="100"/>
      <c r="D615" s="100"/>
      <c r="E615" s="100"/>
      <c r="F615" s="100"/>
    </row>
    <row r="616" spans="1:6" x14ac:dyDescent="0.2">
      <c r="A616" s="100"/>
      <c r="B616" s="100"/>
      <c r="C616" s="100"/>
      <c r="D616" s="100"/>
      <c r="E616" s="100"/>
      <c r="F616" s="100"/>
    </row>
    <row r="617" spans="1:6" x14ac:dyDescent="0.2">
      <c r="A617" s="100"/>
      <c r="B617" s="100"/>
      <c r="C617" s="100"/>
      <c r="D617" s="100"/>
      <c r="E617" s="100"/>
      <c r="F617" s="100"/>
    </row>
    <row r="618" spans="1:6" x14ac:dyDescent="0.2">
      <c r="A618" s="100"/>
      <c r="B618" s="100"/>
      <c r="C618" s="100"/>
      <c r="D618" s="100"/>
      <c r="E618" s="100"/>
      <c r="F618" s="100"/>
    </row>
    <row r="619" spans="1:6" x14ac:dyDescent="0.2">
      <c r="A619" s="100"/>
      <c r="B619" s="100"/>
      <c r="C619" s="100"/>
      <c r="D619" s="100"/>
      <c r="E619" s="100"/>
      <c r="F619" s="100"/>
    </row>
    <row r="620" spans="1:6" x14ac:dyDescent="0.2">
      <c r="A620" s="100"/>
      <c r="B620" s="100"/>
      <c r="C620" s="100"/>
      <c r="D620" s="100"/>
      <c r="E620" s="100"/>
      <c r="F620" s="100"/>
    </row>
    <row r="621" spans="1:6" x14ac:dyDescent="0.2">
      <c r="A621" s="100"/>
      <c r="B621" s="100"/>
      <c r="C621" s="100"/>
      <c r="D621" s="100"/>
      <c r="E621" s="100"/>
      <c r="F621" s="100"/>
    </row>
    <row r="622" spans="1:6" x14ac:dyDescent="0.2">
      <c r="A622" s="100"/>
      <c r="B622" s="100"/>
      <c r="C622" s="100"/>
      <c r="D622" s="100"/>
      <c r="E622" s="100"/>
      <c r="F622" s="100"/>
    </row>
    <row r="623" spans="1:6" x14ac:dyDescent="0.2">
      <c r="A623" s="100"/>
      <c r="B623" s="100"/>
      <c r="C623" s="100"/>
      <c r="D623" s="100"/>
      <c r="E623" s="100"/>
      <c r="F623" s="100"/>
    </row>
    <row r="624" spans="1:6" x14ac:dyDescent="0.2">
      <c r="A624" s="100"/>
      <c r="B624" s="100"/>
      <c r="C624" s="100"/>
      <c r="D624" s="100"/>
      <c r="E624" s="100"/>
      <c r="F624" s="100"/>
    </row>
    <row r="625" spans="1:6" x14ac:dyDescent="0.2">
      <c r="A625" s="100"/>
      <c r="B625" s="100"/>
      <c r="C625" s="100"/>
      <c r="D625" s="100"/>
      <c r="E625" s="100"/>
      <c r="F625" s="100"/>
    </row>
    <row r="626" spans="1:6" x14ac:dyDescent="0.2">
      <c r="A626" s="100"/>
      <c r="B626" s="100"/>
      <c r="C626" s="100"/>
      <c r="D626" s="100"/>
      <c r="E626" s="100"/>
      <c r="F626" s="100"/>
    </row>
    <row r="627" spans="1:6" x14ac:dyDescent="0.2">
      <c r="A627" s="100"/>
      <c r="B627" s="100"/>
      <c r="C627" s="100"/>
      <c r="D627" s="100"/>
      <c r="E627" s="100"/>
      <c r="F627" s="100"/>
    </row>
    <row r="628" spans="1:6" x14ac:dyDescent="0.2">
      <c r="A628" s="100"/>
      <c r="B628" s="100"/>
      <c r="C628" s="100"/>
      <c r="D628" s="100"/>
      <c r="E628" s="100"/>
      <c r="F628" s="100"/>
    </row>
    <row r="629" spans="1:6" x14ac:dyDescent="0.2">
      <c r="A629" s="100"/>
      <c r="B629" s="100"/>
      <c r="C629" s="100"/>
      <c r="D629" s="100"/>
      <c r="E629" s="100"/>
      <c r="F629" s="100"/>
    </row>
    <row r="630" spans="1:6" x14ac:dyDescent="0.2">
      <c r="A630" s="100"/>
      <c r="B630" s="100"/>
      <c r="C630" s="100"/>
      <c r="D630" s="100"/>
      <c r="E630" s="100"/>
      <c r="F630" s="100"/>
    </row>
    <row r="631" spans="1:6" x14ac:dyDescent="0.2">
      <c r="A631" s="100"/>
      <c r="B631" s="100"/>
      <c r="C631" s="100"/>
      <c r="D631" s="100"/>
      <c r="E631" s="100"/>
      <c r="F631" s="100"/>
    </row>
    <row r="632" spans="1:6" x14ac:dyDescent="0.2">
      <c r="A632" s="100"/>
      <c r="B632" s="100"/>
      <c r="C632" s="100"/>
      <c r="D632" s="100"/>
      <c r="E632" s="100"/>
      <c r="F632" s="100"/>
    </row>
    <row r="633" spans="1:6" x14ac:dyDescent="0.2">
      <c r="A633" s="100"/>
      <c r="B633" s="100"/>
      <c r="C633" s="100"/>
      <c r="D633" s="100"/>
      <c r="E633" s="100"/>
      <c r="F633" s="100"/>
    </row>
    <row r="634" spans="1:6" x14ac:dyDescent="0.2">
      <c r="A634" s="100"/>
      <c r="B634" s="100"/>
      <c r="C634" s="100"/>
      <c r="D634" s="100"/>
      <c r="E634" s="100"/>
      <c r="F634" s="100"/>
    </row>
    <row r="635" spans="1:6" x14ac:dyDescent="0.2">
      <c r="A635" s="100"/>
      <c r="B635" s="100"/>
      <c r="C635" s="100"/>
      <c r="D635" s="100"/>
      <c r="E635" s="100"/>
      <c r="F635" s="100"/>
    </row>
    <row r="636" spans="1:6" x14ac:dyDescent="0.2">
      <c r="A636" s="100"/>
      <c r="B636" s="100"/>
      <c r="C636" s="100"/>
      <c r="D636" s="100"/>
      <c r="E636" s="100"/>
      <c r="F636" s="100"/>
    </row>
    <row r="637" spans="1:6" x14ac:dyDescent="0.2">
      <c r="A637" s="100"/>
      <c r="B637" s="100"/>
      <c r="C637" s="100"/>
      <c r="D637" s="100"/>
      <c r="E637" s="100"/>
      <c r="F637" s="100"/>
    </row>
    <row r="638" spans="1:6" x14ac:dyDescent="0.2">
      <c r="A638" s="100"/>
      <c r="B638" s="100"/>
      <c r="C638" s="100"/>
      <c r="D638" s="100"/>
      <c r="E638" s="100"/>
      <c r="F638" s="100"/>
    </row>
    <row r="639" spans="1:6" x14ac:dyDescent="0.2">
      <c r="A639" s="100"/>
      <c r="B639" s="100"/>
      <c r="C639" s="100"/>
      <c r="D639" s="100"/>
      <c r="E639" s="100"/>
      <c r="F639" s="100"/>
    </row>
    <row r="640" spans="1:6" x14ac:dyDescent="0.2">
      <c r="A640" s="100"/>
      <c r="B640" s="100"/>
      <c r="C640" s="100"/>
      <c r="D640" s="100"/>
      <c r="E640" s="100"/>
      <c r="F640" s="100"/>
    </row>
    <row r="641" spans="1:6" x14ac:dyDescent="0.2">
      <c r="A641" s="100"/>
      <c r="B641" s="100"/>
      <c r="C641" s="100"/>
      <c r="D641" s="100"/>
      <c r="E641" s="100"/>
      <c r="F641" s="100"/>
    </row>
    <row r="642" spans="1:6" x14ac:dyDescent="0.2">
      <c r="A642" s="100"/>
      <c r="B642" s="100"/>
      <c r="C642" s="100"/>
      <c r="D642" s="100"/>
      <c r="E642" s="100"/>
      <c r="F642" s="100"/>
    </row>
    <row r="643" spans="1:6" x14ac:dyDescent="0.2">
      <c r="A643" s="100"/>
      <c r="B643" s="100"/>
      <c r="C643" s="100"/>
      <c r="D643" s="100"/>
      <c r="E643" s="100"/>
      <c r="F643" s="100"/>
    </row>
    <row r="644" spans="1:6" x14ac:dyDescent="0.2">
      <c r="A644" s="100"/>
      <c r="B644" s="100"/>
      <c r="C644" s="100"/>
      <c r="D644" s="100"/>
      <c r="E644" s="100"/>
      <c r="F644" s="100"/>
    </row>
    <row r="645" spans="1:6" x14ac:dyDescent="0.2">
      <c r="A645" s="100"/>
      <c r="B645" s="100"/>
      <c r="C645" s="100"/>
      <c r="D645" s="100"/>
      <c r="E645" s="100"/>
      <c r="F645" s="100"/>
    </row>
    <row r="646" spans="1:6" x14ac:dyDescent="0.2">
      <c r="A646" s="100"/>
      <c r="B646" s="100"/>
      <c r="C646" s="100"/>
      <c r="D646" s="100"/>
      <c r="E646" s="100"/>
      <c r="F646" s="100"/>
    </row>
    <row r="647" spans="1:6" x14ac:dyDescent="0.2">
      <c r="A647" s="100"/>
      <c r="B647" s="100"/>
      <c r="C647" s="100"/>
      <c r="D647" s="100"/>
      <c r="E647" s="100"/>
      <c r="F647" s="100"/>
    </row>
    <row r="648" spans="1:6" x14ac:dyDescent="0.2">
      <c r="A648" s="100"/>
      <c r="B648" s="100"/>
      <c r="C648" s="100"/>
      <c r="D648" s="100"/>
      <c r="E648" s="100"/>
      <c r="F648" s="100"/>
    </row>
    <row r="649" spans="1:6" x14ac:dyDescent="0.2">
      <c r="A649" s="100"/>
      <c r="B649" s="100"/>
      <c r="C649" s="100"/>
      <c r="D649" s="100"/>
      <c r="E649" s="100"/>
      <c r="F649" s="100"/>
    </row>
    <row r="650" spans="1:6" x14ac:dyDescent="0.2">
      <c r="A650" s="100"/>
      <c r="B650" s="100"/>
      <c r="C650" s="100"/>
      <c r="D650" s="100"/>
      <c r="E650" s="100"/>
      <c r="F650" s="100"/>
    </row>
    <row r="651" spans="1:6" x14ac:dyDescent="0.2">
      <c r="A651" s="100"/>
      <c r="B651" s="100"/>
      <c r="C651" s="100"/>
      <c r="D651" s="100"/>
      <c r="E651" s="100"/>
      <c r="F651" s="100"/>
    </row>
    <row r="652" spans="1:6" x14ac:dyDescent="0.2">
      <c r="A652" s="100"/>
      <c r="B652" s="100"/>
      <c r="C652" s="100"/>
      <c r="D652" s="100"/>
      <c r="E652" s="100"/>
      <c r="F652" s="100"/>
    </row>
    <row r="653" spans="1:6" x14ac:dyDescent="0.2">
      <c r="A653" s="100"/>
      <c r="B653" s="100"/>
      <c r="C653" s="100"/>
      <c r="D653" s="100"/>
      <c r="E653" s="100"/>
      <c r="F653" s="100"/>
    </row>
    <row r="654" spans="1:6" x14ac:dyDescent="0.2">
      <c r="A654" s="100"/>
      <c r="B654" s="100"/>
      <c r="C654" s="100"/>
      <c r="D654" s="100"/>
      <c r="E654" s="100"/>
      <c r="F654" s="100"/>
    </row>
    <row r="655" spans="1:6" x14ac:dyDescent="0.2">
      <c r="A655" s="100"/>
      <c r="B655" s="100"/>
      <c r="C655" s="100"/>
      <c r="D655" s="100"/>
      <c r="E655" s="100"/>
      <c r="F655" s="100"/>
    </row>
    <row r="656" spans="1:6" x14ac:dyDescent="0.2">
      <c r="A656" s="100"/>
      <c r="B656" s="100"/>
      <c r="C656" s="100"/>
      <c r="D656" s="100"/>
      <c r="E656" s="100"/>
      <c r="F656" s="100"/>
    </row>
    <row r="657" spans="1:6" x14ac:dyDescent="0.2">
      <c r="A657" s="100"/>
      <c r="B657" s="100"/>
      <c r="C657" s="100"/>
      <c r="D657" s="100"/>
      <c r="E657" s="100"/>
      <c r="F657" s="100"/>
    </row>
    <row r="658" spans="1:6" x14ac:dyDescent="0.2">
      <c r="A658" s="100"/>
      <c r="B658" s="100"/>
      <c r="C658" s="100"/>
      <c r="D658" s="100"/>
      <c r="E658" s="100"/>
      <c r="F658" s="100"/>
    </row>
    <row r="659" spans="1:6" x14ac:dyDescent="0.2">
      <c r="A659" s="100"/>
      <c r="B659" s="100"/>
      <c r="C659" s="100"/>
      <c r="D659" s="100"/>
      <c r="E659" s="100"/>
      <c r="F659" s="100"/>
    </row>
    <row r="660" spans="1:6" x14ac:dyDescent="0.2">
      <c r="A660" s="100"/>
      <c r="B660" s="100"/>
      <c r="C660" s="100"/>
      <c r="D660" s="100"/>
      <c r="E660" s="100"/>
      <c r="F660" s="100"/>
    </row>
    <row r="661" spans="1:6" x14ac:dyDescent="0.2">
      <c r="A661" s="100"/>
      <c r="B661" s="100"/>
      <c r="C661" s="100"/>
      <c r="D661" s="100"/>
      <c r="E661" s="100"/>
      <c r="F661" s="100"/>
    </row>
    <row r="662" spans="1:6" x14ac:dyDescent="0.2">
      <c r="A662" s="100"/>
      <c r="B662" s="100"/>
      <c r="C662" s="100"/>
      <c r="D662" s="100"/>
      <c r="E662" s="100"/>
      <c r="F662" s="100"/>
    </row>
    <row r="663" spans="1:6" x14ac:dyDescent="0.2">
      <c r="A663" s="100"/>
      <c r="B663" s="100"/>
      <c r="C663" s="100"/>
      <c r="D663" s="100"/>
      <c r="E663" s="100"/>
      <c r="F663" s="100"/>
    </row>
    <row r="664" spans="1:6" x14ac:dyDescent="0.2">
      <c r="A664" s="100"/>
      <c r="B664" s="100"/>
      <c r="C664" s="100"/>
      <c r="D664" s="100"/>
      <c r="E664" s="100"/>
      <c r="F664" s="100"/>
    </row>
    <row r="665" spans="1:6" x14ac:dyDescent="0.2">
      <c r="A665" s="100"/>
      <c r="B665" s="100"/>
      <c r="C665" s="100"/>
      <c r="D665" s="100"/>
      <c r="E665" s="100"/>
      <c r="F665" s="100"/>
    </row>
    <row r="666" spans="1:6" x14ac:dyDescent="0.2">
      <c r="A666" s="100"/>
      <c r="B666" s="100"/>
      <c r="C666" s="100"/>
      <c r="D666" s="100"/>
      <c r="E666" s="100"/>
      <c r="F666" s="100"/>
    </row>
    <row r="667" spans="1:6" x14ac:dyDescent="0.2">
      <c r="A667" s="100"/>
      <c r="B667" s="100"/>
      <c r="C667" s="100"/>
      <c r="D667" s="100"/>
      <c r="E667" s="100"/>
      <c r="F667" s="100"/>
    </row>
    <row r="668" spans="1:6" x14ac:dyDescent="0.2">
      <c r="A668" s="100"/>
      <c r="B668" s="100"/>
      <c r="C668" s="100"/>
      <c r="D668" s="100"/>
      <c r="E668" s="100"/>
      <c r="F668" s="100"/>
    </row>
    <row r="669" spans="1:6" x14ac:dyDescent="0.2">
      <c r="A669" s="100"/>
      <c r="B669" s="100"/>
      <c r="C669" s="100"/>
      <c r="D669" s="100"/>
      <c r="E669" s="100"/>
      <c r="F669" s="100"/>
    </row>
    <row r="670" spans="1:6" x14ac:dyDescent="0.2">
      <c r="A670" s="100"/>
      <c r="B670" s="100"/>
      <c r="C670" s="100"/>
      <c r="D670" s="100"/>
      <c r="E670" s="100"/>
      <c r="F670" s="100"/>
    </row>
    <row r="671" spans="1:6" x14ac:dyDescent="0.2">
      <c r="A671" s="100"/>
      <c r="B671" s="100"/>
      <c r="C671" s="100"/>
      <c r="D671" s="100"/>
      <c r="E671" s="100"/>
      <c r="F671" s="100"/>
    </row>
    <row r="672" spans="1:6" x14ac:dyDescent="0.2">
      <c r="A672" s="100"/>
      <c r="B672" s="100"/>
      <c r="C672" s="100"/>
      <c r="D672" s="100"/>
      <c r="E672" s="100"/>
      <c r="F672" s="100"/>
    </row>
    <row r="673" spans="1:6" x14ac:dyDescent="0.2">
      <c r="A673" s="100"/>
      <c r="B673" s="100"/>
      <c r="C673" s="100"/>
      <c r="D673" s="100"/>
      <c r="E673" s="100"/>
      <c r="F673" s="100"/>
    </row>
    <row r="674" spans="1:6" x14ac:dyDescent="0.2">
      <c r="A674" s="100"/>
      <c r="B674" s="100"/>
      <c r="C674" s="100"/>
      <c r="D674" s="100"/>
      <c r="E674" s="100"/>
      <c r="F674" s="100"/>
    </row>
    <row r="675" spans="1:6" x14ac:dyDescent="0.2">
      <c r="A675" s="100"/>
      <c r="B675" s="100"/>
      <c r="C675" s="100"/>
      <c r="D675" s="100"/>
      <c r="E675" s="100"/>
      <c r="F675" s="100"/>
    </row>
    <row r="676" spans="1:6" x14ac:dyDescent="0.2">
      <c r="A676" s="100"/>
      <c r="B676" s="100"/>
      <c r="C676" s="100"/>
      <c r="D676" s="100"/>
      <c r="E676" s="100"/>
      <c r="F676" s="100"/>
    </row>
    <row r="677" spans="1:6" x14ac:dyDescent="0.2">
      <c r="A677" s="100"/>
      <c r="B677" s="100"/>
      <c r="C677" s="100"/>
      <c r="D677" s="100"/>
      <c r="E677" s="100"/>
      <c r="F677" s="100"/>
    </row>
    <row r="678" spans="1:6" x14ac:dyDescent="0.2">
      <c r="A678" s="100"/>
      <c r="B678" s="100"/>
      <c r="C678" s="100"/>
      <c r="D678" s="100"/>
      <c r="E678" s="100"/>
      <c r="F678" s="100"/>
    </row>
    <row r="679" spans="1:6" x14ac:dyDescent="0.2">
      <c r="A679" s="100"/>
      <c r="B679" s="100"/>
      <c r="C679" s="100"/>
      <c r="D679" s="100"/>
      <c r="E679" s="100"/>
      <c r="F679" s="100"/>
    </row>
    <row r="680" spans="1:6" x14ac:dyDescent="0.2">
      <c r="A680" s="100"/>
      <c r="B680" s="100"/>
      <c r="C680" s="100"/>
      <c r="D680" s="100"/>
      <c r="E680" s="100"/>
      <c r="F680" s="100"/>
    </row>
    <row r="681" spans="1:6" x14ac:dyDescent="0.2">
      <c r="A681" s="100"/>
      <c r="B681" s="100"/>
      <c r="C681" s="100"/>
      <c r="D681" s="100"/>
      <c r="E681" s="100"/>
      <c r="F681" s="100"/>
    </row>
    <row r="682" spans="1:6" x14ac:dyDescent="0.2">
      <c r="A682" s="100"/>
      <c r="B682" s="100"/>
      <c r="C682" s="100"/>
      <c r="D682" s="100"/>
      <c r="E682" s="100"/>
      <c r="F682" s="100"/>
    </row>
    <row r="683" spans="1:6" x14ac:dyDescent="0.2">
      <c r="A683" s="100"/>
      <c r="B683" s="100"/>
      <c r="C683" s="100"/>
      <c r="D683" s="100"/>
      <c r="E683" s="100"/>
      <c r="F683" s="100"/>
    </row>
    <row r="684" spans="1:6" x14ac:dyDescent="0.2">
      <c r="A684" s="100"/>
      <c r="B684" s="100"/>
      <c r="C684" s="100"/>
      <c r="D684" s="100"/>
      <c r="E684" s="100"/>
      <c r="F684" s="100"/>
    </row>
    <row r="685" spans="1:6" x14ac:dyDescent="0.2">
      <c r="A685" s="100"/>
      <c r="B685" s="100"/>
      <c r="C685" s="100"/>
      <c r="D685" s="100"/>
      <c r="E685" s="100"/>
      <c r="F685" s="100"/>
    </row>
    <row r="686" spans="1:6" x14ac:dyDescent="0.2">
      <c r="A686" s="100"/>
      <c r="B686" s="100"/>
      <c r="C686" s="100"/>
      <c r="D686" s="100"/>
      <c r="E686" s="100"/>
      <c r="F686" s="100"/>
    </row>
    <row r="687" spans="1:6" x14ac:dyDescent="0.2">
      <c r="A687" s="100"/>
      <c r="B687" s="100"/>
      <c r="C687" s="100"/>
      <c r="D687" s="100"/>
      <c r="E687" s="100"/>
      <c r="F687" s="100"/>
    </row>
    <row r="688" spans="1:6" x14ac:dyDescent="0.2">
      <c r="A688" s="100"/>
      <c r="B688" s="100"/>
      <c r="C688" s="100"/>
      <c r="D688" s="100"/>
      <c r="E688" s="100"/>
      <c r="F688" s="100"/>
    </row>
    <row r="689" spans="1:6" x14ac:dyDescent="0.2">
      <c r="A689" s="100"/>
      <c r="B689" s="100"/>
      <c r="C689" s="100"/>
      <c r="D689" s="100"/>
      <c r="E689" s="100"/>
      <c r="F689" s="100"/>
    </row>
    <row r="690" spans="1:6" x14ac:dyDescent="0.2">
      <c r="A690" s="100"/>
      <c r="B690" s="100"/>
      <c r="C690" s="100"/>
      <c r="D690" s="100"/>
      <c r="E690" s="100"/>
      <c r="F690" s="100"/>
    </row>
    <row r="691" spans="1:6" x14ac:dyDescent="0.2">
      <c r="A691" s="100"/>
      <c r="B691" s="100"/>
      <c r="C691" s="100"/>
      <c r="D691" s="100"/>
      <c r="E691" s="100"/>
      <c r="F691" s="100"/>
    </row>
    <row r="692" spans="1:6" x14ac:dyDescent="0.2">
      <c r="A692" s="100"/>
      <c r="B692" s="100"/>
      <c r="C692" s="100"/>
      <c r="D692" s="100"/>
      <c r="E692" s="100"/>
      <c r="F692" s="100"/>
    </row>
    <row r="693" spans="1:6" x14ac:dyDescent="0.2">
      <c r="A693" s="100"/>
      <c r="B693" s="100"/>
      <c r="C693" s="100"/>
      <c r="D693" s="100"/>
      <c r="E693" s="100"/>
      <c r="F693" s="100"/>
    </row>
    <row r="694" spans="1:6" x14ac:dyDescent="0.2">
      <c r="A694" s="100"/>
      <c r="B694" s="100"/>
      <c r="C694" s="100"/>
      <c r="D694" s="100"/>
      <c r="E694" s="100"/>
      <c r="F694" s="100"/>
    </row>
    <row r="695" spans="1:6" x14ac:dyDescent="0.2">
      <c r="A695" s="100"/>
      <c r="B695" s="100"/>
      <c r="C695" s="100"/>
      <c r="D695" s="100"/>
      <c r="E695" s="100"/>
      <c r="F695" s="100"/>
    </row>
    <row r="696" spans="1:6" x14ac:dyDescent="0.2">
      <c r="A696" s="100"/>
      <c r="B696" s="100"/>
      <c r="C696" s="100"/>
      <c r="D696" s="100"/>
      <c r="E696" s="100"/>
      <c r="F696" s="100"/>
    </row>
    <row r="697" spans="1:6" x14ac:dyDescent="0.2">
      <c r="A697" s="100"/>
      <c r="B697" s="100"/>
      <c r="C697" s="100"/>
      <c r="D697" s="100"/>
      <c r="E697" s="100"/>
      <c r="F697" s="100"/>
    </row>
    <row r="698" spans="1:6" x14ac:dyDescent="0.2">
      <c r="A698" s="100"/>
      <c r="B698" s="100"/>
      <c r="C698" s="100"/>
      <c r="D698" s="100"/>
      <c r="E698" s="100"/>
      <c r="F698" s="100"/>
    </row>
    <row r="699" spans="1:6" x14ac:dyDescent="0.2">
      <c r="A699" s="100"/>
      <c r="B699" s="100"/>
      <c r="C699" s="100"/>
      <c r="D699" s="100"/>
      <c r="E699" s="100"/>
      <c r="F699" s="100"/>
    </row>
    <row r="700" spans="1:6" x14ac:dyDescent="0.2">
      <c r="A700" s="100"/>
      <c r="B700" s="100"/>
      <c r="C700" s="100"/>
      <c r="D700" s="100"/>
      <c r="E700" s="100"/>
      <c r="F700" s="100"/>
    </row>
    <row r="701" spans="1:6" x14ac:dyDescent="0.2">
      <c r="A701" s="100"/>
      <c r="B701" s="100"/>
      <c r="C701" s="100"/>
      <c r="D701" s="100"/>
      <c r="E701" s="100"/>
      <c r="F701" s="100"/>
    </row>
    <row r="702" spans="1:6" x14ac:dyDescent="0.2">
      <c r="A702" s="100"/>
      <c r="B702" s="100"/>
      <c r="C702" s="100"/>
      <c r="D702" s="100"/>
      <c r="E702" s="100"/>
      <c r="F702" s="100"/>
    </row>
    <row r="703" spans="1:6" x14ac:dyDescent="0.2">
      <c r="A703" s="100"/>
      <c r="B703" s="100"/>
      <c r="C703" s="100"/>
      <c r="D703" s="100"/>
      <c r="E703" s="100"/>
      <c r="F703" s="100"/>
    </row>
    <row r="704" spans="1:6" x14ac:dyDescent="0.2">
      <c r="A704" s="100"/>
      <c r="B704" s="100"/>
      <c r="C704" s="100"/>
      <c r="D704" s="100"/>
      <c r="E704" s="100"/>
      <c r="F704" s="100"/>
    </row>
    <row r="705" spans="1:6" x14ac:dyDescent="0.2">
      <c r="A705" s="100"/>
      <c r="B705" s="100"/>
      <c r="C705" s="100"/>
      <c r="D705" s="100"/>
      <c r="E705" s="100"/>
      <c r="F705" s="100"/>
    </row>
    <row r="706" spans="1:6" x14ac:dyDescent="0.2">
      <c r="A706" s="100"/>
      <c r="B706" s="100"/>
      <c r="C706" s="100"/>
      <c r="D706" s="100"/>
      <c r="E706" s="100"/>
      <c r="F706" s="100"/>
    </row>
    <row r="707" spans="1:6" x14ac:dyDescent="0.2">
      <c r="A707" s="100"/>
      <c r="B707" s="100"/>
      <c r="C707" s="100"/>
      <c r="D707" s="100"/>
      <c r="E707" s="100"/>
      <c r="F707" s="100"/>
    </row>
    <row r="708" spans="1:6" x14ac:dyDescent="0.2">
      <c r="A708" s="100"/>
      <c r="B708" s="100"/>
      <c r="C708" s="100"/>
      <c r="D708" s="100"/>
      <c r="E708" s="100"/>
      <c r="F708" s="100"/>
    </row>
    <row r="709" spans="1:6" x14ac:dyDescent="0.2">
      <c r="A709" s="100"/>
      <c r="B709" s="100"/>
      <c r="C709" s="100"/>
      <c r="D709" s="100"/>
      <c r="E709" s="100"/>
      <c r="F709" s="100"/>
    </row>
    <row r="710" spans="1:6" x14ac:dyDescent="0.2">
      <c r="A710" s="100"/>
      <c r="B710" s="100"/>
      <c r="C710" s="100"/>
      <c r="D710" s="100"/>
      <c r="E710" s="100"/>
      <c r="F710" s="100"/>
    </row>
    <row r="711" spans="1:6" x14ac:dyDescent="0.2">
      <c r="A711" s="100"/>
      <c r="B711" s="100"/>
      <c r="C711" s="100"/>
      <c r="D711" s="100"/>
      <c r="E711" s="100"/>
      <c r="F711" s="100"/>
    </row>
    <row r="712" spans="1:6" x14ac:dyDescent="0.2">
      <c r="A712" s="100"/>
      <c r="B712" s="100"/>
      <c r="C712" s="100"/>
      <c r="D712" s="100"/>
      <c r="E712" s="100"/>
      <c r="F712" s="100"/>
    </row>
    <row r="713" spans="1:6" x14ac:dyDescent="0.2">
      <c r="A713" s="100"/>
      <c r="B713" s="100"/>
      <c r="C713" s="100"/>
      <c r="D713" s="100"/>
      <c r="E713" s="100"/>
      <c r="F713" s="100"/>
    </row>
    <row r="714" spans="1:6" x14ac:dyDescent="0.2">
      <c r="A714" s="100"/>
      <c r="B714" s="100"/>
      <c r="C714" s="100"/>
      <c r="D714" s="100"/>
      <c r="E714" s="100"/>
      <c r="F714" s="100"/>
    </row>
    <row r="715" spans="1:6" x14ac:dyDescent="0.2">
      <c r="A715" s="100"/>
      <c r="B715" s="100"/>
      <c r="C715" s="100"/>
      <c r="D715" s="100"/>
      <c r="E715" s="100"/>
      <c r="F715" s="100"/>
    </row>
    <row r="716" spans="1:6" x14ac:dyDescent="0.2">
      <c r="A716" s="100"/>
      <c r="B716" s="100"/>
      <c r="C716" s="100"/>
      <c r="D716" s="100"/>
      <c r="E716" s="100"/>
      <c r="F716" s="100"/>
    </row>
    <row r="717" spans="1:6" x14ac:dyDescent="0.2">
      <c r="A717" s="100"/>
      <c r="B717" s="100"/>
      <c r="C717" s="100"/>
      <c r="D717" s="100"/>
      <c r="E717" s="100"/>
      <c r="F717" s="100"/>
    </row>
    <row r="718" spans="1:6" x14ac:dyDescent="0.2">
      <c r="A718" s="100"/>
      <c r="B718" s="100"/>
      <c r="C718" s="100"/>
      <c r="D718" s="100"/>
      <c r="E718" s="100"/>
      <c r="F718" s="100"/>
    </row>
    <row r="719" spans="1:6" x14ac:dyDescent="0.2">
      <c r="A719" s="100"/>
      <c r="B719" s="100"/>
      <c r="C719" s="100"/>
      <c r="D719" s="100"/>
      <c r="E719" s="100"/>
      <c r="F719" s="100"/>
    </row>
    <row r="720" spans="1:6" x14ac:dyDescent="0.2">
      <c r="A720" s="100"/>
      <c r="B720" s="100"/>
      <c r="C720" s="100"/>
      <c r="D720" s="100"/>
      <c r="E720" s="100"/>
      <c r="F720" s="100"/>
    </row>
    <row r="721" spans="1:6" x14ac:dyDescent="0.2">
      <c r="A721" s="100"/>
      <c r="B721" s="100"/>
      <c r="C721" s="100"/>
      <c r="D721" s="100"/>
      <c r="E721" s="100"/>
      <c r="F721" s="100"/>
    </row>
    <row r="722" spans="1:6" x14ac:dyDescent="0.2">
      <c r="A722" s="100"/>
      <c r="B722" s="100"/>
      <c r="C722" s="100"/>
      <c r="D722" s="100"/>
      <c r="E722" s="100"/>
      <c r="F722" s="100"/>
    </row>
    <row r="723" spans="1:6" x14ac:dyDescent="0.2">
      <c r="A723" s="100"/>
      <c r="B723" s="100"/>
      <c r="C723" s="100"/>
      <c r="D723" s="100"/>
      <c r="E723" s="100"/>
      <c r="F723" s="100"/>
    </row>
    <row r="724" spans="1:6" x14ac:dyDescent="0.2">
      <c r="A724" s="100"/>
      <c r="B724" s="100"/>
      <c r="C724" s="100"/>
      <c r="D724" s="100"/>
      <c r="E724" s="100"/>
      <c r="F724" s="100"/>
    </row>
    <row r="725" spans="1:6" x14ac:dyDescent="0.2">
      <c r="A725" s="100"/>
      <c r="B725" s="100"/>
      <c r="C725" s="100"/>
      <c r="D725" s="100"/>
      <c r="E725" s="100"/>
      <c r="F725" s="100"/>
    </row>
    <row r="726" spans="1:6" x14ac:dyDescent="0.2">
      <c r="A726" s="100"/>
      <c r="B726" s="100"/>
      <c r="C726" s="100"/>
      <c r="D726" s="100"/>
      <c r="E726" s="100"/>
      <c r="F726" s="100"/>
    </row>
    <row r="727" spans="1:6" x14ac:dyDescent="0.2">
      <c r="A727" s="100"/>
      <c r="B727" s="100"/>
      <c r="C727" s="100"/>
      <c r="D727" s="100"/>
      <c r="E727" s="100"/>
      <c r="F727" s="100"/>
    </row>
    <row r="728" spans="1:6" x14ac:dyDescent="0.2">
      <c r="A728" s="100"/>
      <c r="B728" s="100"/>
      <c r="C728" s="100"/>
      <c r="D728" s="100"/>
      <c r="E728" s="100"/>
      <c r="F728" s="100"/>
    </row>
    <row r="729" spans="1:6" x14ac:dyDescent="0.2">
      <c r="A729" s="100"/>
      <c r="B729" s="100"/>
      <c r="C729" s="100"/>
      <c r="D729" s="100"/>
      <c r="E729" s="100"/>
      <c r="F729" s="100"/>
    </row>
    <row r="730" spans="1:6" x14ac:dyDescent="0.2">
      <c r="A730" s="100"/>
      <c r="B730" s="100"/>
      <c r="C730" s="100"/>
      <c r="D730" s="100"/>
      <c r="E730" s="100"/>
      <c r="F730" s="100"/>
    </row>
    <row r="731" spans="1:6" x14ac:dyDescent="0.2">
      <c r="A731" s="100"/>
      <c r="B731" s="100"/>
      <c r="C731" s="100"/>
      <c r="D731" s="100"/>
      <c r="E731" s="100"/>
      <c r="F731" s="100"/>
    </row>
    <row r="732" spans="1:6" x14ac:dyDescent="0.2">
      <c r="A732" s="100"/>
      <c r="B732" s="100"/>
      <c r="C732" s="100"/>
      <c r="D732" s="100"/>
      <c r="E732" s="100"/>
      <c r="F732" s="100"/>
    </row>
    <row r="733" spans="1:6" x14ac:dyDescent="0.2">
      <c r="A733" s="100"/>
      <c r="B733" s="100"/>
      <c r="C733" s="100"/>
      <c r="D733" s="100"/>
      <c r="E733" s="100"/>
      <c r="F733" s="100"/>
    </row>
    <row r="734" spans="1:6" x14ac:dyDescent="0.2">
      <c r="A734" s="100"/>
      <c r="B734" s="100"/>
      <c r="C734" s="100"/>
      <c r="D734" s="100"/>
      <c r="E734" s="100"/>
      <c r="F734" s="100"/>
    </row>
    <row r="735" spans="1:6" x14ac:dyDescent="0.2">
      <c r="A735" s="100"/>
      <c r="B735" s="100"/>
      <c r="C735" s="100"/>
      <c r="D735" s="100"/>
      <c r="E735" s="100"/>
      <c r="F735" s="100"/>
    </row>
    <row r="736" spans="1:6" x14ac:dyDescent="0.2">
      <c r="A736" s="100"/>
      <c r="B736" s="100"/>
      <c r="C736" s="100"/>
      <c r="D736" s="100"/>
      <c r="E736" s="100"/>
      <c r="F736" s="100"/>
    </row>
    <row r="737" spans="1:6" x14ac:dyDescent="0.2">
      <c r="A737" s="100"/>
      <c r="B737" s="100"/>
      <c r="C737" s="100"/>
      <c r="D737" s="100"/>
      <c r="E737" s="100"/>
      <c r="F737" s="100"/>
    </row>
    <row r="738" spans="1:6" x14ac:dyDescent="0.2">
      <c r="A738" s="100"/>
      <c r="B738" s="100"/>
      <c r="C738" s="100"/>
      <c r="D738" s="100"/>
      <c r="E738" s="100"/>
      <c r="F738" s="100"/>
    </row>
    <row r="739" spans="1:6" x14ac:dyDescent="0.2">
      <c r="A739" s="100"/>
      <c r="B739" s="100"/>
      <c r="C739" s="100"/>
      <c r="D739" s="100"/>
      <c r="E739" s="100"/>
      <c r="F739" s="100"/>
    </row>
    <row r="740" spans="1:6" x14ac:dyDescent="0.2">
      <c r="A740" s="100"/>
      <c r="B740" s="100"/>
      <c r="C740" s="100"/>
      <c r="D740" s="100"/>
      <c r="E740" s="100"/>
      <c r="F740" s="100"/>
    </row>
    <row r="741" spans="1:6" x14ac:dyDescent="0.2">
      <c r="A741" s="100"/>
      <c r="B741" s="100"/>
      <c r="C741" s="100"/>
      <c r="D741" s="100"/>
      <c r="E741" s="100"/>
      <c r="F741" s="100"/>
    </row>
    <row r="742" spans="1:6" x14ac:dyDescent="0.2">
      <c r="A742" s="100"/>
      <c r="B742" s="100"/>
      <c r="C742" s="100"/>
      <c r="D742" s="100"/>
      <c r="E742" s="100"/>
      <c r="F742" s="100"/>
    </row>
    <row r="743" spans="1:6" x14ac:dyDescent="0.2">
      <c r="A743" s="100"/>
      <c r="B743" s="100"/>
      <c r="C743" s="100"/>
      <c r="D743" s="100"/>
      <c r="E743" s="100"/>
      <c r="F743" s="100"/>
    </row>
    <row r="744" spans="1:6" x14ac:dyDescent="0.2">
      <c r="A744" s="100"/>
      <c r="B744" s="100"/>
      <c r="C744" s="100"/>
      <c r="D744" s="100"/>
      <c r="E744" s="100"/>
      <c r="F744" s="100"/>
    </row>
    <row r="745" spans="1:6" x14ac:dyDescent="0.2">
      <c r="A745" s="100"/>
      <c r="B745" s="100"/>
      <c r="C745" s="100"/>
      <c r="D745" s="100"/>
      <c r="E745" s="100"/>
      <c r="F745" s="100"/>
    </row>
    <row r="746" spans="1:6" x14ac:dyDescent="0.2">
      <c r="A746" s="100"/>
      <c r="B746" s="100"/>
      <c r="C746" s="100"/>
      <c r="D746" s="100"/>
      <c r="E746" s="100"/>
      <c r="F746" s="100"/>
    </row>
    <row r="747" spans="1:6" x14ac:dyDescent="0.2">
      <c r="A747" s="100"/>
      <c r="B747" s="100"/>
      <c r="C747" s="100"/>
      <c r="D747" s="100"/>
      <c r="E747" s="100"/>
      <c r="F747" s="100"/>
    </row>
    <row r="748" spans="1:6" x14ac:dyDescent="0.2">
      <c r="A748" s="100"/>
      <c r="B748" s="100"/>
      <c r="C748" s="100"/>
      <c r="D748" s="100"/>
      <c r="E748" s="100"/>
      <c r="F748" s="100"/>
    </row>
    <row r="749" spans="1:6" x14ac:dyDescent="0.2">
      <c r="A749" s="100"/>
      <c r="B749" s="100"/>
      <c r="C749" s="100"/>
      <c r="D749" s="100"/>
      <c r="E749" s="100"/>
      <c r="F749" s="100"/>
    </row>
    <row r="750" spans="1:6" x14ac:dyDescent="0.2">
      <c r="A750" s="100"/>
      <c r="B750" s="100"/>
      <c r="C750" s="100"/>
      <c r="D750" s="100"/>
      <c r="E750" s="100"/>
      <c r="F750" s="100"/>
    </row>
    <row r="751" spans="1:6" x14ac:dyDescent="0.2">
      <c r="A751" s="100"/>
      <c r="B751" s="100"/>
      <c r="C751" s="100"/>
      <c r="D751" s="100"/>
      <c r="E751" s="100"/>
      <c r="F751" s="100"/>
    </row>
    <row r="752" spans="1:6" x14ac:dyDescent="0.2">
      <c r="A752" s="100"/>
      <c r="B752" s="100"/>
      <c r="C752" s="100"/>
      <c r="D752" s="100"/>
      <c r="E752" s="100"/>
      <c r="F752" s="100"/>
    </row>
    <row r="753" spans="1:6" x14ac:dyDescent="0.2">
      <c r="A753" s="100"/>
      <c r="B753" s="100"/>
      <c r="C753" s="100"/>
      <c r="D753" s="100"/>
      <c r="E753" s="100"/>
      <c r="F753" s="100"/>
    </row>
    <row r="754" spans="1:6" x14ac:dyDescent="0.2">
      <c r="A754" s="100"/>
      <c r="B754" s="100"/>
      <c r="C754" s="100"/>
      <c r="D754" s="100"/>
      <c r="E754" s="100"/>
      <c r="F754" s="100"/>
    </row>
    <row r="755" spans="1:6" x14ac:dyDescent="0.2">
      <c r="A755" s="100"/>
      <c r="B755" s="100"/>
      <c r="C755" s="100"/>
      <c r="D755" s="100"/>
      <c r="E755" s="100"/>
      <c r="F755" s="100"/>
    </row>
    <row r="756" spans="1:6" x14ac:dyDescent="0.2">
      <c r="A756" s="100"/>
      <c r="B756" s="100"/>
      <c r="C756" s="100"/>
      <c r="D756" s="100"/>
      <c r="E756" s="100"/>
      <c r="F756" s="100"/>
    </row>
    <row r="757" spans="1:6" x14ac:dyDescent="0.2">
      <c r="A757" s="100"/>
      <c r="B757" s="100"/>
      <c r="C757" s="100"/>
      <c r="D757" s="100"/>
      <c r="E757" s="100"/>
      <c r="F757" s="100"/>
    </row>
    <row r="758" spans="1:6" x14ac:dyDescent="0.2">
      <c r="A758" s="100"/>
      <c r="B758" s="100"/>
      <c r="C758" s="100"/>
      <c r="D758" s="100"/>
      <c r="E758" s="100"/>
      <c r="F758" s="100"/>
    </row>
    <row r="759" spans="1:6" x14ac:dyDescent="0.2">
      <c r="A759" s="100"/>
      <c r="B759" s="100"/>
      <c r="C759" s="100"/>
      <c r="D759" s="100"/>
      <c r="E759" s="100"/>
      <c r="F759" s="100"/>
    </row>
    <row r="760" spans="1:6" x14ac:dyDescent="0.2">
      <c r="A760" s="100"/>
      <c r="B760" s="100"/>
      <c r="C760" s="100"/>
      <c r="D760" s="100"/>
      <c r="E760" s="100"/>
      <c r="F760" s="100"/>
    </row>
    <row r="761" spans="1:6" x14ac:dyDescent="0.2">
      <c r="A761" s="100"/>
      <c r="B761" s="100"/>
      <c r="C761" s="100"/>
      <c r="D761" s="100"/>
      <c r="E761" s="100"/>
      <c r="F761" s="100"/>
    </row>
    <row r="762" spans="1:6" x14ac:dyDescent="0.2">
      <c r="A762" s="100"/>
      <c r="B762" s="100"/>
      <c r="C762" s="100"/>
      <c r="D762" s="100"/>
      <c r="E762" s="100"/>
      <c r="F762" s="100"/>
    </row>
    <row r="763" spans="1:6" x14ac:dyDescent="0.2">
      <c r="A763" s="100"/>
      <c r="B763" s="100"/>
      <c r="C763" s="100"/>
      <c r="D763" s="100"/>
      <c r="E763" s="100"/>
      <c r="F763" s="100"/>
    </row>
    <row r="764" spans="1:6" x14ac:dyDescent="0.2">
      <c r="A764" s="100"/>
      <c r="B764" s="100"/>
      <c r="C764" s="100"/>
      <c r="D764" s="100"/>
      <c r="E764" s="100"/>
      <c r="F764" s="100"/>
    </row>
    <row r="765" spans="1:6" x14ac:dyDescent="0.2">
      <c r="A765" s="100"/>
      <c r="B765" s="100"/>
      <c r="C765" s="100"/>
      <c r="D765" s="100"/>
      <c r="E765" s="100"/>
      <c r="F765" s="100"/>
    </row>
    <row r="766" spans="1:6" x14ac:dyDescent="0.2">
      <c r="A766" s="100"/>
      <c r="B766" s="100"/>
      <c r="C766" s="100"/>
      <c r="D766" s="100"/>
      <c r="E766" s="100"/>
      <c r="F766" s="100"/>
    </row>
    <row r="767" spans="1:6" x14ac:dyDescent="0.2">
      <c r="A767" s="100"/>
      <c r="B767" s="100"/>
      <c r="C767" s="100"/>
      <c r="D767" s="100"/>
      <c r="E767" s="100"/>
      <c r="F767" s="100"/>
    </row>
    <row r="768" spans="1:6" x14ac:dyDescent="0.2">
      <c r="A768" s="100"/>
      <c r="B768" s="100"/>
      <c r="C768" s="100"/>
      <c r="D768" s="100"/>
      <c r="E768" s="100"/>
      <c r="F768" s="100"/>
    </row>
    <row r="769" spans="1:6" x14ac:dyDescent="0.2">
      <c r="A769" s="100"/>
      <c r="B769" s="100"/>
      <c r="C769" s="100"/>
      <c r="D769" s="100"/>
      <c r="E769" s="100"/>
      <c r="F769" s="100"/>
    </row>
    <row r="770" spans="1:6" x14ac:dyDescent="0.2">
      <c r="A770" s="100"/>
      <c r="B770" s="100"/>
      <c r="C770" s="100"/>
      <c r="D770" s="100"/>
      <c r="E770" s="100"/>
      <c r="F770" s="100"/>
    </row>
    <row r="771" spans="1:6" x14ac:dyDescent="0.2">
      <c r="A771" s="100"/>
      <c r="B771" s="100"/>
      <c r="C771" s="100"/>
      <c r="D771" s="100"/>
      <c r="E771" s="100"/>
      <c r="F771" s="100"/>
    </row>
    <row r="772" spans="1:6" x14ac:dyDescent="0.2">
      <c r="A772" s="100"/>
      <c r="B772" s="100"/>
      <c r="C772" s="100"/>
      <c r="D772" s="100"/>
      <c r="E772" s="100"/>
      <c r="F772" s="100"/>
    </row>
    <row r="773" spans="1:6" x14ac:dyDescent="0.2">
      <c r="A773" s="100"/>
      <c r="B773" s="100"/>
      <c r="C773" s="100"/>
      <c r="D773" s="100"/>
      <c r="E773" s="100"/>
      <c r="F773" s="100"/>
    </row>
    <row r="774" spans="1:6" x14ac:dyDescent="0.2">
      <c r="A774" s="100"/>
      <c r="B774" s="100"/>
      <c r="C774" s="100"/>
      <c r="D774" s="100"/>
      <c r="E774" s="100"/>
      <c r="F774" s="100"/>
    </row>
    <row r="775" spans="1:6" x14ac:dyDescent="0.2">
      <c r="A775" s="100"/>
      <c r="B775" s="100"/>
      <c r="C775" s="100"/>
      <c r="D775" s="100"/>
      <c r="E775" s="100"/>
      <c r="F775" s="100"/>
    </row>
    <row r="776" spans="1:6" x14ac:dyDescent="0.2">
      <c r="A776" s="100"/>
      <c r="B776" s="100"/>
      <c r="C776" s="100"/>
      <c r="D776" s="100"/>
      <c r="E776" s="100"/>
      <c r="F776" s="100"/>
    </row>
    <row r="777" spans="1:6" x14ac:dyDescent="0.2">
      <c r="A777" s="100"/>
      <c r="B777" s="100"/>
      <c r="C777" s="100"/>
      <c r="D777" s="100"/>
      <c r="E777" s="100"/>
      <c r="F777" s="100"/>
    </row>
    <row r="778" spans="1:6" x14ac:dyDescent="0.2">
      <c r="A778" s="100"/>
      <c r="B778" s="100"/>
      <c r="C778" s="100"/>
      <c r="D778" s="100"/>
      <c r="E778" s="100"/>
      <c r="F778" s="100"/>
    </row>
    <row r="779" spans="1:6" x14ac:dyDescent="0.2">
      <c r="A779" s="100"/>
      <c r="B779" s="100"/>
      <c r="C779" s="100"/>
      <c r="D779" s="100"/>
      <c r="E779" s="100"/>
      <c r="F779" s="100"/>
    </row>
    <row r="780" spans="1:6" x14ac:dyDescent="0.2">
      <c r="A780" s="100"/>
      <c r="B780" s="100"/>
      <c r="C780" s="100"/>
      <c r="D780" s="100"/>
      <c r="E780" s="100"/>
      <c r="F780" s="100"/>
    </row>
    <row r="781" spans="1:6" x14ac:dyDescent="0.2">
      <c r="A781" s="100"/>
      <c r="B781" s="100"/>
      <c r="C781" s="100"/>
      <c r="D781" s="100"/>
      <c r="E781" s="100"/>
      <c r="F781" s="100"/>
    </row>
    <row r="782" spans="1:6" x14ac:dyDescent="0.2">
      <c r="A782" s="100"/>
      <c r="B782" s="100"/>
      <c r="C782" s="100"/>
      <c r="D782" s="100"/>
      <c r="E782" s="100"/>
      <c r="F782" s="100"/>
    </row>
    <row r="783" spans="1:6" x14ac:dyDescent="0.2">
      <c r="A783" s="100"/>
      <c r="B783" s="100"/>
      <c r="C783" s="100"/>
      <c r="D783" s="100"/>
      <c r="E783" s="100"/>
      <c r="F783" s="100"/>
    </row>
    <row r="784" spans="1:6" x14ac:dyDescent="0.2">
      <c r="A784" s="100"/>
      <c r="B784" s="100"/>
      <c r="C784" s="100"/>
      <c r="D784" s="100"/>
      <c r="E784" s="100"/>
      <c r="F784" s="100"/>
    </row>
    <row r="785" spans="1:6" x14ac:dyDescent="0.2">
      <c r="A785" s="100"/>
      <c r="B785" s="100"/>
      <c r="C785" s="100"/>
      <c r="D785" s="100"/>
      <c r="E785" s="100"/>
      <c r="F785" s="100"/>
    </row>
    <row r="786" spans="1:6" x14ac:dyDescent="0.2">
      <c r="A786" s="100"/>
      <c r="B786" s="100"/>
      <c r="C786" s="100"/>
      <c r="D786" s="100"/>
      <c r="E786" s="100"/>
      <c r="F786" s="100"/>
    </row>
    <row r="787" spans="1:6" x14ac:dyDescent="0.2">
      <c r="A787" s="100"/>
      <c r="B787" s="100"/>
      <c r="C787" s="100"/>
      <c r="D787" s="100"/>
      <c r="E787" s="100"/>
      <c r="F787" s="100"/>
    </row>
    <row r="788" spans="1:6" x14ac:dyDescent="0.2">
      <c r="A788" s="100"/>
      <c r="B788" s="100"/>
      <c r="C788" s="100"/>
      <c r="D788" s="100"/>
      <c r="E788" s="100"/>
      <c r="F788" s="100"/>
    </row>
    <row r="789" spans="1:6" x14ac:dyDescent="0.2">
      <c r="A789" s="100"/>
      <c r="B789" s="100"/>
      <c r="C789" s="100"/>
      <c r="D789" s="100"/>
      <c r="E789" s="100"/>
      <c r="F789" s="100"/>
    </row>
    <row r="790" spans="1:6" x14ac:dyDescent="0.2">
      <c r="A790" s="100"/>
      <c r="B790" s="100"/>
      <c r="C790" s="100"/>
      <c r="D790" s="100"/>
      <c r="E790" s="100"/>
      <c r="F790" s="100"/>
    </row>
    <row r="791" spans="1:6" x14ac:dyDescent="0.2">
      <c r="A791" s="100"/>
      <c r="B791" s="100"/>
      <c r="C791" s="100"/>
      <c r="D791" s="100"/>
      <c r="E791" s="100"/>
      <c r="F791" s="100"/>
    </row>
    <row r="792" spans="1:6" x14ac:dyDescent="0.2">
      <c r="A792" s="100"/>
      <c r="B792" s="100"/>
      <c r="C792" s="100"/>
      <c r="D792" s="100"/>
      <c r="E792" s="100"/>
      <c r="F792" s="100"/>
    </row>
    <row r="793" spans="1:6" x14ac:dyDescent="0.2">
      <c r="A793" s="100"/>
      <c r="B793" s="100"/>
      <c r="C793" s="100"/>
      <c r="D793" s="100"/>
      <c r="E793" s="100"/>
      <c r="F793" s="100"/>
    </row>
    <row r="794" spans="1:6" x14ac:dyDescent="0.2">
      <c r="A794" s="100"/>
      <c r="B794" s="100"/>
      <c r="C794" s="100"/>
      <c r="D794" s="100"/>
      <c r="E794" s="100"/>
      <c r="F794" s="100"/>
    </row>
    <row r="795" spans="1:6" x14ac:dyDescent="0.2">
      <c r="A795" s="100"/>
      <c r="B795" s="100"/>
      <c r="C795" s="100"/>
      <c r="D795" s="100"/>
      <c r="E795" s="100"/>
      <c r="F795" s="100"/>
    </row>
    <row r="796" spans="1:6" x14ac:dyDescent="0.2">
      <c r="A796" s="100"/>
      <c r="B796" s="100"/>
      <c r="C796" s="100"/>
      <c r="D796" s="100"/>
      <c r="E796" s="100"/>
      <c r="F796" s="100"/>
    </row>
    <row r="797" spans="1:6" x14ac:dyDescent="0.2">
      <c r="A797" s="100"/>
      <c r="B797" s="100"/>
      <c r="C797" s="100"/>
      <c r="D797" s="100"/>
      <c r="E797" s="100"/>
      <c r="F797" s="100"/>
    </row>
    <row r="798" spans="1:6" x14ac:dyDescent="0.2">
      <c r="A798" s="100"/>
      <c r="B798" s="100"/>
      <c r="C798" s="100"/>
      <c r="D798" s="100"/>
      <c r="E798" s="100"/>
      <c r="F798" s="100"/>
    </row>
    <row r="799" spans="1:6" x14ac:dyDescent="0.2">
      <c r="A799" s="100"/>
      <c r="B799" s="100"/>
      <c r="C799" s="100"/>
      <c r="D799" s="100"/>
      <c r="E799" s="100"/>
      <c r="F799" s="100"/>
    </row>
    <row r="800" spans="1:6" x14ac:dyDescent="0.2">
      <c r="A800" s="100"/>
      <c r="B800" s="100"/>
      <c r="C800" s="100"/>
      <c r="D800" s="100"/>
      <c r="E800" s="100"/>
      <c r="F800" s="100"/>
    </row>
    <row r="801" spans="1:6" x14ac:dyDescent="0.2">
      <c r="A801" s="100"/>
      <c r="B801" s="100"/>
      <c r="C801" s="100"/>
      <c r="D801" s="100"/>
      <c r="E801" s="100"/>
      <c r="F801" s="100"/>
    </row>
    <row r="802" spans="1:6" x14ac:dyDescent="0.2">
      <c r="A802" s="100"/>
      <c r="B802" s="100"/>
      <c r="C802" s="100"/>
      <c r="D802" s="100"/>
      <c r="E802" s="100"/>
      <c r="F802" s="100"/>
    </row>
    <row r="803" spans="1:6" x14ac:dyDescent="0.2">
      <c r="A803" s="100"/>
      <c r="B803" s="100"/>
      <c r="C803" s="100"/>
      <c r="D803" s="100"/>
      <c r="E803" s="100"/>
      <c r="F803" s="100"/>
    </row>
    <row r="804" spans="1:6" x14ac:dyDescent="0.2">
      <c r="A804" s="100"/>
      <c r="B804" s="100"/>
      <c r="C804" s="100"/>
      <c r="D804" s="100"/>
      <c r="E804" s="100"/>
      <c r="F804" s="100"/>
    </row>
    <row r="805" spans="1:6" x14ac:dyDescent="0.2">
      <c r="A805" s="100"/>
      <c r="B805" s="100"/>
      <c r="C805" s="100"/>
      <c r="D805" s="100"/>
      <c r="E805" s="100"/>
      <c r="F805" s="100"/>
    </row>
    <row r="806" spans="1:6" x14ac:dyDescent="0.2">
      <c r="A806" s="100"/>
      <c r="B806" s="100"/>
      <c r="C806" s="100"/>
      <c r="D806" s="100"/>
      <c r="E806" s="100"/>
      <c r="F806" s="100"/>
    </row>
    <row r="807" spans="1:6" x14ac:dyDescent="0.2">
      <c r="A807" s="100"/>
      <c r="B807" s="100"/>
      <c r="C807" s="100"/>
      <c r="D807" s="100"/>
      <c r="E807" s="100"/>
      <c r="F807" s="100"/>
    </row>
    <row r="808" spans="1:6" x14ac:dyDescent="0.2">
      <c r="A808" s="100"/>
      <c r="B808" s="100"/>
      <c r="C808" s="100"/>
      <c r="D808" s="100"/>
      <c r="E808" s="100"/>
      <c r="F808" s="100"/>
    </row>
    <row r="809" spans="1:6" x14ac:dyDescent="0.2">
      <c r="A809" s="100"/>
      <c r="B809" s="100"/>
      <c r="C809" s="100"/>
      <c r="D809" s="100"/>
      <c r="E809" s="100"/>
      <c r="F809" s="100"/>
    </row>
    <row r="810" spans="1:6" x14ac:dyDescent="0.2">
      <c r="A810" s="100"/>
      <c r="B810" s="100"/>
      <c r="C810" s="100"/>
      <c r="D810" s="100"/>
      <c r="E810" s="100"/>
      <c r="F810" s="100"/>
    </row>
    <row r="811" spans="1:6" x14ac:dyDescent="0.2">
      <c r="A811" s="100"/>
      <c r="B811" s="100"/>
      <c r="C811" s="100"/>
      <c r="D811" s="100"/>
      <c r="E811" s="100"/>
      <c r="F811" s="100"/>
    </row>
    <row r="812" spans="1:6" x14ac:dyDescent="0.2">
      <c r="A812" s="100"/>
      <c r="B812" s="100"/>
      <c r="C812" s="100"/>
      <c r="D812" s="100"/>
      <c r="E812" s="100"/>
      <c r="F812" s="100"/>
    </row>
    <row r="813" spans="1:6" x14ac:dyDescent="0.2">
      <c r="A813" s="100"/>
      <c r="B813" s="100"/>
      <c r="C813" s="100"/>
      <c r="D813" s="100"/>
      <c r="E813" s="100"/>
      <c r="F813" s="100"/>
    </row>
    <row r="814" spans="1:6" x14ac:dyDescent="0.2">
      <c r="A814" s="100"/>
      <c r="B814" s="100"/>
      <c r="C814" s="100"/>
      <c r="D814" s="100"/>
      <c r="E814" s="100"/>
      <c r="F814" s="100"/>
    </row>
    <row r="815" spans="1:6" x14ac:dyDescent="0.2">
      <c r="A815" s="100"/>
      <c r="B815" s="100"/>
      <c r="C815" s="100"/>
      <c r="D815" s="100"/>
      <c r="E815" s="100"/>
      <c r="F815" s="100"/>
    </row>
    <row r="816" spans="1:6" x14ac:dyDescent="0.2">
      <c r="A816" s="100"/>
      <c r="B816" s="100"/>
      <c r="C816" s="100"/>
      <c r="D816" s="100"/>
      <c r="E816" s="100"/>
      <c r="F816" s="100"/>
    </row>
    <row r="817" spans="1:6" x14ac:dyDescent="0.2">
      <c r="A817" s="100"/>
      <c r="B817" s="100"/>
      <c r="C817" s="100"/>
      <c r="D817" s="100"/>
      <c r="E817" s="100"/>
      <c r="F817" s="100"/>
    </row>
    <row r="818" spans="1:6" x14ac:dyDescent="0.2">
      <c r="A818" s="100"/>
      <c r="B818" s="100"/>
      <c r="C818" s="100"/>
      <c r="D818" s="100"/>
      <c r="E818" s="100"/>
      <c r="F818" s="100"/>
    </row>
    <row r="819" spans="1:6" x14ac:dyDescent="0.2">
      <c r="A819" s="100"/>
      <c r="B819" s="100"/>
      <c r="C819" s="100"/>
      <c r="D819" s="100"/>
      <c r="E819" s="100"/>
      <c r="F819" s="100"/>
    </row>
    <row r="820" spans="1:6" x14ac:dyDescent="0.2">
      <c r="A820" s="100"/>
      <c r="B820" s="100"/>
      <c r="C820" s="100"/>
      <c r="D820" s="100"/>
      <c r="E820" s="100"/>
      <c r="F820" s="100"/>
    </row>
    <row r="821" spans="1:6" x14ac:dyDescent="0.2">
      <c r="A821" s="100"/>
      <c r="B821" s="100"/>
      <c r="C821" s="100"/>
      <c r="D821" s="100"/>
      <c r="E821" s="100"/>
      <c r="F821" s="100"/>
    </row>
    <row r="822" spans="1:6" x14ac:dyDescent="0.2">
      <c r="A822" s="100"/>
      <c r="B822" s="100"/>
      <c r="C822" s="100"/>
      <c r="D822" s="100"/>
      <c r="E822" s="100"/>
      <c r="F822" s="100"/>
    </row>
    <row r="823" spans="1:6" x14ac:dyDescent="0.2">
      <c r="A823" s="100"/>
      <c r="B823" s="100"/>
      <c r="C823" s="100"/>
      <c r="D823" s="100"/>
      <c r="E823" s="100"/>
      <c r="F823" s="100"/>
    </row>
    <row r="824" spans="1:6" x14ac:dyDescent="0.2">
      <c r="A824" s="100"/>
      <c r="B824" s="100"/>
      <c r="C824" s="100"/>
      <c r="D824" s="100"/>
      <c r="E824" s="100"/>
      <c r="F824" s="100"/>
    </row>
    <row r="825" spans="1:6" x14ac:dyDescent="0.2">
      <c r="A825" s="100"/>
      <c r="B825" s="100"/>
      <c r="C825" s="100"/>
      <c r="D825" s="100"/>
      <c r="E825" s="100"/>
      <c r="F825" s="100"/>
    </row>
    <row r="826" spans="1:6" x14ac:dyDescent="0.2">
      <c r="A826" s="100"/>
      <c r="B826" s="100"/>
      <c r="C826" s="100"/>
      <c r="D826" s="100"/>
      <c r="E826" s="100"/>
      <c r="F826" s="100"/>
    </row>
    <row r="827" spans="1:6" x14ac:dyDescent="0.2">
      <c r="A827" s="100"/>
      <c r="B827" s="100"/>
      <c r="C827" s="100"/>
      <c r="D827" s="100"/>
      <c r="E827" s="100"/>
      <c r="F827" s="100"/>
    </row>
    <row r="828" spans="1:6" x14ac:dyDescent="0.2">
      <c r="A828" s="100"/>
      <c r="B828" s="100"/>
      <c r="C828" s="100"/>
      <c r="D828" s="100"/>
      <c r="E828" s="100"/>
      <c r="F828" s="100"/>
    </row>
    <row r="829" spans="1:6" x14ac:dyDescent="0.2">
      <c r="A829" s="100"/>
      <c r="B829" s="100"/>
      <c r="C829" s="100"/>
      <c r="D829" s="100"/>
      <c r="E829" s="100"/>
      <c r="F829" s="100"/>
    </row>
    <row r="830" spans="1:6" x14ac:dyDescent="0.2">
      <c r="A830" s="100"/>
      <c r="B830" s="100"/>
      <c r="C830" s="100"/>
      <c r="D830" s="100"/>
      <c r="E830" s="100"/>
      <c r="F830" s="100"/>
    </row>
    <row r="831" spans="1:6" x14ac:dyDescent="0.2">
      <c r="A831" s="100"/>
      <c r="B831" s="100"/>
      <c r="C831" s="100"/>
      <c r="D831" s="100"/>
      <c r="E831" s="100"/>
      <c r="F831" s="100"/>
    </row>
    <row r="832" spans="1:6" x14ac:dyDescent="0.2">
      <c r="A832" s="100"/>
      <c r="B832" s="100"/>
      <c r="C832" s="100"/>
      <c r="D832" s="100"/>
      <c r="E832" s="100"/>
      <c r="F832" s="100"/>
    </row>
    <row r="833" spans="1:6" x14ac:dyDescent="0.2">
      <c r="A833" s="100"/>
      <c r="B833" s="100"/>
      <c r="C833" s="100"/>
      <c r="D833" s="100"/>
      <c r="E833" s="100"/>
      <c r="F833" s="100"/>
    </row>
    <row r="834" spans="1:6" x14ac:dyDescent="0.2">
      <c r="A834" s="100"/>
      <c r="B834" s="100"/>
      <c r="C834" s="100"/>
      <c r="D834" s="100"/>
      <c r="E834" s="100"/>
      <c r="F834" s="100"/>
    </row>
    <row r="835" spans="1:6" x14ac:dyDescent="0.2">
      <c r="A835" s="100"/>
      <c r="B835" s="100"/>
      <c r="C835" s="100"/>
      <c r="D835" s="100"/>
      <c r="E835" s="100"/>
      <c r="F835" s="100"/>
    </row>
    <row r="836" spans="1:6" x14ac:dyDescent="0.2">
      <c r="A836" s="100"/>
      <c r="B836" s="100"/>
      <c r="C836" s="100"/>
      <c r="D836" s="100"/>
      <c r="E836" s="100"/>
      <c r="F836" s="100"/>
    </row>
    <row r="837" spans="1:6" x14ac:dyDescent="0.2">
      <c r="A837" s="100"/>
      <c r="B837" s="100"/>
      <c r="C837" s="100"/>
      <c r="D837" s="100"/>
      <c r="E837" s="100"/>
      <c r="F837" s="100"/>
    </row>
    <row r="838" spans="1:6" x14ac:dyDescent="0.2">
      <c r="A838" s="100"/>
      <c r="B838" s="100"/>
      <c r="C838" s="100"/>
      <c r="D838" s="100"/>
      <c r="E838" s="100"/>
      <c r="F838" s="100"/>
    </row>
    <row r="839" spans="1:6" x14ac:dyDescent="0.2">
      <c r="A839" s="100"/>
      <c r="B839" s="100"/>
      <c r="C839" s="100"/>
      <c r="D839" s="100"/>
      <c r="E839" s="100"/>
      <c r="F839" s="100"/>
    </row>
    <row r="840" spans="1:6" x14ac:dyDescent="0.2">
      <c r="A840" s="100"/>
      <c r="B840" s="100"/>
      <c r="C840" s="100"/>
      <c r="D840" s="100"/>
      <c r="E840" s="100"/>
      <c r="F840" s="100"/>
    </row>
    <row r="841" spans="1:6" x14ac:dyDescent="0.2">
      <c r="A841" s="100"/>
      <c r="B841" s="100"/>
      <c r="C841" s="100"/>
      <c r="D841" s="100"/>
      <c r="E841" s="100"/>
      <c r="F841" s="100"/>
    </row>
    <row r="842" spans="1:6" x14ac:dyDescent="0.2">
      <c r="A842" s="100"/>
      <c r="B842" s="100"/>
      <c r="C842" s="100"/>
      <c r="D842" s="100"/>
      <c r="E842" s="100"/>
      <c r="F842" s="100"/>
    </row>
    <row r="843" spans="1:6" x14ac:dyDescent="0.2">
      <c r="A843" s="100"/>
      <c r="B843" s="100"/>
      <c r="C843" s="100"/>
      <c r="D843" s="100"/>
      <c r="E843" s="100"/>
      <c r="F843" s="100"/>
    </row>
    <row r="844" spans="1:6" x14ac:dyDescent="0.2">
      <c r="A844" s="100"/>
      <c r="B844" s="100"/>
      <c r="C844" s="100"/>
      <c r="D844" s="100"/>
      <c r="E844" s="100"/>
      <c r="F844" s="100"/>
    </row>
    <row r="845" spans="1:6" x14ac:dyDescent="0.2">
      <c r="A845" s="100"/>
      <c r="B845" s="100"/>
      <c r="C845" s="100"/>
      <c r="D845" s="100"/>
      <c r="E845" s="100"/>
      <c r="F845" s="100"/>
    </row>
    <row r="846" spans="1:6" x14ac:dyDescent="0.2">
      <c r="A846" s="100"/>
      <c r="B846" s="100"/>
      <c r="C846" s="100"/>
      <c r="D846" s="100"/>
      <c r="E846" s="100"/>
      <c r="F846" s="100"/>
    </row>
    <row r="847" spans="1:6" x14ac:dyDescent="0.2">
      <c r="A847" s="100"/>
      <c r="B847" s="100"/>
      <c r="C847" s="100"/>
      <c r="D847" s="100"/>
      <c r="E847" s="100"/>
      <c r="F847" s="100"/>
    </row>
    <row r="848" spans="1:6" x14ac:dyDescent="0.2">
      <c r="A848" s="100"/>
      <c r="B848" s="100"/>
      <c r="C848" s="100"/>
      <c r="D848" s="100"/>
      <c r="E848" s="100"/>
      <c r="F848" s="100"/>
    </row>
    <row r="849" spans="1:6" x14ac:dyDescent="0.2">
      <c r="A849" s="100"/>
      <c r="B849" s="100"/>
      <c r="C849" s="100"/>
      <c r="D849" s="100"/>
      <c r="E849" s="100"/>
      <c r="F849" s="100"/>
    </row>
    <row r="850" spans="1:6" x14ac:dyDescent="0.2">
      <c r="A850" s="100"/>
      <c r="B850" s="100"/>
      <c r="C850" s="100"/>
      <c r="D850" s="100"/>
      <c r="E850" s="100"/>
      <c r="F850" s="100"/>
    </row>
    <row r="851" spans="1:6" x14ac:dyDescent="0.2">
      <c r="A851" s="100"/>
      <c r="B851" s="100"/>
      <c r="C851" s="100"/>
      <c r="D851" s="100"/>
      <c r="E851" s="100"/>
      <c r="F851" s="100"/>
    </row>
    <row r="852" spans="1:6" x14ac:dyDescent="0.2">
      <c r="A852" s="100"/>
      <c r="B852" s="100"/>
      <c r="C852" s="100"/>
      <c r="D852" s="100"/>
      <c r="E852" s="100"/>
      <c r="F852" s="100"/>
    </row>
    <row r="853" spans="1:6" x14ac:dyDescent="0.2">
      <c r="A853" s="100"/>
      <c r="B853" s="100"/>
      <c r="C853" s="100"/>
      <c r="D853" s="100"/>
      <c r="E853" s="100"/>
      <c r="F853" s="100"/>
    </row>
    <row r="854" spans="1:6" x14ac:dyDescent="0.2">
      <c r="A854" s="100"/>
      <c r="B854" s="100"/>
      <c r="C854" s="100"/>
      <c r="D854" s="100"/>
      <c r="E854" s="100"/>
      <c r="F854" s="100"/>
    </row>
    <row r="855" spans="1:6" x14ac:dyDescent="0.2">
      <c r="A855" s="100"/>
      <c r="B855" s="100"/>
      <c r="C855" s="100"/>
      <c r="D855" s="100"/>
      <c r="E855" s="100"/>
      <c r="F855" s="100"/>
    </row>
    <row r="856" spans="1:6" x14ac:dyDescent="0.2">
      <c r="A856" s="100"/>
      <c r="B856" s="100"/>
      <c r="C856" s="100"/>
      <c r="D856" s="100"/>
      <c r="E856" s="100"/>
      <c r="F856" s="100"/>
    </row>
    <row r="857" spans="1:6" x14ac:dyDescent="0.2">
      <c r="A857" s="100"/>
      <c r="B857" s="100"/>
      <c r="C857" s="100"/>
      <c r="D857" s="100"/>
      <c r="E857" s="100"/>
      <c r="F857" s="100"/>
    </row>
    <row r="858" spans="1:6" x14ac:dyDescent="0.2">
      <c r="A858" s="100"/>
      <c r="B858" s="100"/>
      <c r="C858" s="100"/>
      <c r="D858" s="100"/>
      <c r="E858" s="100"/>
      <c r="F858" s="100"/>
    </row>
    <row r="859" spans="1:6" x14ac:dyDescent="0.2">
      <c r="A859" s="100"/>
      <c r="B859" s="100"/>
      <c r="C859" s="100"/>
      <c r="D859" s="100"/>
      <c r="E859" s="100"/>
      <c r="F859" s="100"/>
    </row>
    <row r="860" spans="1:6" x14ac:dyDescent="0.2">
      <c r="A860" s="100"/>
      <c r="B860" s="100"/>
      <c r="C860" s="100"/>
      <c r="D860" s="100"/>
      <c r="E860" s="100"/>
      <c r="F860" s="100"/>
    </row>
    <row r="861" spans="1:6" x14ac:dyDescent="0.2">
      <c r="A861" s="100"/>
      <c r="B861" s="100"/>
      <c r="C861" s="100"/>
      <c r="D861" s="100"/>
      <c r="E861" s="100"/>
      <c r="F861" s="100"/>
    </row>
    <row r="862" spans="1:6" x14ac:dyDescent="0.2">
      <c r="A862" s="100"/>
      <c r="B862" s="100"/>
      <c r="C862" s="100"/>
      <c r="D862" s="100"/>
      <c r="E862" s="100"/>
      <c r="F862" s="100"/>
    </row>
    <row r="863" spans="1:6" x14ac:dyDescent="0.2">
      <c r="A863" s="100"/>
      <c r="B863" s="100"/>
      <c r="C863" s="100"/>
      <c r="D863" s="100"/>
      <c r="E863" s="100"/>
      <c r="F863" s="100"/>
    </row>
    <row r="864" spans="1:6" x14ac:dyDescent="0.2">
      <c r="A864" s="100"/>
      <c r="B864" s="100"/>
      <c r="C864" s="100"/>
      <c r="D864" s="100"/>
      <c r="E864" s="100"/>
      <c r="F864" s="100"/>
    </row>
    <row r="865" spans="1:6" x14ac:dyDescent="0.2">
      <c r="A865" s="100"/>
      <c r="B865" s="100"/>
      <c r="C865" s="100"/>
      <c r="D865" s="100"/>
      <c r="E865" s="100"/>
      <c r="F865" s="100"/>
    </row>
    <row r="866" spans="1:6" x14ac:dyDescent="0.2">
      <c r="A866" s="100"/>
      <c r="B866" s="100"/>
      <c r="C866" s="100"/>
      <c r="D866" s="100"/>
      <c r="E866" s="100"/>
      <c r="F866" s="100"/>
    </row>
    <row r="867" spans="1:6" x14ac:dyDescent="0.2">
      <c r="A867" s="100"/>
      <c r="B867" s="100"/>
      <c r="C867" s="100"/>
      <c r="D867" s="100"/>
      <c r="E867" s="100"/>
      <c r="F867" s="100"/>
    </row>
    <row r="868" spans="1:6" x14ac:dyDescent="0.2">
      <c r="A868" s="100"/>
      <c r="B868" s="100"/>
      <c r="C868" s="100"/>
      <c r="D868" s="100"/>
      <c r="E868" s="100"/>
      <c r="F868" s="100"/>
    </row>
    <row r="869" spans="1:6" x14ac:dyDescent="0.2">
      <c r="A869" s="100"/>
      <c r="B869" s="100"/>
      <c r="C869" s="100"/>
      <c r="D869" s="100"/>
      <c r="E869" s="100"/>
      <c r="F869" s="100"/>
    </row>
    <row r="870" spans="1:6" x14ac:dyDescent="0.2">
      <c r="A870" s="100"/>
      <c r="B870" s="100"/>
      <c r="C870" s="100"/>
      <c r="D870" s="100"/>
      <c r="E870" s="100"/>
      <c r="F870" s="100"/>
    </row>
    <row r="871" spans="1:6" x14ac:dyDescent="0.2">
      <c r="A871" s="100"/>
      <c r="B871" s="100"/>
      <c r="C871" s="100"/>
      <c r="D871" s="100"/>
      <c r="E871" s="100"/>
      <c r="F871" s="100"/>
    </row>
    <row r="872" spans="1:6" x14ac:dyDescent="0.2">
      <c r="A872" s="100"/>
      <c r="B872" s="100"/>
      <c r="C872" s="100"/>
      <c r="D872" s="100"/>
      <c r="E872" s="100"/>
      <c r="F872" s="100"/>
    </row>
    <row r="873" spans="1:6" x14ac:dyDescent="0.2">
      <c r="A873" s="100"/>
      <c r="B873" s="100"/>
      <c r="C873" s="100"/>
      <c r="D873" s="100"/>
      <c r="E873" s="100"/>
      <c r="F873" s="100"/>
    </row>
    <row r="874" spans="1:6" x14ac:dyDescent="0.2">
      <c r="A874" s="100"/>
      <c r="B874" s="100"/>
      <c r="C874" s="100"/>
      <c r="D874" s="100"/>
      <c r="E874" s="100"/>
      <c r="F874" s="100"/>
    </row>
    <row r="875" spans="1:6" x14ac:dyDescent="0.2">
      <c r="A875" s="100"/>
      <c r="B875" s="100"/>
      <c r="C875" s="100"/>
      <c r="D875" s="100"/>
      <c r="E875" s="100"/>
      <c r="F875" s="100"/>
    </row>
    <row r="876" spans="1:6" x14ac:dyDescent="0.2">
      <c r="A876" s="100"/>
      <c r="B876" s="100"/>
      <c r="C876" s="100"/>
      <c r="D876" s="100"/>
      <c r="E876" s="100"/>
      <c r="F876" s="100"/>
    </row>
    <row r="877" spans="1:6" x14ac:dyDescent="0.2">
      <c r="A877" s="100"/>
      <c r="B877" s="100"/>
      <c r="C877" s="100"/>
      <c r="D877" s="100"/>
      <c r="E877" s="100"/>
      <c r="F877" s="100"/>
    </row>
    <row r="878" spans="1:6" x14ac:dyDescent="0.2">
      <c r="A878" s="100"/>
      <c r="B878" s="100"/>
      <c r="C878" s="100"/>
      <c r="D878" s="100"/>
      <c r="E878" s="100"/>
      <c r="F878" s="100"/>
    </row>
    <row r="879" spans="1:6" x14ac:dyDescent="0.2">
      <c r="A879" s="100"/>
      <c r="B879" s="100"/>
      <c r="C879" s="100"/>
      <c r="D879" s="100"/>
      <c r="E879" s="100"/>
      <c r="F879" s="100"/>
    </row>
    <row r="880" spans="1:6" x14ac:dyDescent="0.2">
      <c r="A880" s="100"/>
      <c r="B880" s="100"/>
      <c r="C880" s="100"/>
      <c r="D880" s="100"/>
      <c r="E880" s="100"/>
      <c r="F880" s="100"/>
    </row>
    <row r="881" spans="1:6" x14ac:dyDescent="0.2">
      <c r="A881" s="100"/>
      <c r="B881" s="100"/>
      <c r="C881" s="100"/>
      <c r="D881" s="100"/>
      <c r="E881" s="100"/>
      <c r="F881" s="100"/>
    </row>
    <row r="882" spans="1:6" x14ac:dyDescent="0.2">
      <c r="A882" s="100"/>
      <c r="B882" s="100"/>
      <c r="C882" s="100"/>
      <c r="D882" s="100"/>
      <c r="E882" s="100"/>
      <c r="F882" s="100"/>
    </row>
    <row r="883" spans="1:6" x14ac:dyDescent="0.2">
      <c r="A883" s="100"/>
      <c r="B883" s="100"/>
      <c r="C883" s="100"/>
      <c r="D883" s="100"/>
      <c r="E883" s="100"/>
      <c r="F883" s="100"/>
    </row>
    <row r="884" spans="1:6" x14ac:dyDescent="0.2">
      <c r="A884" s="100"/>
      <c r="B884" s="100"/>
      <c r="C884" s="100"/>
      <c r="D884" s="100"/>
      <c r="E884" s="100"/>
      <c r="F884" s="100"/>
    </row>
    <row r="885" spans="1:6" x14ac:dyDescent="0.2">
      <c r="A885" s="100"/>
      <c r="B885" s="100"/>
      <c r="C885" s="100"/>
      <c r="D885" s="100"/>
      <c r="E885" s="100"/>
      <c r="F885" s="100"/>
    </row>
    <row r="886" spans="1:6" x14ac:dyDescent="0.2">
      <c r="A886" s="100"/>
      <c r="B886" s="100"/>
      <c r="C886" s="100"/>
      <c r="D886" s="100"/>
      <c r="E886" s="100"/>
      <c r="F886" s="100"/>
    </row>
    <row r="887" spans="1:6" x14ac:dyDescent="0.2">
      <c r="A887" s="100"/>
      <c r="B887" s="100"/>
      <c r="C887" s="100"/>
      <c r="D887" s="100"/>
      <c r="E887" s="100"/>
      <c r="F887" s="100"/>
    </row>
    <row r="888" spans="1:6" x14ac:dyDescent="0.2">
      <c r="A888" s="100"/>
      <c r="B888" s="100"/>
      <c r="C888" s="100"/>
      <c r="D888" s="100"/>
      <c r="E888" s="100"/>
      <c r="F888" s="100"/>
    </row>
    <row r="889" spans="1:6" x14ac:dyDescent="0.2">
      <c r="A889" s="100"/>
      <c r="B889" s="100"/>
      <c r="C889" s="100"/>
      <c r="D889" s="100"/>
      <c r="E889" s="100"/>
      <c r="F889" s="100"/>
    </row>
    <row r="890" spans="1:6" x14ac:dyDescent="0.2">
      <c r="A890" s="100"/>
      <c r="B890" s="100"/>
      <c r="C890" s="100"/>
      <c r="D890" s="100"/>
      <c r="E890" s="100"/>
      <c r="F890" s="100"/>
    </row>
    <row r="891" spans="1:6" x14ac:dyDescent="0.2">
      <c r="A891" s="100"/>
      <c r="B891" s="100"/>
      <c r="C891" s="100"/>
      <c r="D891" s="100"/>
      <c r="E891" s="100"/>
      <c r="F891" s="100"/>
    </row>
    <row r="892" spans="1:6" x14ac:dyDescent="0.2">
      <c r="A892" s="100"/>
      <c r="B892" s="100"/>
      <c r="C892" s="100"/>
      <c r="D892" s="100"/>
      <c r="E892" s="100"/>
      <c r="F892" s="100"/>
    </row>
    <row r="893" spans="1:6" x14ac:dyDescent="0.2">
      <c r="A893" s="100"/>
      <c r="B893" s="100"/>
      <c r="C893" s="100"/>
      <c r="D893" s="100"/>
      <c r="E893" s="100"/>
      <c r="F893" s="100"/>
    </row>
    <row r="894" spans="1:6" x14ac:dyDescent="0.2">
      <c r="A894" s="100"/>
      <c r="B894" s="100"/>
      <c r="C894" s="100"/>
      <c r="D894" s="100"/>
      <c r="E894" s="100"/>
      <c r="F894" s="100"/>
    </row>
    <row r="895" spans="1:6" x14ac:dyDescent="0.2">
      <c r="A895" s="100"/>
      <c r="B895" s="100"/>
      <c r="C895" s="100"/>
      <c r="D895" s="100"/>
      <c r="E895" s="100"/>
      <c r="F895" s="100"/>
    </row>
    <row r="896" spans="1:6" x14ac:dyDescent="0.2">
      <c r="A896" s="100"/>
      <c r="B896" s="100"/>
      <c r="C896" s="100"/>
      <c r="D896" s="100"/>
      <c r="E896" s="100"/>
      <c r="F896" s="100"/>
    </row>
    <row r="897" spans="1:6" x14ac:dyDescent="0.2">
      <c r="A897" s="100"/>
      <c r="B897" s="100"/>
      <c r="C897" s="100"/>
      <c r="D897" s="100"/>
      <c r="E897" s="100"/>
      <c r="F897" s="100"/>
    </row>
    <row r="898" spans="1:6" x14ac:dyDescent="0.2">
      <c r="A898" s="100"/>
      <c r="B898" s="100"/>
      <c r="C898" s="100"/>
      <c r="D898" s="100"/>
      <c r="E898" s="100"/>
      <c r="F898" s="100"/>
    </row>
    <row r="899" spans="1:6" x14ac:dyDescent="0.2">
      <c r="A899" s="100"/>
      <c r="B899" s="100"/>
      <c r="C899" s="100"/>
      <c r="D899" s="100"/>
      <c r="E899" s="100"/>
      <c r="F899" s="100"/>
    </row>
    <row r="900" spans="1:6" x14ac:dyDescent="0.2">
      <c r="A900" s="100"/>
      <c r="B900" s="100"/>
      <c r="C900" s="100"/>
      <c r="D900" s="100"/>
      <c r="E900" s="100"/>
      <c r="F900" s="100"/>
    </row>
    <row r="901" spans="1:6" x14ac:dyDescent="0.2">
      <c r="A901" s="100"/>
      <c r="B901" s="100"/>
      <c r="C901" s="100"/>
      <c r="D901" s="100"/>
      <c r="E901" s="100"/>
      <c r="F901" s="100"/>
    </row>
    <row r="902" spans="1:6" x14ac:dyDescent="0.2">
      <c r="A902" s="100"/>
      <c r="B902" s="100"/>
      <c r="C902" s="100"/>
      <c r="D902" s="100"/>
      <c r="E902" s="100"/>
      <c r="F902" s="100"/>
    </row>
    <row r="903" spans="1:6" x14ac:dyDescent="0.2">
      <c r="A903" s="100"/>
      <c r="B903" s="100"/>
      <c r="C903" s="100"/>
      <c r="D903" s="100"/>
      <c r="E903" s="100"/>
      <c r="F903" s="100"/>
    </row>
    <row r="904" spans="1:6" x14ac:dyDescent="0.2">
      <c r="A904" s="100"/>
      <c r="B904" s="100"/>
      <c r="C904" s="100"/>
      <c r="D904" s="100"/>
      <c r="E904" s="100"/>
      <c r="F904" s="100"/>
    </row>
    <row r="905" spans="1:6" x14ac:dyDescent="0.2">
      <c r="A905" s="100"/>
      <c r="B905" s="100"/>
      <c r="C905" s="100"/>
      <c r="D905" s="100"/>
      <c r="E905" s="100"/>
      <c r="F905" s="100"/>
    </row>
    <row r="906" spans="1:6" x14ac:dyDescent="0.2">
      <c r="A906" s="100"/>
      <c r="B906" s="100"/>
      <c r="C906" s="100"/>
      <c r="D906" s="100"/>
      <c r="E906" s="100"/>
      <c r="F906" s="100"/>
    </row>
    <row r="907" spans="1:6" x14ac:dyDescent="0.2">
      <c r="A907" s="100"/>
      <c r="B907" s="100"/>
      <c r="C907" s="100"/>
      <c r="D907" s="100"/>
      <c r="E907" s="100"/>
      <c r="F907" s="100"/>
    </row>
    <row r="908" spans="1:6" x14ac:dyDescent="0.2">
      <c r="A908" s="100"/>
      <c r="B908" s="100"/>
      <c r="C908" s="100"/>
      <c r="D908" s="100"/>
      <c r="E908" s="100"/>
      <c r="F908" s="100"/>
    </row>
    <row r="909" spans="1:6" x14ac:dyDescent="0.2">
      <c r="A909" s="100"/>
      <c r="B909" s="100"/>
      <c r="C909" s="100"/>
      <c r="D909" s="100"/>
      <c r="E909" s="100"/>
      <c r="F909" s="100"/>
    </row>
    <row r="910" spans="1:6" x14ac:dyDescent="0.2">
      <c r="A910" s="100"/>
      <c r="B910" s="100"/>
      <c r="C910" s="100"/>
      <c r="D910" s="100"/>
      <c r="E910" s="100"/>
      <c r="F910" s="100"/>
    </row>
    <row r="911" spans="1:6" x14ac:dyDescent="0.2">
      <c r="A911" s="100"/>
      <c r="B911" s="100"/>
      <c r="C911" s="100"/>
      <c r="D911" s="100"/>
      <c r="E911" s="100"/>
      <c r="F911" s="100"/>
    </row>
    <row r="912" spans="1:6" x14ac:dyDescent="0.2">
      <c r="A912" s="100"/>
      <c r="B912" s="100"/>
      <c r="C912" s="100"/>
      <c r="D912" s="100"/>
      <c r="E912" s="100"/>
      <c r="F912" s="100"/>
    </row>
    <row r="913" spans="1:6" x14ac:dyDescent="0.2">
      <c r="A913" s="100"/>
      <c r="B913" s="100"/>
      <c r="C913" s="100"/>
      <c r="D913" s="100"/>
      <c r="E913" s="100"/>
      <c r="F913" s="100"/>
    </row>
    <row r="914" spans="1:6" x14ac:dyDescent="0.2">
      <c r="A914" s="100"/>
      <c r="B914" s="100"/>
      <c r="C914" s="100"/>
      <c r="D914" s="100"/>
      <c r="E914" s="100"/>
      <c r="F914" s="100"/>
    </row>
    <row r="915" spans="1:6" x14ac:dyDescent="0.2">
      <c r="A915" s="100"/>
      <c r="B915" s="100"/>
      <c r="C915" s="100"/>
      <c r="D915" s="100"/>
      <c r="E915" s="100"/>
      <c r="F915" s="100"/>
    </row>
    <row r="916" spans="1:6" x14ac:dyDescent="0.2">
      <c r="A916" s="100"/>
      <c r="B916" s="100"/>
      <c r="C916" s="100"/>
      <c r="D916" s="100"/>
      <c r="E916" s="100"/>
      <c r="F916" s="100"/>
    </row>
    <row r="917" spans="1:6" x14ac:dyDescent="0.2">
      <c r="A917" s="100"/>
      <c r="B917" s="100"/>
      <c r="C917" s="100"/>
      <c r="D917" s="100"/>
      <c r="E917" s="100"/>
      <c r="F917" s="100"/>
    </row>
    <row r="918" spans="1:6" x14ac:dyDescent="0.2">
      <c r="A918" s="100"/>
      <c r="B918" s="100"/>
      <c r="C918" s="100"/>
      <c r="D918" s="100"/>
      <c r="E918" s="100"/>
      <c r="F918" s="100"/>
    </row>
    <row r="919" spans="1:6" x14ac:dyDescent="0.2">
      <c r="A919" s="100"/>
      <c r="B919" s="100"/>
      <c r="C919" s="100"/>
      <c r="D919" s="100"/>
      <c r="E919" s="100"/>
      <c r="F919" s="100"/>
    </row>
    <row r="920" spans="1:6" x14ac:dyDescent="0.2">
      <c r="A920" s="100"/>
      <c r="B920" s="100"/>
      <c r="C920" s="100"/>
      <c r="D920" s="100"/>
      <c r="E920" s="100"/>
      <c r="F920" s="100"/>
    </row>
    <row r="921" spans="1:6" x14ac:dyDescent="0.2">
      <c r="A921" s="100"/>
      <c r="B921" s="100"/>
      <c r="C921" s="100"/>
      <c r="D921" s="100"/>
      <c r="E921" s="100"/>
      <c r="F921" s="100"/>
    </row>
    <row r="922" spans="1:6" x14ac:dyDescent="0.2">
      <c r="A922" s="100"/>
      <c r="B922" s="100"/>
      <c r="C922" s="100"/>
      <c r="D922" s="100"/>
      <c r="E922" s="100"/>
      <c r="F922" s="100"/>
    </row>
    <row r="923" spans="1:6" x14ac:dyDescent="0.2">
      <c r="A923" s="100"/>
      <c r="B923" s="100"/>
      <c r="C923" s="100"/>
      <c r="D923" s="100"/>
      <c r="E923" s="100"/>
      <c r="F923" s="100"/>
    </row>
    <row r="924" spans="1:6" x14ac:dyDescent="0.2">
      <c r="A924" s="100"/>
      <c r="B924" s="100"/>
      <c r="C924" s="100"/>
      <c r="D924" s="100"/>
      <c r="E924" s="100"/>
      <c r="F924" s="100"/>
    </row>
    <row r="925" spans="1:6" x14ac:dyDescent="0.2">
      <c r="A925" s="100"/>
      <c r="B925" s="100"/>
      <c r="C925" s="100"/>
      <c r="D925" s="100"/>
      <c r="E925" s="100"/>
      <c r="F925" s="100"/>
    </row>
    <row r="926" spans="1:6" x14ac:dyDescent="0.2">
      <c r="A926" s="100"/>
      <c r="B926" s="100"/>
      <c r="C926" s="100"/>
      <c r="D926" s="100"/>
      <c r="E926" s="100"/>
      <c r="F926" s="100"/>
    </row>
    <row r="927" spans="1:6" x14ac:dyDescent="0.2">
      <c r="A927" s="100"/>
      <c r="B927" s="100"/>
      <c r="C927" s="100"/>
      <c r="D927" s="100"/>
      <c r="E927" s="100"/>
      <c r="F927" s="100"/>
    </row>
    <row r="928" spans="1:6" x14ac:dyDescent="0.2">
      <c r="A928" s="100"/>
      <c r="B928" s="100"/>
      <c r="C928" s="100"/>
      <c r="D928" s="100"/>
      <c r="E928" s="100"/>
      <c r="F928" s="100"/>
    </row>
    <row r="929" spans="1:6" x14ac:dyDescent="0.2">
      <c r="A929" s="100"/>
      <c r="B929" s="100"/>
      <c r="C929" s="100"/>
      <c r="D929" s="100"/>
      <c r="E929" s="100"/>
      <c r="F929" s="100"/>
    </row>
    <row r="930" spans="1:6" x14ac:dyDescent="0.2">
      <c r="A930" s="100"/>
      <c r="B930" s="100"/>
      <c r="C930" s="100"/>
      <c r="D930" s="100"/>
      <c r="E930" s="100"/>
      <c r="F930" s="100"/>
    </row>
    <row r="931" spans="1:6" x14ac:dyDescent="0.2">
      <c r="A931" s="100"/>
      <c r="B931" s="100"/>
      <c r="C931" s="100"/>
      <c r="D931" s="100"/>
      <c r="E931" s="100"/>
      <c r="F931" s="100"/>
    </row>
    <row r="932" spans="1:6" x14ac:dyDescent="0.2">
      <c r="A932" s="100"/>
      <c r="B932" s="100"/>
      <c r="C932" s="100"/>
      <c r="D932" s="100"/>
      <c r="E932" s="100"/>
      <c r="F932" s="100"/>
    </row>
    <row r="933" spans="1:6" x14ac:dyDescent="0.2">
      <c r="A933" s="100"/>
      <c r="B933" s="100"/>
      <c r="C933" s="100"/>
      <c r="D933" s="100"/>
      <c r="E933" s="100"/>
      <c r="F933" s="100"/>
    </row>
    <row r="934" spans="1:6" x14ac:dyDescent="0.2">
      <c r="A934" s="100"/>
      <c r="B934" s="100"/>
      <c r="C934" s="100"/>
      <c r="D934" s="100"/>
      <c r="E934" s="100"/>
      <c r="F934" s="100"/>
    </row>
    <row r="935" spans="1:6" x14ac:dyDescent="0.2">
      <c r="A935" s="100"/>
      <c r="B935" s="100"/>
      <c r="C935" s="100"/>
      <c r="D935" s="100"/>
      <c r="E935" s="100"/>
      <c r="F935" s="100"/>
    </row>
    <row r="936" spans="1:6" x14ac:dyDescent="0.2">
      <c r="A936" s="100"/>
      <c r="B936" s="100"/>
      <c r="C936" s="100"/>
      <c r="D936" s="100"/>
      <c r="E936" s="100"/>
      <c r="F936" s="100"/>
    </row>
    <row r="937" spans="1:6" x14ac:dyDescent="0.2">
      <c r="A937" s="100"/>
      <c r="B937" s="100"/>
      <c r="C937" s="100"/>
      <c r="D937" s="100"/>
      <c r="E937" s="100"/>
      <c r="F937" s="100"/>
    </row>
    <row r="938" spans="1:6" x14ac:dyDescent="0.2">
      <c r="A938" s="100"/>
      <c r="B938" s="100"/>
      <c r="C938" s="100"/>
      <c r="D938" s="100"/>
      <c r="E938" s="100"/>
      <c r="F938" s="100"/>
    </row>
    <row r="939" spans="1:6" x14ac:dyDescent="0.2">
      <c r="A939" s="100"/>
      <c r="B939" s="100"/>
      <c r="C939" s="100"/>
      <c r="D939" s="100"/>
      <c r="E939" s="100"/>
      <c r="F939" s="100"/>
    </row>
    <row r="940" spans="1:6" x14ac:dyDescent="0.2">
      <c r="A940" s="100"/>
      <c r="B940" s="100"/>
      <c r="C940" s="100"/>
      <c r="D940" s="100"/>
      <c r="E940" s="100"/>
      <c r="F940" s="100"/>
    </row>
    <row r="941" spans="1:6" x14ac:dyDescent="0.2">
      <c r="A941" s="100"/>
      <c r="B941" s="100"/>
      <c r="C941" s="100"/>
      <c r="D941" s="100"/>
      <c r="E941" s="100"/>
      <c r="F941" s="100"/>
    </row>
    <row r="942" spans="1:6" x14ac:dyDescent="0.2">
      <c r="A942" s="100"/>
      <c r="B942" s="100"/>
      <c r="C942" s="100"/>
      <c r="D942" s="100"/>
      <c r="E942" s="100"/>
      <c r="F942" s="100"/>
    </row>
    <row r="943" spans="1:6" x14ac:dyDescent="0.2">
      <c r="A943" s="100"/>
      <c r="B943" s="100"/>
      <c r="C943" s="100"/>
      <c r="D943" s="100"/>
      <c r="E943" s="100"/>
      <c r="F943" s="100"/>
    </row>
    <row r="944" spans="1:6" x14ac:dyDescent="0.2">
      <c r="A944" s="100"/>
      <c r="B944" s="100"/>
      <c r="C944" s="100"/>
      <c r="D944" s="100"/>
      <c r="E944" s="100"/>
      <c r="F944" s="100"/>
    </row>
    <row r="945" spans="1:6" x14ac:dyDescent="0.2">
      <c r="A945" s="100"/>
      <c r="B945" s="100"/>
      <c r="C945" s="100"/>
      <c r="D945" s="100"/>
      <c r="E945" s="100"/>
      <c r="F945" s="100"/>
    </row>
    <row r="946" spans="1:6" x14ac:dyDescent="0.2">
      <c r="A946" s="100"/>
      <c r="B946" s="100"/>
      <c r="C946" s="100"/>
      <c r="D946" s="100"/>
      <c r="E946" s="100"/>
      <c r="F946" s="100"/>
    </row>
    <row r="947" spans="1:6" x14ac:dyDescent="0.2">
      <c r="A947" s="100"/>
      <c r="B947" s="100"/>
      <c r="C947" s="100"/>
      <c r="D947" s="100"/>
      <c r="E947" s="100"/>
      <c r="F947" s="100"/>
    </row>
    <row r="948" spans="1:6" x14ac:dyDescent="0.2">
      <c r="A948" s="100"/>
      <c r="B948" s="100"/>
      <c r="C948" s="100"/>
      <c r="D948" s="100"/>
      <c r="E948" s="100"/>
      <c r="F948" s="100"/>
    </row>
    <row r="949" spans="1:6" x14ac:dyDescent="0.2">
      <c r="A949" s="100"/>
      <c r="B949" s="100"/>
      <c r="C949" s="100"/>
      <c r="D949" s="100"/>
      <c r="E949" s="100"/>
      <c r="F949" s="100"/>
    </row>
    <row r="950" spans="1:6" x14ac:dyDescent="0.2">
      <c r="A950" s="100"/>
      <c r="B950" s="100"/>
      <c r="C950" s="100"/>
      <c r="D950" s="100"/>
      <c r="E950" s="100"/>
      <c r="F950" s="100"/>
    </row>
    <row r="951" spans="1:6" x14ac:dyDescent="0.2">
      <c r="A951" s="100"/>
      <c r="B951" s="100"/>
      <c r="C951" s="100"/>
      <c r="D951" s="100"/>
      <c r="E951" s="100"/>
      <c r="F951" s="100"/>
    </row>
    <row r="952" spans="1:6" x14ac:dyDescent="0.2">
      <c r="A952" s="100"/>
      <c r="B952" s="100"/>
      <c r="C952" s="100"/>
      <c r="D952" s="100"/>
      <c r="E952" s="100"/>
      <c r="F952" s="100"/>
    </row>
    <row r="953" spans="1:6" x14ac:dyDescent="0.2">
      <c r="A953" s="100"/>
      <c r="B953" s="100"/>
      <c r="C953" s="100"/>
      <c r="D953" s="100"/>
      <c r="E953" s="100"/>
      <c r="F953" s="100"/>
    </row>
    <row r="954" spans="1:6" x14ac:dyDescent="0.2">
      <c r="A954" s="100"/>
      <c r="B954" s="100"/>
      <c r="C954" s="100"/>
      <c r="D954" s="100"/>
      <c r="E954" s="100"/>
      <c r="F954" s="100"/>
    </row>
    <row r="955" spans="1:6" x14ac:dyDescent="0.2">
      <c r="A955" s="100"/>
      <c r="B955" s="100"/>
      <c r="C955" s="100"/>
      <c r="D955" s="100"/>
      <c r="E955" s="100"/>
      <c r="F955" s="100"/>
    </row>
    <row r="956" spans="1:6" x14ac:dyDescent="0.2">
      <c r="A956" s="100"/>
      <c r="B956" s="100"/>
      <c r="C956" s="100"/>
      <c r="D956" s="100"/>
      <c r="E956" s="100"/>
      <c r="F956" s="100"/>
    </row>
    <row r="957" spans="1:6" x14ac:dyDescent="0.2">
      <c r="A957" s="100"/>
      <c r="B957" s="100"/>
      <c r="C957" s="100"/>
      <c r="D957" s="100"/>
      <c r="E957" s="100"/>
      <c r="F957" s="100"/>
    </row>
    <row r="958" spans="1:6" x14ac:dyDescent="0.2">
      <c r="A958" s="100"/>
      <c r="B958" s="100"/>
      <c r="C958" s="100"/>
      <c r="D958" s="100"/>
      <c r="E958" s="100"/>
      <c r="F958" s="100"/>
    </row>
    <row r="959" spans="1:6" x14ac:dyDescent="0.2">
      <c r="A959" s="100"/>
      <c r="B959" s="100"/>
      <c r="C959" s="100"/>
      <c r="D959" s="100"/>
      <c r="E959" s="100"/>
      <c r="F959" s="100"/>
    </row>
    <row r="960" spans="1:6" x14ac:dyDescent="0.2">
      <c r="A960" s="100"/>
      <c r="B960" s="100"/>
      <c r="C960" s="100"/>
      <c r="D960" s="100"/>
      <c r="E960" s="100"/>
      <c r="F960" s="100"/>
    </row>
    <row r="961" spans="1:6" x14ac:dyDescent="0.2">
      <c r="A961" s="100"/>
      <c r="B961" s="100"/>
      <c r="C961" s="100"/>
      <c r="D961" s="100"/>
      <c r="E961" s="100"/>
      <c r="F961" s="100"/>
    </row>
    <row r="962" spans="1:6" x14ac:dyDescent="0.2">
      <c r="A962" s="100"/>
      <c r="B962" s="100"/>
      <c r="C962" s="100"/>
      <c r="D962" s="100"/>
      <c r="E962" s="100"/>
      <c r="F962" s="100"/>
    </row>
    <row r="963" spans="1:6" x14ac:dyDescent="0.2">
      <c r="A963" s="100"/>
      <c r="B963" s="100"/>
      <c r="C963" s="100"/>
      <c r="D963" s="100"/>
      <c r="E963" s="100"/>
      <c r="F963" s="100"/>
    </row>
    <row r="964" spans="1:6" x14ac:dyDescent="0.2">
      <c r="A964" s="100"/>
      <c r="B964" s="100"/>
      <c r="C964" s="100"/>
      <c r="D964" s="100"/>
      <c r="E964" s="100"/>
      <c r="F964" s="100"/>
    </row>
    <row r="965" spans="1:6" x14ac:dyDescent="0.2">
      <c r="A965" s="100"/>
      <c r="B965" s="100"/>
      <c r="C965" s="100"/>
      <c r="D965" s="100"/>
      <c r="E965" s="100"/>
      <c r="F965" s="100"/>
    </row>
    <row r="966" spans="1:6" x14ac:dyDescent="0.2">
      <c r="A966" s="100"/>
      <c r="B966" s="100"/>
      <c r="C966" s="100"/>
      <c r="D966" s="100"/>
      <c r="E966" s="100"/>
      <c r="F966" s="100"/>
    </row>
    <row r="967" spans="1:6" x14ac:dyDescent="0.2">
      <c r="A967" s="100"/>
      <c r="B967" s="100"/>
      <c r="C967" s="100"/>
      <c r="D967" s="100"/>
      <c r="E967" s="100"/>
      <c r="F967" s="100"/>
    </row>
    <row r="968" spans="1:6" x14ac:dyDescent="0.2">
      <c r="A968" s="100"/>
      <c r="B968" s="100"/>
      <c r="C968" s="100"/>
      <c r="D968" s="100"/>
      <c r="E968" s="100"/>
      <c r="F968" s="100"/>
    </row>
    <row r="969" spans="1:6" x14ac:dyDescent="0.2">
      <c r="A969" s="100"/>
      <c r="B969" s="100"/>
      <c r="C969" s="100"/>
      <c r="D969" s="100"/>
      <c r="E969" s="100"/>
      <c r="F969" s="100"/>
    </row>
    <row r="970" spans="1:6" x14ac:dyDescent="0.2">
      <c r="A970" s="100"/>
      <c r="B970" s="100"/>
      <c r="C970" s="100"/>
      <c r="D970" s="100"/>
      <c r="E970" s="100"/>
      <c r="F970" s="100"/>
    </row>
    <row r="971" spans="1:6" x14ac:dyDescent="0.2">
      <c r="A971" s="100"/>
      <c r="B971" s="100"/>
      <c r="C971" s="100"/>
      <c r="D971" s="100"/>
      <c r="E971" s="100"/>
      <c r="F971" s="100"/>
    </row>
    <row r="972" spans="1:6" x14ac:dyDescent="0.2">
      <c r="A972" s="100"/>
      <c r="B972" s="100"/>
      <c r="C972" s="100"/>
      <c r="D972" s="100"/>
      <c r="E972" s="100"/>
      <c r="F972" s="100"/>
    </row>
    <row r="973" spans="1:6" x14ac:dyDescent="0.2">
      <c r="A973" s="100"/>
      <c r="B973" s="100"/>
      <c r="C973" s="100"/>
      <c r="D973" s="100"/>
      <c r="E973" s="100"/>
      <c r="F973" s="100"/>
    </row>
    <row r="974" spans="1:6" x14ac:dyDescent="0.2">
      <c r="A974" s="100"/>
      <c r="B974" s="100"/>
      <c r="C974" s="100"/>
      <c r="D974" s="100"/>
      <c r="E974" s="100"/>
      <c r="F974" s="100"/>
    </row>
    <row r="975" spans="1:6" x14ac:dyDescent="0.2">
      <c r="A975" s="100"/>
      <c r="B975" s="100"/>
      <c r="C975" s="100"/>
      <c r="D975" s="100"/>
      <c r="E975" s="100"/>
      <c r="F975" s="100"/>
    </row>
    <row r="976" spans="1:6" x14ac:dyDescent="0.2">
      <c r="A976" s="100"/>
      <c r="B976" s="100"/>
      <c r="C976" s="100"/>
      <c r="D976" s="100"/>
      <c r="E976" s="100"/>
      <c r="F976" s="100"/>
    </row>
    <row r="977" spans="1:6" x14ac:dyDescent="0.2">
      <c r="A977" s="100"/>
      <c r="B977" s="100"/>
      <c r="C977" s="100"/>
      <c r="D977" s="100"/>
      <c r="E977" s="100"/>
      <c r="F977" s="100"/>
    </row>
    <row r="978" spans="1:6" x14ac:dyDescent="0.2">
      <c r="A978" s="100"/>
      <c r="B978" s="100"/>
      <c r="C978" s="100"/>
      <c r="D978" s="100"/>
      <c r="E978" s="100"/>
      <c r="F978" s="100"/>
    </row>
    <row r="979" spans="1:6" x14ac:dyDescent="0.2">
      <c r="A979" s="100"/>
      <c r="B979" s="100"/>
      <c r="C979" s="100"/>
      <c r="D979" s="100"/>
      <c r="E979" s="100"/>
      <c r="F979" s="100"/>
    </row>
    <row r="980" spans="1:6" x14ac:dyDescent="0.2">
      <c r="A980" s="100"/>
      <c r="B980" s="100"/>
      <c r="C980" s="100"/>
      <c r="D980" s="100"/>
      <c r="E980" s="100"/>
      <c r="F980" s="100"/>
    </row>
    <row r="981" spans="1:6" x14ac:dyDescent="0.2">
      <c r="A981" s="100"/>
      <c r="B981" s="100"/>
      <c r="C981" s="100"/>
      <c r="D981" s="100"/>
      <c r="E981" s="100"/>
      <c r="F981" s="100"/>
    </row>
    <row r="982" spans="1:6" x14ac:dyDescent="0.2">
      <c r="A982" s="100"/>
      <c r="B982" s="100"/>
      <c r="C982" s="100"/>
      <c r="D982" s="100"/>
      <c r="E982" s="100"/>
      <c r="F982" s="100"/>
    </row>
    <row r="983" spans="1:6" x14ac:dyDescent="0.2">
      <c r="A983" s="100"/>
      <c r="B983" s="100"/>
      <c r="C983" s="100"/>
      <c r="D983" s="100"/>
      <c r="E983" s="100"/>
      <c r="F983" s="100"/>
    </row>
    <row r="984" spans="1:6" x14ac:dyDescent="0.2">
      <c r="A984" s="100"/>
      <c r="B984" s="100"/>
      <c r="C984" s="100"/>
      <c r="D984" s="100"/>
      <c r="E984" s="100"/>
      <c r="F984" s="100"/>
    </row>
    <row r="985" spans="1:6" x14ac:dyDescent="0.2">
      <c r="A985" s="100"/>
      <c r="B985" s="100"/>
      <c r="C985" s="100"/>
      <c r="D985" s="100"/>
      <c r="E985" s="100"/>
      <c r="F985" s="100"/>
    </row>
    <row r="986" spans="1:6" x14ac:dyDescent="0.2">
      <c r="A986" s="100"/>
      <c r="B986" s="100"/>
      <c r="C986" s="100"/>
      <c r="D986" s="100"/>
      <c r="E986" s="100"/>
      <c r="F986" s="100"/>
    </row>
    <row r="987" spans="1:6" x14ac:dyDescent="0.2">
      <c r="A987" s="100"/>
      <c r="B987" s="100"/>
      <c r="C987" s="100"/>
      <c r="D987" s="100"/>
      <c r="E987" s="100"/>
      <c r="F987" s="100"/>
    </row>
    <row r="988" spans="1:6" x14ac:dyDescent="0.2">
      <c r="A988" s="100"/>
      <c r="B988" s="100"/>
      <c r="C988" s="100"/>
      <c r="D988" s="100"/>
      <c r="E988" s="100"/>
      <c r="F988" s="100"/>
    </row>
    <row r="989" spans="1:6" x14ac:dyDescent="0.2">
      <c r="A989" s="100"/>
      <c r="B989" s="100"/>
      <c r="C989" s="100"/>
      <c r="D989" s="100"/>
      <c r="E989" s="100"/>
      <c r="F989" s="100"/>
    </row>
    <row r="990" spans="1:6" x14ac:dyDescent="0.2">
      <c r="A990" s="100"/>
      <c r="B990" s="100"/>
      <c r="C990" s="100"/>
      <c r="D990" s="100"/>
      <c r="E990" s="100"/>
      <c r="F990" s="100"/>
    </row>
    <row r="991" spans="1:6" x14ac:dyDescent="0.2">
      <c r="A991" s="100"/>
      <c r="B991" s="100"/>
      <c r="C991" s="100"/>
      <c r="D991" s="100"/>
      <c r="E991" s="100"/>
      <c r="F991" s="100"/>
    </row>
    <row r="992" spans="1:6" x14ac:dyDescent="0.2">
      <c r="A992" s="100"/>
      <c r="B992" s="100"/>
      <c r="C992" s="100"/>
      <c r="D992" s="100"/>
      <c r="E992" s="100"/>
      <c r="F992" s="100"/>
    </row>
    <row r="993" spans="1:6" x14ac:dyDescent="0.2">
      <c r="A993" s="100"/>
      <c r="B993" s="100"/>
      <c r="C993" s="100"/>
      <c r="D993" s="100"/>
      <c r="E993" s="100"/>
      <c r="F993" s="100"/>
    </row>
    <row r="994" spans="1:6" x14ac:dyDescent="0.2">
      <c r="A994" s="100"/>
      <c r="B994" s="100"/>
      <c r="C994" s="100"/>
      <c r="D994" s="100"/>
      <c r="E994" s="100"/>
      <c r="F994" s="100"/>
    </row>
    <row r="995" spans="1:6" x14ac:dyDescent="0.2">
      <c r="A995" s="100"/>
      <c r="B995" s="100"/>
      <c r="C995" s="100"/>
      <c r="D995" s="100"/>
      <c r="E995" s="100"/>
      <c r="F995" s="100"/>
    </row>
    <row r="996" spans="1:6" x14ac:dyDescent="0.2">
      <c r="A996" s="100"/>
      <c r="B996" s="100"/>
      <c r="C996" s="100"/>
      <c r="D996" s="100"/>
      <c r="E996" s="100"/>
      <c r="F996" s="100"/>
    </row>
    <row r="997" spans="1:6" x14ac:dyDescent="0.2">
      <c r="A997" s="100"/>
      <c r="B997" s="100"/>
      <c r="C997" s="100"/>
      <c r="D997" s="100"/>
      <c r="E997" s="100"/>
      <c r="F997" s="100"/>
    </row>
    <row r="998" spans="1:6" x14ac:dyDescent="0.2">
      <c r="A998" s="100"/>
      <c r="B998" s="100"/>
      <c r="C998" s="100"/>
      <c r="D998" s="100"/>
      <c r="E998" s="100"/>
      <c r="F998" s="100"/>
    </row>
    <row r="999" spans="1:6" x14ac:dyDescent="0.2">
      <c r="A999" s="100"/>
      <c r="B999" s="100"/>
      <c r="C999" s="100"/>
      <c r="D999" s="100"/>
      <c r="E999" s="100"/>
      <c r="F999" s="100"/>
    </row>
    <row r="1000" spans="1:6" x14ac:dyDescent="0.2">
      <c r="A1000" s="100"/>
      <c r="B1000" s="100"/>
      <c r="C1000" s="100"/>
      <c r="D1000" s="100"/>
      <c r="E1000" s="100"/>
      <c r="F1000" s="100"/>
    </row>
    <row r="1001" spans="1:6" x14ac:dyDescent="0.2">
      <c r="A1001" s="100"/>
      <c r="B1001" s="100"/>
      <c r="C1001" s="100"/>
      <c r="D1001" s="100"/>
      <c r="E1001" s="100"/>
      <c r="F1001" s="100"/>
    </row>
    <row r="1002" spans="1:6" x14ac:dyDescent="0.2">
      <c r="A1002" s="100"/>
      <c r="B1002" s="100"/>
      <c r="C1002" s="100"/>
      <c r="D1002" s="100"/>
      <c r="E1002" s="100"/>
      <c r="F1002" s="100"/>
    </row>
    <row r="1003" spans="1:6" x14ac:dyDescent="0.2">
      <c r="A1003" s="100"/>
      <c r="B1003" s="100"/>
      <c r="C1003" s="100"/>
      <c r="D1003" s="100"/>
      <c r="E1003" s="100"/>
      <c r="F1003" s="100"/>
    </row>
    <row r="1004" spans="1:6" x14ac:dyDescent="0.2">
      <c r="A1004" s="100"/>
      <c r="B1004" s="100"/>
      <c r="C1004" s="100"/>
      <c r="D1004" s="100"/>
      <c r="E1004" s="100"/>
      <c r="F1004" s="100"/>
    </row>
    <row r="1005" spans="1:6" x14ac:dyDescent="0.2">
      <c r="A1005" s="100"/>
      <c r="B1005" s="100"/>
      <c r="C1005" s="100"/>
      <c r="D1005" s="100"/>
      <c r="E1005" s="100"/>
      <c r="F1005" s="100"/>
    </row>
    <row r="1006" spans="1:6" x14ac:dyDescent="0.2">
      <c r="A1006" s="100"/>
      <c r="B1006" s="100"/>
      <c r="C1006" s="100"/>
      <c r="D1006" s="100"/>
      <c r="E1006" s="100"/>
      <c r="F1006" s="100"/>
    </row>
    <row r="1007" spans="1:6" x14ac:dyDescent="0.2">
      <c r="A1007" s="100"/>
      <c r="B1007" s="100"/>
      <c r="C1007" s="100"/>
      <c r="D1007" s="100"/>
      <c r="E1007" s="100"/>
      <c r="F1007" s="100"/>
    </row>
    <row r="1008" spans="1:6" x14ac:dyDescent="0.2">
      <c r="A1008" s="100"/>
      <c r="B1008" s="100"/>
      <c r="C1008" s="100"/>
      <c r="D1008" s="100"/>
      <c r="E1008" s="100"/>
      <c r="F1008" s="100"/>
    </row>
    <row r="1009" spans="1:6" x14ac:dyDescent="0.2">
      <c r="A1009" s="100"/>
      <c r="B1009" s="100"/>
      <c r="C1009" s="100"/>
      <c r="D1009" s="100"/>
      <c r="E1009" s="100"/>
      <c r="F1009" s="100"/>
    </row>
    <row r="1010" spans="1:6" x14ac:dyDescent="0.2">
      <c r="A1010" s="100"/>
      <c r="B1010" s="100"/>
      <c r="C1010" s="100"/>
      <c r="D1010" s="100"/>
      <c r="E1010" s="100"/>
      <c r="F1010" s="100"/>
    </row>
    <row r="1011" spans="1:6" x14ac:dyDescent="0.2">
      <c r="A1011" s="100"/>
      <c r="B1011" s="100"/>
      <c r="C1011" s="100"/>
      <c r="D1011" s="100"/>
      <c r="E1011" s="100"/>
      <c r="F1011" s="100"/>
    </row>
    <row r="1012" spans="1:6" x14ac:dyDescent="0.2">
      <c r="A1012" s="100"/>
      <c r="B1012" s="100"/>
      <c r="C1012" s="100"/>
      <c r="D1012" s="100"/>
      <c r="E1012" s="100"/>
      <c r="F1012" s="100"/>
    </row>
    <row r="1013" spans="1:6" x14ac:dyDescent="0.2">
      <c r="A1013" s="100"/>
      <c r="B1013" s="100"/>
      <c r="C1013" s="100"/>
      <c r="D1013" s="100"/>
      <c r="E1013" s="100"/>
      <c r="F1013" s="100"/>
    </row>
    <row r="1014" spans="1:6" x14ac:dyDescent="0.2">
      <c r="A1014" s="100"/>
      <c r="B1014" s="100"/>
      <c r="C1014" s="100"/>
      <c r="D1014" s="100"/>
      <c r="E1014" s="100"/>
      <c r="F1014" s="100"/>
    </row>
    <row r="1015" spans="1:6" x14ac:dyDescent="0.2">
      <c r="A1015" s="100"/>
      <c r="B1015" s="100"/>
      <c r="C1015" s="100"/>
      <c r="D1015" s="100"/>
      <c r="E1015" s="100"/>
      <c r="F1015" s="100"/>
    </row>
    <row r="1016" spans="1:6" x14ac:dyDescent="0.2">
      <c r="A1016" s="100"/>
      <c r="B1016" s="100"/>
      <c r="C1016" s="100"/>
      <c r="D1016" s="100"/>
      <c r="E1016" s="100"/>
      <c r="F1016" s="100"/>
    </row>
    <row r="1017" spans="1:6" x14ac:dyDescent="0.2">
      <c r="A1017" s="100"/>
      <c r="B1017" s="100"/>
      <c r="C1017" s="100"/>
      <c r="D1017" s="100"/>
      <c r="E1017" s="100"/>
      <c r="F1017" s="100"/>
    </row>
    <row r="1018" spans="1:6" x14ac:dyDescent="0.2">
      <c r="A1018" s="100"/>
      <c r="B1018" s="100"/>
      <c r="C1018" s="100"/>
      <c r="D1018" s="100"/>
      <c r="E1018" s="100"/>
      <c r="F1018" s="100"/>
    </row>
    <row r="1019" spans="1:6" x14ac:dyDescent="0.2">
      <c r="A1019" s="100"/>
      <c r="B1019" s="100"/>
      <c r="C1019" s="100"/>
      <c r="D1019" s="100"/>
      <c r="E1019" s="100"/>
      <c r="F1019" s="100"/>
    </row>
    <row r="1020" spans="1:6" x14ac:dyDescent="0.2">
      <c r="A1020" s="100"/>
      <c r="B1020" s="100"/>
      <c r="C1020" s="100"/>
      <c r="D1020" s="100"/>
      <c r="E1020" s="100"/>
      <c r="F1020" s="100"/>
    </row>
    <row r="1021" spans="1:6" x14ac:dyDescent="0.2">
      <c r="A1021" s="100"/>
      <c r="B1021" s="100"/>
      <c r="C1021" s="100"/>
      <c r="D1021" s="100"/>
      <c r="E1021" s="100"/>
      <c r="F1021" s="100"/>
    </row>
    <row r="1022" spans="1:6" x14ac:dyDescent="0.2">
      <c r="A1022" s="100"/>
      <c r="B1022" s="100"/>
      <c r="C1022" s="100"/>
      <c r="D1022" s="100"/>
      <c r="E1022" s="100"/>
      <c r="F1022" s="100"/>
    </row>
    <row r="1023" spans="1:6" x14ac:dyDescent="0.2">
      <c r="A1023" s="100"/>
      <c r="B1023" s="100"/>
      <c r="C1023" s="100"/>
      <c r="D1023" s="100"/>
      <c r="E1023" s="100"/>
      <c r="F1023" s="100"/>
    </row>
    <row r="1024" spans="1:6" x14ac:dyDescent="0.2">
      <c r="A1024" s="100"/>
      <c r="B1024" s="100"/>
      <c r="C1024" s="100"/>
      <c r="D1024" s="100"/>
      <c r="E1024" s="100"/>
      <c r="F1024" s="100"/>
    </row>
    <row r="1025" spans="1:6" x14ac:dyDescent="0.2">
      <c r="A1025" s="100"/>
      <c r="B1025" s="100"/>
      <c r="C1025" s="100"/>
      <c r="D1025" s="100"/>
      <c r="E1025" s="100"/>
      <c r="F1025" s="100"/>
    </row>
    <row r="1026" spans="1:6" x14ac:dyDescent="0.2">
      <c r="A1026" s="100"/>
      <c r="B1026" s="100"/>
      <c r="C1026" s="100"/>
      <c r="D1026" s="100"/>
      <c r="E1026" s="100"/>
      <c r="F1026" s="100"/>
    </row>
    <row r="1027" spans="1:6" x14ac:dyDescent="0.2">
      <c r="A1027" s="100"/>
      <c r="B1027" s="100"/>
      <c r="C1027" s="100"/>
      <c r="D1027" s="100"/>
      <c r="E1027" s="100"/>
      <c r="F1027" s="100"/>
    </row>
    <row r="1028" spans="1:6" x14ac:dyDescent="0.2">
      <c r="A1028" s="100"/>
      <c r="B1028" s="100"/>
      <c r="C1028" s="100"/>
      <c r="D1028" s="100"/>
      <c r="E1028" s="100"/>
      <c r="F1028" s="100"/>
    </row>
    <row r="1029" spans="1:6" x14ac:dyDescent="0.2">
      <c r="A1029" s="100"/>
      <c r="B1029" s="100"/>
      <c r="C1029" s="100"/>
      <c r="D1029" s="100"/>
      <c r="E1029" s="100"/>
      <c r="F1029" s="100"/>
    </row>
    <row r="1030" spans="1:6" x14ac:dyDescent="0.2">
      <c r="A1030" s="100"/>
      <c r="B1030" s="100"/>
      <c r="C1030" s="100"/>
      <c r="D1030" s="100"/>
      <c r="E1030" s="100"/>
      <c r="F1030" s="100"/>
    </row>
    <row r="1031" spans="1:6" x14ac:dyDescent="0.2">
      <c r="A1031" s="100"/>
      <c r="B1031" s="100"/>
      <c r="C1031" s="100"/>
      <c r="D1031" s="100"/>
      <c r="E1031" s="100"/>
      <c r="F1031" s="100"/>
    </row>
    <row r="1032" spans="1:6" x14ac:dyDescent="0.2">
      <c r="A1032" s="100"/>
      <c r="B1032" s="100"/>
      <c r="C1032" s="100"/>
      <c r="D1032" s="100"/>
      <c r="E1032" s="100"/>
      <c r="F1032" s="100"/>
    </row>
    <row r="1033" spans="1:6" x14ac:dyDescent="0.2">
      <c r="A1033" s="100"/>
      <c r="B1033" s="100"/>
      <c r="C1033" s="100"/>
      <c r="D1033" s="100"/>
      <c r="E1033" s="100"/>
      <c r="F1033" s="100"/>
    </row>
    <row r="1034" spans="1:6" x14ac:dyDescent="0.2">
      <c r="A1034" s="100"/>
      <c r="B1034" s="100"/>
      <c r="C1034" s="100"/>
      <c r="D1034" s="100"/>
      <c r="E1034" s="100"/>
      <c r="F1034" s="100"/>
    </row>
    <row r="1035" spans="1:6" x14ac:dyDescent="0.2">
      <c r="A1035" s="100"/>
      <c r="B1035" s="100"/>
      <c r="C1035" s="100"/>
      <c r="D1035" s="100"/>
      <c r="E1035" s="100"/>
      <c r="F1035" s="100"/>
    </row>
    <row r="1036" spans="1:6" x14ac:dyDescent="0.2">
      <c r="A1036" s="100"/>
      <c r="B1036" s="100"/>
      <c r="C1036" s="100"/>
      <c r="D1036" s="100"/>
      <c r="E1036" s="100"/>
      <c r="F1036" s="100"/>
    </row>
    <row r="1037" spans="1:6" x14ac:dyDescent="0.2">
      <c r="A1037" s="100"/>
      <c r="B1037" s="100"/>
      <c r="C1037" s="100"/>
      <c r="D1037" s="100"/>
      <c r="E1037" s="100"/>
      <c r="F1037" s="100"/>
    </row>
    <row r="1038" spans="1:6" x14ac:dyDescent="0.2">
      <c r="A1038" s="100"/>
      <c r="B1038" s="100"/>
      <c r="C1038" s="100"/>
      <c r="D1038" s="100"/>
      <c r="E1038" s="100"/>
      <c r="F1038" s="100"/>
    </row>
    <row r="1039" spans="1:6" x14ac:dyDescent="0.2">
      <c r="A1039" s="100"/>
      <c r="B1039" s="100"/>
      <c r="C1039" s="100"/>
      <c r="D1039" s="100"/>
      <c r="E1039" s="100"/>
      <c r="F1039" s="100"/>
    </row>
    <row r="1040" spans="1:6" x14ac:dyDescent="0.2">
      <c r="A1040" s="100"/>
      <c r="B1040" s="100"/>
      <c r="C1040" s="100"/>
      <c r="D1040" s="100"/>
      <c r="E1040" s="100"/>
      <c r="F1040" s="100"/>
    </row>
    <row r="1041" spans="1:6" x14ac:dyDescent="0.2">
      <c r="A1041" s="100"/>
      <c r="B1041" s="100"/>
      <c r="C1041" s="100"/>
      <c r="D1041" s="100"/>
      <c r="E1041" s="100"/>
      <c r="F1041" s="100"/>
    </row>
    <row r="1042" spans="1:6" x14ac:dyDescent="0.2">
      <c r="A1042" s="100"/>
      <c r="B1042" s="100"/>
      <c r="C1042" s="100"/>
      <c r="D1042" s="100"/>
      <c r="E1042" s="100"/>
      <c r="F1042" s="100"/>
    </row>
    <row r="1043" spans="1:6" x14ac:dyDescent="0.2">
      <c r="A1043" s="100"/>
      <c r="B1043" s="100"/>
      <c r="C1043" s="100"/>
      <c r="D1043" s="100"/>
      <c r="E1043" s="100"/>
      <c r="F1043" s="100"/>
    </row>
    <row r="1044" spans="1:6" x14ac:dyDescent="0.2">
      <c r="A1044" s="100"/>
      <c r="B1044" s="100"/>
      <c r="C1044" s="100"/>
      <c r="D1044" s="100"/>
      <c r="E1044" s="100"/>
      <c r="F1044" s="100"/>
    </row>
    <row r="1045" spans="1:6" x14ac:dyDescent="0.2">
      <c r="A1045" s="100"/>
      <c r="B1045" s="100"/>
      <c r="C1045" s="100"/>
      <c r="D1045" s="100"/>
      <c r="E1045" s="100"/>
      <c r="F1045" s="100"/>
    </row>
    <row r="1046" spans="1:6" x14ac:dyDescent="0.2">
      <c r="A1046" s="100"/>
      <c r="B1046" s="100"/>
      <c r="C1046" s="100"/>
      <c r="D1046" s="100"/>
      <c r="E1046" s="100"/>
      <c r="F1046" s="100"/>
    </row>
    <row r="1047" spans="1:6" x14ac:dyDescent="0.2">
      <c r="A1047" s="100"/>
      <c r="B1047" s="100"/>
      <c r="C1047" s="100"/>
      <c r="D1047" s="100"/>
      <c r="E1047" s="100"/>
      <c r="F1047" s="100"/>
    </row>
    <row r="1048" spans="1:6" x14ac:dyDescent="0.2">
      <c r="A1048" s="100"/>
      <c r="B1048" s="100"/>
      <c r="C1048" s="100"/>
      <c r="D1048" s="100"/>
      <c r="E1048" s="100"/>
      <c r="F1048" s="100"/>
    </row>
    <row r="1049" spans="1:6" x14ac:dyDescent="0.2">
      <c r="A1049" s="100"/>
      <c r="B1049" s="100"/>
      <c r="C1049" s="100"/>
      <c r="D1049" s="100"/>
      <c r="E1049" s="100"/>
      <c r="F1049" s="100"/>
    </row>
    <row r="1050" spans="1:6" x14ac:dyDescent="0.2">
      <c r="A1050" s="100"/>
      <c r="B1050" s="100"/>
      <c r="C1050" s="100"/>
      <c r="D1050" s="100"/>
      <c r="E1050" s="100"/>
      <c r="F1050" s="100"/>
    </row>
    <row r="1051" spans="1:6" x14ac:dyDescent="0.2">
      <c r="A1051" s="100"/>
      <c r="B1051" s="100"/>
      <c r="C1051" s="100"/>
      <c r="D1051" s="100"/>
      <c r="E1051" s="100"/>
      <c r="F1051" s="100"/>
    </row>
    <row r="1052" spans="1:6" x14ac:dyDescent="0.2">
      <c r="A1052" s="100"/>
      <c r="B1052" s="100"/>
      <c r="C1052" s="100"/>
      <c r="D1052" s="100"/>
      <c r="E1052" s="100"/>
      <c r="F1052" s="100"/>
    </row>
    <row r="1053" spans="1:6" x14ac:dyDescent="0.2">
      <c r="A1053" s="100"/>
      <c r="B1053" s="100"/>
      <c r="C1053" s="100"/>
      <c r="D1053" s="100"/>
      <c r="E1053" s="100"/>
      <c r="F1053" s="100"/>
    </row>
    <row r="1054" spans="1:6" x14ac:dyDescent="0.2">
      <c r="A1054" s="100"/>
      <c r="B1054" s="100"/>
      <c r="C1054" s="100"/>
      <c r="D1054" s="100"/>
      <c r="E1054" s="100"/>
      <c r="F1054" s="100"/>
    </row>
    <row r="1055" spans="1:6" x14ac:dyDescent="0.2">
      <c r="A1055" s="100"/>
      <c r="B1055" s="100"/>
      <c r="C1055" s="100"/>
      <c r="D1055" s="100"/>
      <c r="E1055" s="100"/>
      <c r="F1055" s="100"/>
    </row>
    <row r="1056" spans="1:6" x14ac:dyDescent="0.2">
      <c r="A1056" s="100"/>
      <c r="B1056" s="100"/>
      <c r="C1056" s="100"/>
      <c r="D1056" s="100"/>
      <c r="E1056" s="100"/>
      <c r="F1056" s="100"/>
    </row>
    <row r="1057" spans="1:6" x14ac:dyDescent="0.2">
      <c r="A1057" s="100"/>
      <c r="B1057" s="100"/>
      <c r="C1057" s="100"/>
      <c r="D1057" s="100"/>
      <c r="E1057" s="100"/>
      <c r="F1057" s="100"/>
    </row>
    <row r="1058" spans="1:6" x14ac:dyDescent="0.2">
      <c r="A1058" s="100"/>
      <c r="B1058" s="100"/>
      <c r="C1058" s="100"/>
      <c r="D1058" s="100"/>
      <c r="E1058" s="100"/>
      <c r="F1058" s="100"/>
    </row>
    <row r="1059" spans="1:6" x14ac:dyDescent="0.2">
      <c r="A1059" s="100"/>
      <c r="B1059" s="100"/>
      <c r="C1059" s="100"/>
      <c r="D1059" s="100"/>
      <c r="E1059" s="100"/>
      <c r="F1059" s="100"/>
    </row>
    <row r="1060" spans="1:6" x14ac:dyDescent="0.2">
      <c r="A1060" s="100"/>
      <c r="B1060" s="100"/>
      <c r="C1060" s="100"/>
      <c r="D1060" s="100"/>
      <c r="E1060" s="100"/>
      <c r="F1060" s="100"/>
    </row>
    <row r="1061" spans="1:6" x14ac:dyDescent="0.2">
      <c r="A1061" s="100"/>
      <c r="B1061" s="100"/>
      <c r="C1061" s="100"/>
      <c r="D1061" s="100"/>
      <c r="E1061" s="100"/>
      <c r="F1061" s="100"/>
    </row>
    <row r="1062" spans="1:6" x14ac:dyDescent="0.2">
      <c r="A1062" s="100"/>
      <c r="B1062" s="100"/>
      <c r="C1062" s="100"/>
      <c r="D1062" s="100"/>
      <c r="E1062" s="100"/>
      <c r="F1062" s="100"/>
    </row>
    <row r="1063" spans="1:6" x14ac:dyDescent="0.2">
      <c r="A1063" s="100"/>
      <c r="B1063" s="100"/>
      <c r="C1063" s="100"/>
      <c r="D1063" s="100"/>
      <c r="E1063" s="100"/>
      <c r="F1063" s="100"/>
    </row>
    <row r="1064" spans="1:6" x14ac:dyDescent="0.2">
      <c r="A1064" s="100"/>
      <c r="B1064" s="100"/>
      <c r="C1064" s="100"/>
      <c r="D1064" s="100"/>
      <c r="E1064" s="100"/>
      <c r="F1064" s="100"/>
    </row>
    <row r="1065" spans="1:6" x14ac:dyDescent="0.2">
      <c r="A1065" s="100"/>
      <c r="B1065" s="100"/>
      <c r="C1065" s="100"/>
      <c r="D1065" s="100"/>
      <c r="E1065" s="100"/>
      <c r="F1065" s="100"/>
    </row>
    <row r="1066" spans="1:6" x14ac:dyDescent="0.2">
      <c r="A1066" s="100"/>
      <c r="B1066" s="100"/>
      <c r="C1066" s="100"/>
      <c r="D1066" s="100"/>
      <c r="E1066" s="100"/>
      <c r="F1066" s="100"/>
    </row>
    <row r="1067" spans="1:6" x14ac:dyDescent="0.2">
      <c r="A1067" s="100"/>
      <c r="B1067" s="100"/>
      <c r="C1067" s="100"/>
      <c r="D1067" s="100"/>
      <c r="E1067" s="100"/>
      <c r="F1067" s="100"/>
    </row>
    <row r="1068" spans="1:6" x14ac:dyDescent="0.2">
      <c r="A1068" s="100"/>
      <c r="B1068" s="100"/>
      <c r="C1068" s="100"/>
      <c r="D1068" s="100"/>
      <c r="E1068" s="100"/>
      <c r="F1068" s="100"/>
    </row>
    <row r="1069" spans="1:6" x14ac:dyDescent="0.2">
      <c r="A1069" s="100"/>
      <c r="B1069" s="100"/>
      <c r="C1069" s="100"/>
      <c r="D1069" s="100"/>
      <c r="E1069" s="100"/>
      <c r="F1069" s="100"/>
    </row>
    <row r="1070" spans="1:6" x14ac:dyDescent="0.2">
      <c r="A1070" s="100"/>
      <c r="B1070" s="100"/>
      <c r="C1070" s="100"/>
      <c r="D1070" s="100"/>
      <c r="E1070" s="100"/>
      <c r="F1070" s="100"/>
    </row>
    <row r="1071" spans="1:6" x14ac:dyDescent="0.2">
      <c r="A1071" s="100"/>
      <c r="B1071" s="100"/>
      <c r="C1071" s="100"/>
      <c r="D1071" s="100"/>
      <c r="E1071" s="100"/>
      <c r="F1071" s="100"/>
    </row>
    <row r="1072" spans="1:6" x14ac:dyDescent="0.2">
      <c r="A1072" s="100"/>
      <c r="B1072" s="100"/>
      <c r="C1072" s="100"/>
      <c r="D1072" s="100"/>
      <c r="E1072" s="100"/>
      <c r="F1072" s="100"/>
    </row>
    <row r="1073" spans="1:6" x14ac:dyDescent="0.2">
      <c r="A1073" s="100"/>
      <c r="B1073" s="100"/>
      <c r="C1073" s="100"/>
      <c r="D1073" s="100"/>
      <c r="E1073" s="100"/>
      <c r="F1073" s="100"/>
    </row>
    <row r="1074" spans="1:6" x14ac:dyDescent="0.2">
      <c r="A1074" s="100"/>
      <c r="B1074" s="100"/>
      <c r="C1074" s="100"/>
      <c r="D1074" s="100"/>
      <c r="E1074" s="100"/>
      <c r="F1074" s="100"/>
    </row>
    <row r="1075" spans="1:6" x14ac:dyDescent="0.2">
      <c r="A1075" s="100"/>
      <c r="B1075" s="100"/>
      <c r="C1075" s="100"/>
      <c r="D1075" s="100"/>
      <c r="E1075" s="100"/>
      <c r="F1075" s="100"/>
    </row>
    <row r="1076" spans="1:6" x14ac:dyDescent="0.2">
      <c r="A1076" s="100"/>
      <c r="B1076" s="100"/>
      <c r="C1076" s="100"/>
      <c r="D1076" s="100"/>
      <c r="E1076" s="100"/>
      <c r="F1076" s="100"/>
    </row>
    <row r="1077" spans="1:6" x14ac:dyDescent="0.2">
      <c r="A1077" s="100"/>
      <c r="B1077" s="100"/>
      <c r="C1077" s="100"/>
      <c r="D1077" s="100"/>
      <c r="E1077" s="100"/>
      <c r="F1077" s="100"/>
    </row>
    <row r="1078" spans="1:6" x14ac:dyDescent="0.2">
      <c r="A1078" s="100"/>
      <c r="B1078" s="100"/>
      <c r="C1078" s="100"/>
      <c r="D1078" s="100"/>
      <c r="E1078" s="100"/>
      <c r="F1078" s="100"/>
    </row>
    <row r="1079" spans="1:6" x14ac:dyDescent="0.2">
      <c r="A1079" s="100"/>
      <c r="B1079" s="100"/>
      <c r="C1079" s="100"/>
      <c r="D1079" s="100"/>
      <c r="E1079" s="100"/>
      <c r="F1079" s="100"/>
    </row>
    <row r="1080" spans="1:6" x14ac:dyDescent="0.2">
      <c r="A1080" s="100"/>
      <c r="B1080" s="100"/>
      <c r="C1080" s="100"/>
      <c r="D1080" s="100"/>
      <c r="E1080" s="100"/>
      <c r="F1080" s="100"/>
    </row>
    <row r="1081" spans="1:6" x14ac:dyDescent="0.2">
      <c r="A1081" s="100"/>
      <c r="B1081" s="100"/>
      <c r="C1081" s="100"/>
      <c r="D1081" s="100"/>
      <c r="E1081" s="100"/>
      <c r="F1081" s="100"/>
    </row>
    <row r="1082" spans="1:6" x14ac:dyDescent="0.2">
      <c r="A1082" s="100"/>
      <c r="B1082" s="100"/>
      <c r="C1082" s="100"/>
      <c r="D1082" s="100"/>
      <c r="E1082" s="100"/>
      <c r="F1082" s="100"/>
    </row>
    <row r="1083" spans="1:6" x14ac:dyDescent="0.2">
      <c r="A1083" s="100"/>
      <c r="B1083" s="100"/>
      <c r="C1083" s="100"/>
      <c r="D1083" s="100"/>
      <c r="E1083" s="100"/>
      <c r="F1083" s="100"/>
    </row>
    <row r="1084" spans="1:6" x14ac:dyDescent="0.2">
      <c r="A1084" s="100"/>
      <c r="B1084" s="100"/>
      <c r="C1084" s="100"/>
      <c r="D1084" s="100"/>
      <c r="E1084" s="100"/>
      <c r="F1084" s="100"/>
    </row>
    <row r="1085" spans="1:6" x14ac:dyDescent="0.2">
      <c r="A1085" s="100"/>
      <c r="B1085" s="100"/>
      <c r="C1085" s="100"/>
      <c r="D1085" s="100"/>
      <c r="E1085" s="100"/>
      <c r="F1085" s="100"/>
    </row>
    <row r="1086" spans="1:6" x14ac:dyDescent="0.2">
      <c r="A1086" s="100"/>
      <c r="B1086" s="100"/>
      <c r="C1086" s="100"/>
      <c r="D1086" s="100"/>
      <c r="E1086" s="100"/>
      <c r="F1086" s="100"/>
    </row>
    <row r="1087" spans="1:6" x14ac:dyDescent="0.2">
      <c r="A1087" s="100"/>
      <c r="B1087" s="100"/>
      <c r="C1087" s="100"/>
      <c r="D1087" s="100"/>
      <c r="E1087" s="100"/>
      <c r="F1087" s="100"/>
    </row>
    <row r="1088" spans="1:6" x14ac:dyDescent="0.2">
      <c r="A1088" s="100"/>
      <c r="B1088" s="100"/>
      <c r="C1088" s="100"/>
      <c r="D1088" s="100"/>
      <c r="E1088" s="100"/>
      <c r="F1088" s="100"/>
    </row>
    <row r="1089" spans="1:6" x14ac:dyDescent="0.2">
      <c r="A1089" s="100"/>
      <c r="B1089" s="100"/>
      <c r="C1089" s="100"/>
      <c r="D1089" s="100"/>
      <c r="E1089" s="100"/>
      <c r="F1089" s="100"/>
    </row>
    <row r="1090" spans="1:6" x14ac:dyDescent="0.2">
      <c r="A1090" s="100"/>
      <c r="B1090" s="100"/>
      <c r="C1090" s="100"/>
      <c r="D1090" s="100"/>
      <c r="E1090" s="100"/>
      <c r="F1090" s="100"/>
    </row>
    <row r="1091" spans="1:6" x14ac:dyDescent="0.2">
      <c r="A1091" s="100"/>
      <c r="B1091" s="100"/>
      <c r="C1091" s="100"/>
      <c r="D1091" s="100"/>
      <c r="E1091" s="100"/>
      <c r="F1091" s="100"/>
    </row>
    <row r="1092" spans="1:6" x14ac:dyDescent="0.2">
      <c r="A1092" s="100"/>
      <c r="B1092" s="100"/>
      <c r="C1092" s="100"/>
      <c r="D1092" s="100"/>
      <c r="E1092" s="100"/>
      <c r="F1092" s="100"/>
    </row>
    <row r="1093" spans="1:6" x14ac:dyDescent="0.2">
      <c r="A1093" s="100"/>
      <c r="B1093" s="100"/>
      <c r="C1093" s="100"/>
      <c r="D1093" s="100"/>
      <c r="E1093" s="100"/>
      <c r="F1093" s="100"/>
    </row>
    <row r="1094" spans="1:6" x14ac:dyDescent="0.2">
      <c r="A1094" s="100"/>
      <c r="B1094" s="100"/>
      <c r="C1094" s="100"/>
      <c r="D1094" s="100"/>
      <c r="E1094" s="100"/>
      <c r="F1094" s="100"/>
    </row>
    <row r="1095" spans="1:6" x14ac:dyDescent="0.2">
      <c r="A1095" s="100"/>
      <c r="B1095" s="100"/>
      <c r="C1095" s="100"/>
      <c r="D1095" s="100"/>
      <c r="E1095" s="100"/>
      <c r="F1095" s="100"/>
    </row>
    <row r="1096" spans="1:6" x14ac:dyDescent="0.2">
      <c r="A1096" s="100"/>
      <c r="B1096" s="100"/>
      <c r="C1096" s="100"/>
      <c r="D1096" s="100"/>
      <c r="E1096" s="100"/>
      <c r="F1096" s="100"/>
    </row>
    <row r="1097" spans="1:6" x14ac:dyDescent="0.2">
      <c r="A1097" s="100"/>
      <c r="B1097" s="100"/>
      <c r="C1097" s="100"/>
      <c r="D1097" s="100"/>
      <c r="E1097" s="100"/>
      <c r="F1097" s="100"/>
    </row>
    <row r="1098" spans="1:6" x14ac:dyDescent="0.2">
      <c r="A1098" s="100"/>
      <c r="B1098" s="100"/>
      <c r="C1098" s="100"/>
      <c r="D1098" s="100"/>
      <c r="E1098" s="100"/>
      <c r="F1098" s="100"/>
    </row>
    <row r="1099" spans="1:6" x14ac:dyDescent="0.2">
      <c r="A1099" s="100"/>
      <c r="B1099" s="100"/>
      <c r="C1099" s="100"/>
      <c r="D1099" s="100"/>
      <c r="E1099" s="100"/>
      <c r="F1099" s="100"/>
    </row>
    <row r="1100" spans="1:6" x14ac:dyDescent="0.2">
      <c r="A1100" s="100"/>
      <c r="B1100" s="100"/>
      <c r="C1100" s="100"/>
      <c r="D1100" s="100"/>
      <c r="E1100" s="100"/>
      <c r="F1100" s="100"/>
    </row>
    <row r="1101" spans="1:6" x14ac:dyDescent="0.2">
      <c r="A1101" s="100"/>
      <c r="B1101" s="100"/>
      <c r="C1101" s="100"/>
      <c r="D1101" s="100"/>
      <c r="E1101" s="100"/>
      <c r="F1101" s="100"/>
    </row>
    <row r="1102" spans="1:6" x14ac:dyDescent="0.2">
      <c r="A1102" s="100"/>
      <c r="B1102" s="100"/>
      <c r="C1102" s="100"/>
      <c r="D1102" s="100"/>
      <c r="E1102" s="100"/>
      <c r="F1102" s="100"/>
    </row>
    <row r="1103" spans="1:6" x14ac:dyDescent="0.2">
      <c r="A1103" s="100"/>
      <c r="B1103" s="100"/>
      <c r="C1103" s="100"/>
      <c r="D1103" s="100"/>
      <c r="E1103" s="100"/>
      <c r="F1103" s="100"/>
    </row>
    <row r="1104" spans="1:6" x14ac:dyDescent="0.2">
      <c r="A1104" s="100"/>
      <c r="B1104" s="100"/>
      <c r="C1104" s="100"/>
      <c r="D1104" s="100"/>
      <c r="E1104" s="100"/>
      <c r="F1104" s="100"/>
    </row>
    <row r="1105" spans="1:6" x14ac:dyDescent="0.2">
      <c r="A1105" s="100"/>
      <c r="B1105" s="100"/>
      <c r="C1105" s="100"/>
      <c r="D1105" s="100"/>
      <c r="E1105" s="100"/>
      <c r="F1105" s="100"/>
    </row>
    <row r="1106" spans="1:6" x14ac:dyDescent="0.2">
      <c r="A1106" s="100"/>
      <c r="B1106" s="100"/>
      <c r="C1106" s="100"/>
      <c r="D1106" s="100"/>
      <c r="E1106" s="100"/>
      <c r="F1106" s="100"/>
    </row>
    <row r="1107" spans="1:6" x14ac:dyDescent="0.2">
      <c r="A1107" s="100"/>
      <c r="B1107" s="100"/>
      <c r="C1107" s="100"/>
      <c r="D1107" s="100"/>
      <c r="E1107" s="100"/>
      <c r="F1107" s="100"/>
    </row>
    <row r="1108" spans="1:6" x14ac:dyDescent="0.2">
      <c r="A1108" s="100"/>
      <c r="B1108" s="100"/>
      <c r="C1108" s="100"/>
      <c r="D1108" s="100"/>
      <c r="E1108" s="100"/>
      <c r="F1108" s="100"/>
    </row>
    <row r="1109" spans="1:6" x14ac:dyDescent="0.2">
      <c r="A1109" s="100"/>
      <c r="B1109" s="100"/>
      <c r="C1109" s="100"/>
      <c r="D1109" s="100"/>
      <c r="E1109" s="100"/>
      <c r="F1109" s="100"/>
    </row>
    <row r="1110" spans="1:6" x14ac:dyDescent="0.2">
      <c r="A1110" s="100"/>
      <c r="B1110" s="100"/>
      <c r="C1110" s="100"/>
      <c r="D1110" s="100"/>
      <c r="E1110" s="100"/>
      <c r="F1110" s="100"/>
    </row>
    <row r="1111" spans="1:6" x14ac:dyDescent="0.2">
      <c r="A1111" s="100"/>
      <c r="B1111" s="100"/>
      <c r="C1111" s="100"/>
      <c r="D1111" s="100"/>
      <c r="E1111" s="100"/>
      <c r="F1111" s="100"/>
    </row>
    <row r="1112" spans="1:6" x14ac:dyDescent="0.2">
      <c r="A1112" s="100"/>
      <c r="B1112" s="100"/>
      <c r="C1112" s="100"/>
      <c r="D1112" s="100"/>
      <c r="E1112" s="100"/>
      <c r="F1112" s="100"/>
    </row>
    <row r="1113" spans="1:6" x14ac:dyDescent="0.2">
      <c r="A1113" s="100"/>
      <c r="B1113" s="100"/>
      <c r="C1113" s="100"/>
      <c r="D1113" s="100"/>
      <c r="E1113" s="100"/>
      <c r="F1113" s="100"/>
    </row>
    <row r="1114" spans="1:6" x14ac:dyDescent="0.2">
      <c r="A1114" s="100"/>
      <c r="B1114" s="100"/>
      <c r="C1114" s="100"/>
      <c r="D1114" s="100"/>
      <c r="E1114" s="100"/>
      <c r="F1114" s="100"/>
    </row>
    <row r="1115" spans="1:6" x14ac:dyDescent="0.2">
      <c r="A1115" s="100"/>
      <c r="B1115" s="100"/>
      <c r="C1115" s="100"/>
      <c r="D1115" s="100"/>
      <c r="E1115" s="100"/>
      <c r="F1115" s="100"/>
    </row>
    <row r="1116" spans="1:6" x14ac:dyDescent="0.2">
      <c r="A1116" s="100"/>
      <c r="B1116" s="100"/>
      <c r="C1116" s="100"/>
      <c r="D1116" s="100"/>
      <c r="E1116" s="100"/>
      <c r="F1116" s="100"/>
    </row>
    <row r="1117" spans="1:6" x14ac:dyDescent="0.2">
      <c r="A1117" s="100"/>
      <c r="B1117" s="100"/>
      <c r="C1117" s="100"/>
      <c r="D1117" s="100"/>
      <c r="E1117" s="100"/>
      <c r="F1117" s="100"/>
    </row>
    <row r="1118" spans="1:6" x14ac:dyDescent="0.2">
      <c r="A1118" s="100"/>
      <c r="B1118" s="100"/>
      <c r="C1118" s="100"/>
      <c r="D1118" s="100"/>
      <c r="E1118" s="100"/>
      <c r="F1118" s="100"/>
    </row>
    <row r="1119" spans="1:6" x14ac:dyDescent="0.2">
      <c r="A1119" s="100"/>
      <c r="B1119" s="100"/>
      <c r="C1119" s="100"/>
      <c r="D1119" s="100"/>
      <c r="E1119" s="100"/>
      <c r="F1119" s="100"/>
    </row>
    <row r="1120" spans="1:6" x14ac:dyDescent="0.2">
      <c r="A1120" s="100"/>
      <c r="B1120" s="100"/>
      <c r="C1120" s="100"/>
      <c r="D1120" s="100"/>
      <c r="E1120" s="100"/>
      <c r="F1120" s="100"/>
    </row>
    <row r="1121" spans="1:6" x14ac:dyDescent="0.2">
      <c r="A1121" s="100"/>
      <c r="B1121" s="100"/>
      <c r="C1121" s="100"/>
      <c r="D1121" s="100"/>
      <c r="E1121" s="100"/>
      <c r="F1121" s="100"/>
    </row>
    <row r="1122" spans="1:6" x14ac:dyDescent="0.2">
      <c r="A1122" s="100"/>
      <c r="B1122" s="100"/>
      <c r="C1122" s="100"/>
      <c r="D1122" s="100"/>
      <c r="E1122" s="100"/>
      <c r="F1122" s="100"/>
    </row>
    <row r="1123" spans="1:6" x14ac:dyDescent="0.2">
      <c r="A1123" s="100"/>
      <c r="B1123" s="100"/>
      <c r="C1123" s="100"/>
      <c r="D1123" s="100"/>
      <c r="E1123" s="100"/>
      <c r="F1123" s="100"/>
    </row>
    <row r="1124" spans="1:6" x14ac:dyDescent="0.2">
      <c r="A1124" s="100"/>
      <c r="B1124" s="100"/>
      <c r="C1124" s="100"/>
      <c r="D1124" s="100"/>
      <c r="E1124" s="100"/>
      <c r="F1124" s="100"/>
    </row>
    <row r="1125" spans="1:6" x14ac:dyDescent="0.2">
      <c r="A1125" s="100"/>
      <c r="B1125" s="100"/>
      <c r="C1125" s="100"/>
      <c r="D1125" s="100"/>
      <c r="E1125" s="100"/>
      <c r="F1125" s="100"/>
    </row>
    <row r="1126" spans="1:6" x14ac:dyDescent="0.2">
      <c r="A1126" s="100"/>
      <c r="B1126" s="100"/>
      <c r="C1126" s="100"/>
      <c r="D1126" s="100"/>
      <c r="E1126" s="100"/>
      <c r="F1126" s="100"/>
    </row>
    <row r="1127" spans="1:6" x14ac:dyDescent="0.2">
      <c r="A1127" s="100"/>
      <c r="B1127" s="100"/>
      <c r="C1127" s="100"/>
      <c r="D1127" s="100"/>
      <c r="E1127" s="100"/>
      <c r="F1127" s="100"/>
    </row>
    <row r="1128" spans="1:6" x14ac:dyDescent="0.2">
      <c r="A1128" s="100"/>
      <c r="B1128" s="100"/>
      <c r="C1128" s="100"/>
      <c r="D1128" s="100"/>
      <c r="E1128" s="100"/>
      <c r="F1128" s="100"/>
    </row>
    <row r="1129" spans="1:6" x14ac:dyDescent="0.2">
      <c r="A1129" s="100"/>
      <c r="B1129" s="100"/>
      <c r="C1129" s="100"/>
      <c r="D1129" s="100"/>
      <c r="E1129" s="100"/>
      <c r="F1129" s="100"/>
    </row>
    <row r="1130" spans="1:6" x14ac:dyDescent="0.2">
      <c r="A1130" s="100"/>
      <c r="B1130" s="100"/>
      <c r="C1130" s="100"/>
      <c r="D1130" s="100"/>
      <c r="E1130" s="100"/>
      <c r="F1130" s="100"/>
    </row>
    <row r="1131" spans="1:6" x14ac:dyDescent="0.2">
      <c r="A1131" s="100"/>
      <c r="B1131" s="100"/>
      <c r="C1131" s="100"/>
      <c r="D1131" s="100"/>
      <c r="E1131" s="100"/>
      <c r="F1131" s="100"/>
    </row>
    <row r="1132" spans="1:6" x14ac:dyDescent="0.2">
      <c r="A1132" s="100"/>
      <c r="B1132" s="100"/>
      <c r="C1132" s="100"/>
      <c r="D1132" s="100"/>
      <c r="E1132" s="100"/>
      <c r="F1132" s="100"/>
    </row>
    <row r="1133" spans="1:6" x14ac:dyDescent="0.2">
      <c r="A1133" s="100"/>
      <c r="B1133" s="100"/>
      <c r="C1133" s="100"/>
      <c r="D1133" s="100"/>
      <c r="E1133" s="100"/>
      <c r="F1133" s="100"/>
    </row>
    <row r="1134" spans="1:6" x14ac:dyDescent="0.2">
      <c r="A1134" s="100"/>
      <c r="B1134" s="100"/>
      <c r="C1134" s="100"/>
      <c r="D1134" s="100"/>
      <c r="E1134" s="100"/>
      <c r="F1134" s="100"/>
    </row>
    <row r="1135" spans="1:6" x14ac:dyDescent="0.2">
      <c r="A1135" s="100"/>
      <c r="B1135" s="100"/>
      <c r="C1135" s="100"/>
      <c r="D1135" s="100"/>
      <c r="E1135" s="100"/>
      <c r="F1135" s="100"/>
    </row>
    <row r="1136" spans="1:6" x14ac:dyDescent="0.2">
      <c r="A1136" s="100"/>
      <c r="B1136" s="100"/>
      <c r="C1136" s="100"/>
      <c r="D1136" s="100"/>
      <c r="E1136" s="100"/>
      <c r="F1136" s="100"/>
    </row>
    <row r="1137" spans="1:6" x14ac:dyDescent="0.2">
      <c r="A1137" s="100"/>
      <c r="B1137" s="100"/>
      <c r="C1137" s="100"/>
      <c r="D1137" s="100"/>
      <c r="E1137" s="100"/>
      <c r="F1137" s="100"/>
    </row>
    <row r="1138" spans="1:6" x14ac:dyDescent="0.2">
      <c r="A1138" s="100"/>
      <c r="B1138" s="100"/>
      <c r="C1138" s="100"/>
      <c r="D1138" s="100"/>
      <c r="E1138" s="100"/>
      <c r="F1138" s="100"/>
    </row>
    <row r="1139" spans="1:6" x14ac:dyDescent="0.2">
      <c r="A1139" s="100"/>
      <c r="B1139" s="100"/>
      <c r="C1139" s="100"/>
      <c r="D1139" s="100"/>
      <c r="E1139" s="100"/>
      <c r="F1139" s="100"/>
    </row>
    <row r="1140" spans="1:6" x14ac:dyDescent="0.2">
      <c r="A1140" s="100"/>
      <c r="B1140" s="100"/>
      <c r="C1140" s="100"/>
      <c r="D1140" s="100"/>
      <c r="E1140" s="100"/>
      <c r="F1140" s="100"/>
    </row>
    <row r="1141" spans="1:6" x14ac:dyDescent="0.2">
      <c r="A1141" s="100"/>
      <c r="B1141" s="100"/>
      <c r="C1141" s="100"/>
      <c r="D1141" s="100"/>
      <c r="E1141" s="100"/>
      <c r="F1141" s="100"/>
    </row>
    <row r="1142" spans="1:6" x14ac:dyDescent="0.2">
      <c r="A1142" s="100"/>
      <c r="B1142" s="100"/>
      <c r="C1142" s="100"/>
      <c r="D1142" s="100"/>
      <c r="E1142" s="100"/>
      <c r="F1142" s="100"/>
    </row>
    <row r="1143" spans="1:6" x14ac:dyDescent="0.2">
      <c r="A1143" s="100"/>
      <c r="B1143" s="100"/>
      <c r="C1143" s="100"/>
      <c r="D1143" s="100"/>
      <c r="E1143" s="100"/>
      <c r="F1143" s="100"/>
    </row>
    <row r="1144" spans="1:6" x14ac:dyDescent="0.2">
      <c r="A1144" s="100"/>
      <c r="B1144" s="100"/>
      <c r="C1144" s="100"/>
      <c r="D1144" s="100"/>
      <c r="E1144" s="100"/>
      <c r="F1144" s="100"/>
    </row>
    <row r="1145" spans="1:6" x14ac:dyDescent="0.2">
      <c r="A1145" s="100"/>
      <c r="B1145" s="100"/>
      <c r="C1145" s="100"/>
      <c r="D1145" s="100"/>
      <c r="E1145" s="100"/>
      <c r="F1145" s="100"/>
    </row>
    <row r="1146" spans="1:6" x14ac:dyDescent="0.2">
      <c r="A1146" s="100"/>
      <c r="B1146" s="100"/>
      <c r="C1146" s="100"/>
      <c r="D1146" s="100"/>
      <c r="E1146" s="100"/>
      <c r="F1146" s="100"/>
    </row>
    <row r="1147" spans="1:6" x14ac:dyDescent="0.2">
      <c r="A1147" s="100"/>
      <c r="B1147" s="100"/>
      <c r="C1147" s="100"/>
      <c r="D1147" s="100"/>
      <c r="E1147" s="100"/>
      <c r="F1147" s="100"/>
    </row>
    <row r="1148" spans="1:6" x14ac:dyDescent="0.2">
      <c r="A1148" s="100"/>
      <c r="B1148" s="100"/>
      <c r="C1148" s="100"/>
      <c r="D1148" s="100"/>
      <c r="E1148" s="100"/>
      <c r="F1148" s="100"/>
    </row>
    <row r="1149" spans="1:6" x14ac:dyDescent="0.2">
      <c r="A1149" s="100"/>
      <c r="B1149" s="100"/>
      <c r="C1149" s="100"/>
      <c r="D1149" s="100"/>
      <c r="E1149" s="100"/>
      <c r="F1149" s="100"/>
    </row>
    <row r="1150" spans="1:6" x14ac:dyDescent="0.2">
      <c r="A1150" s="100"/>
      <c r="B1150" s="100"/>
      <c r="C1150" s="100"/>
      <c r="D1150" s="100"/>
      <c r="E1150" s="100"/>
      <c r="F1150" s="100"/>
    </row>
    <row r="1151" spans="1:6" x14ac:dyDescent="0.2">
      <c r="A1151" s="100"/>
      <c r="B1151" s="100"/>
      <c r="C1151" s="100"/>
      <c r="D1151" s="100"/>
      <c r="E1151" s="100"/>
      <c r="F1151" s="100"/>
    </row>
    <row r="1152" spans="1:6" x14ac:dyDescent="0.2">
      <c r="A1152" s="100"/>
      <c r="B1152" s="100"/>
      <c r="C1152" s="100"/>
      <c r="D1152" s="100"/>
      <c r="E1152" s="100"/>
      <c r="F1152" s="100"/>
    </row>
    <row r="1153" spans="1:6" x14ac:dyDescent="0.2">
      <c r="A1153" s="100"/>
      <c r="B1153" s="100"/>
      <c r="C1153" s="100"/>
      <c r="D1153" s="100"/>
      <c r="E1153" s="100"/>
      <c r="F1153" s="100"/>
    </row>
    <row r="1154" spans="1:6" x14ac:dyDescent="0.2">
      <c r="A1154" s="100"/>
      <c r="B1154" s="100"/>
      <c r="C1154" s="100"/>
      <c r="D1154" s="100"/>
      <c r="E1154" s="100"/>
      <c r="F1154" s="100"/>
    </row>
    <row r="1155" spans="1:6" x14ac:dyDescent="0.2">
      <c r="A1155" s="100"/>
      <c r="B1155" s="100"/>
      <c r="C1155" s="100"/>
      <c r="D1155" s="100"/>
      <c r="E1155" s="100"/>
      <c r="F1155" s="100"/>
    </row>
    <row r="1156" spans="1:6" x14ac:dyDescent="0.2">
      <c r="A1156" s="100"/>
      <c r="B1156" s="100"/>
      <c r="C1156" s="100"/>
      <c r="D1156" s="100"/>
      <c r="E1156" s="100"/>
      <c r="F1156" s="100"/>
    </row>
    <row r="1157" spans="1:6" x14ac:dyDescent="0.2">
      <c r="A1157" s="100"/>
      <c r="B1157" s="100"/>
      <c r="C1157" s="100"/>
      <c r="D1157" s="100"/>
      <c r="E1157" s="100"/>
      <c r="F1157" s="100"/>
    </row>
    <row r="1158" spans="1:6" x14ac:dyDescent="0.2">
      <c r="A1158" s="100"/>
      <c r="B1158" s="100"/>
      <c r="C1158" s="100"/>
      <c r="D1158" s="100"/>
      <c r="E1158" s="100"/>
      <c r="F1158" s="100"/>
    </row>
    <row r="1159" spans="1:6" x14ac:dyDescent="0.2">
      <c r="A1159" s="100"/>
      <c r="B1159" s="100"/>
      <c r="C1159" s="100"/>
      <c r="D1159" s="100"/>
      <c r="E1159" s="100"/>
      <c r="F1159" s="100"/>
    </row>
    <row r="1160" spans="1:6" x14ac:dyDescent="0.2">
      <c r="A1160" s="100"/>
      <c r="B1160" s="100"/>
      <c r="C1160" s="100"/>
      <c r="D1160" s="100"/>
      <c r="E1160" s="100"/>
      <c r="F1160" s="100"/>
    </row>
    <row r="1161" spans="1:6" x14ac:dyDescent="0.2">
      <c r="A1161" s="100"/>
      <c r="B1161" s="100"/>
      <c r="C1161" s="100"/>
      <c r="D1161" s="100"/>
      <c r="E1161" s="100"/>
      <c r="F1161" s="100"/>
    </row>
    <row r="1162" spans="1:6" x14ac:dyDescent="0.2">
      <c r="A1162" s="100"/>
      <c r="B1162" s="100"/>
      <c r="C1162" s="100"/>
      <c r="D1162" s="100"/>
      <c r="E1162" s="100"/>
      <c r="F1162" s="100"/>
    </row>
    <row r="1163" spans="1:6" x14ac:dyDescent="0.2">
      <c r="A1163" s="100"/>
      <c r="B1163" s="100"/>
      <c r="C1163" s="100"/>
      <c r="D1163" s="100"/>
      <c r="E1163" s="100"/>
      <c r="F1163" s="100"/>
    </row>
    <row r="1164" spans="1:6" x14ac:dyDescent="0.2">
      <c r="A1164" s="100"/>
      <c r="B1164" s="100"/>
      <c r="C1164" s="100"/>
      <c r="D1164" s="100"/>
      <c r="E1164" s="100"/>
      <c r="F1164" s="100"/>
    </row>
    <row r="1165" spans="1:6" x14ac:dyDescent="0.2">
      <c r="A1165" s="100"/>
      <c r="B1165" s="100"/>
      <c r="C1165" s="100"/>
      <c r="D1165" s="100"/>
      <c r="E1165" s="100"/>
      <c r="F1165" s="100"/>
    </row>
    <row r="1166" spans="1:6" x14ac:dyDescent="0.2">
      <c r="A1166" s="100"/>
      <c r="B1166" s="100"/>
      <c r="C1166" s="100"/>
      <c r="D1166" s="100"/>
      <c r="E1166" s="100"/>
      <c r="F1166" s="100"/>
    </row>
    <row r="1167" spans="1:6" x14ac:dyDescent="0.2">
      <c r="A1167" s="100"/>
      <c r="B1167" s="100"/>
      <c r="C1167" s="100"/>
      <c r="D1167" s="100"/>
      <c r="E1167" s="100"/>
      <c r="F1167" s="100"/>
    </row>
    <row r="1168" spans="1:6" x14ac:dyDescent="0.2">
      <c r="A1168" s="100"/>
      <c r="B1168" s="100"/>
      <c r="C1168" s="100"/>
      <c r="D1168" s="100"/>
      <c r="E1168" s="100"/>
      <c r="F1168" s="100"/>
    </row>
    <row r="1169" spans="1:6" x14ac:dyDescent="0.2">
      <c r="A1169" s="100"/>
      <c r="B1169" s="100"/>
      <c r="C1169" s="100"/>
      <c r="D1169" s="100"/>
      <c r="E1169" s="100"/>
      <c r="F1169" s="100"/>
    </row>
    <row r="1170" spans="1:6" x14ac:dyDescent="0.2">
      <c r="A1170" s="100"/>
      <c r="B1170" s="100"/>
      <c r="C1170" s="100"/>
      <c r="D1170" s="100"/>
      <c r="E1170" s="100"/>
      <c r="F1170" s="100"/>
    </row>
    <row r="1171" spans="1:6" x14ac:dyDescent="0.2">
      <c r="A1171" s="100"/>
      <c r="B1171" s="100"/>
      <c r="C1171" s="100"/>
      <c r="D1171" s="100"/>
      <c r="E1171" s="100"/>
      <c r="F1171" s="100"/>
    </row>
    <row r="1172" spans="1:6" x14ac:dyDescent="0.2">
      <c r="A1172" s="100"/>
      <c r="B1172" s="100"/>
      <c r="C1172" s="100"/>
      <c r="D1172" s="100"/>
      <c r="E1172" s="100"/>
      <c r="F1172" s="100"/>
    </row>
    <row r="1173" spans="1:6" x14ac:dyDescent="0.2">
      <c r="A1173" s="100"/>
      <c r="B1173" s="100"/>
      <c r="C1173" s="100"/>
      <c r="D1173" s="100"/>
      <c r="E1173" s="100"/>
      <c r="F1173" s="100"/>
    </row>
    <row r="1174" spans="1:6" x14ac:dyDescent="0.2">
      <c r="A1174" s="100"/>
      <c r="B1174" s="100"/>
      <c r="C1174" s="100"/>
      <c r="D1174" s="100"/>
      <c r="E1174" s="100"/>
      <c r="F1174" s="100"/>
    </row>
    <row r="1175" spans="1:6" x14ac:dyDescent="0.2">
      <c r="A1175" s="100"/>
      <c r="B1175" s="100"/>
      <c r="C1175" s="100"/>
      <c r="D1175" s="100"/>
      <c r="E1175" s="100"/>
      <c r="F1175" s="100"/>
    </row>
    <row r="1176" spans="1:6" x14ac:dyDescent="0.2">
      <c r="A1176" s="100"/>
      <c r="B1176" s="100"/>
      <c r="C1176" s="100"/>
      <c r="D1176" s="100"/>
      <c r="E1176" s="100"/>
      <c r="F1176" s="100"/>
    </row>
    <row r="1177" spans="1:6" x14ac:dyDescent="0.2">
      <c r="A1177" s="100"/>
      <c r="B1177" s="100"/>
      <c r="C1177" s="100"/>
      <c r="D1177" s="100"/>
      <c r="E1177" s="100"/>
      <c r="F1177" s="100"/>
    </row>
    <row r="1178" spans="1:6" x14ac:dyDescent="0.2">
      <c r="A1178" s="100"/>
      <c r="B1178" s="100"/>
      <c r="C1178" s="100"/>
      <c r="D1178" s="100"/>
      <c r="E1178" s="100"/>
      <c r="F1178" s="100"/>
    </row>
    <row r="1179" spans="1:6" x14ac:dyDescent="0.2">
      <c r="A1179" s="100"/>
      <c r="B1179" s="100"/>
      <c r="C1179" s="100"/>
      <c r="D1179" s="100"/>
      <c r="E1179" s="100"/>
      <c r="F1179" s="100"/>
    </row>
    <row r="1180" spans="1:6" x14ac:dyDescent="0.2">
      <c r="A1180" s="100"/>
      <c r="B1180" s="100"/>
      <c r="C1180" s="100"/>
      <c r="D1180" s="100"/>
      <c r="E1180" s="100"/>
      <c r="F1180" s="100"/>
    </row>
    <row r="1181" spans="1:6" x14ac:dyDescent="0.2">
      <c r="A1181" s="100"/>
      <c r="B1181" s="100"/>
      <c r="C1181" s="100"/>
      <c r="D1181" s="100"/>
      <c r="E1181" s="100"/>
      <c r="F1181" s="100"/>
    </row>
    <row r="1182" spans="1:6" x14ac:dyDescent="0.2">
      <c r="A1182" s="100"/>
      <c r="B1182" s="100"/>
      <c r="C1182" s="100"/>
      <c r="D1182" s="100"/>
      <c r="E1182" s="100"/>
      <c r="F1182" s="100"/>
    </row>
    <row r="1183" spans="1:6" x14ac:dyDescent="0.2">
      <c r="A1183" s="100"/>
      <c r="B1183" s="100"/>
      <c r="C1183" s="100"/>
      <c r="D1183" s="100"/>
      <c r="E1183" s="100"/>
      <c r="F1183" s="100"/>
    </row>
    <row r="1184" spans="1:6" x14ac:dyDescent="0.2">
      <c r="A1184" s="100"/>
      <c r="B1184" s="100"/>
      <c r="C1184" s="100"/>
      <c r="D1184" s="100"/>
      <c r="E1184" s="100"/>
      <c r="F1184" s="100"/>
    </row>
    <row r="1185" spans="1:6" x14ac:dyDescent="0.2">
      <c r="A1185" s="100"/>
      <c r="B1185" s="100"/>
      <c r="C1185" s="100"/>
      <c r="D1185" s="100"/>
      <c r="E1185" s="100"/>
      <c r="F1185" s="100"/>
    </row>
    <row r="1186" spans="1:6" x14ac:dyDescent="0.2">
      <c r="A1186" s="100"/>
      <c r="B1186" s="100"/>
      <c r="C1186" s="100"/>
      <c r="D1186" s="100"/>
      <c r="E1186" s="100"/>
      <c r="F1186" s="100"/>
    </row>
    <row r="1187" spans="1:6" x14ac:dyDescent="0.2">
      <c r="A1187" s="100"/>
      <c r="B1187" s="100"/>
      <c r="C1187" s="100"/>
      <c r="D1187" s="100"/>
      <c r="E1187" s="100"/>
      <c r="F1187" s="100"/>
    </row>
    <row r="1188" spans="1:6" x14ac:dyDescent="0.2">
      <c r="A1188" s="100"/>
      <c r="B1188" s="100"/>
      <c r="C1188" s="100"/>
      <c r="D1188" s="100"/>
      <c r="E1188" s="100"/>
      <c r="F1188" s="100"/>
    </row>
    <row r="1189" spans="1:6" x14ac:dyDescent="0.2">
      <c r="A1189" s="100"/>
      <c r="B1189" s="100"/>
      <c r="C1189" s="100"/>
      <c r="D1189" s="100"/>
      <c r="E1189" s="100"/>
      <c r="F1189" s="100"/>
    </row>
    <row r="1190" spans="1:6" x14ac:dyDescent="0.2">
      <c r="A1190" s="100"/>
      <c r="B1190" s="100"/>
      <c r="C1190" s="100"/>
      <c r="D1190" s="100"/>
      <c r="E1190" s="100"/>
      <c r="F1190" s="100"/>
    </row>
    <row r="1191" spans="1:6" x14ac:dyDescent="0.2">
      <c r="A1191" s="100"/>
      <c r="B1191" s="100"/>
      <c r="C1191" s="100"/>
      <c r="D1191" s="100"/>
      <c r="E1191" s="100"/>
      <c r="F1191" s="100"/>
    </row>
    <row r="1192" spans="1:6" x14ac:dyDescent="0.2">
      <c r="A1192" s="100"/>
      <c r="B1192" s="100"/>
      <c r="C1192" s="100"/>
      <c r="D1192" s="100"/>
      <c r="E1192" s="100"/>
      <c r="F1192" s="100"/>
    </row>
    <row r="1193" spans="1:6" x14ac:dyDescent="0.2">
      <c r="A1193" s="100"/>
      <c r="B1193" s="100"/>
      <c r="C1193" s="100"/>
      <c r="D1193" s="100"/>
      <c r="E1193" s="100"/>
      <c r="F1193" s="100"/>
    </row>
    <row r="1194" spans="1:6" x14ac:dyDescent="0.2">
      <c r="A1194" s="100"/>
      <c r="B1194" s="100"/>
      <c r="C1194" s="100"/>
      <c r="D1194" s="100"/>
      <c r="E1194" s="100"/>
      <c r="F1194" s="100"/>
    </row>
    <row r="1195" spans="1:6" x14ac:dyDescent="0.2">
      <c r="A1195" s="100"/>
      <c r="B1195" s="100"/>
      <c r="C1195" s="100"/>
      <c r="D1195" s="100"/>
      <c r="E1195" s="100"/>
      <c r="F1195" s="100"/>
    </row>
    <row r="1196" spans="1:6" x14ac:dyDescent="0.2">
      <c r="A1196" s="100"/>
      <c r="B1196" s="100"/>
      <c r="C1196" s="100"/>
      <c r="D1196" s="100"/>
      <c r="E1196" s="100"/>
      <c r="F1196" s="100"/>
    </row>
    <row r="1197" spans="1:6" x14ac:dyDescent="0.2">
      <c r="A1197" s="100"/>
      <c r="B1197" s="100"/>
      <c r="C1197" s="100"/>
      <c r="D1197" s="100"/>
      <c r="E1197" s="100"/>
      <c r="F1197" s="100"/>
    </row>
    <row r="1198" spans="1:6" x14ac:dyDescent="0.2">
      <c r="A1198" s="100"/>
      <c r="B1198" s="100"/>
      <c r="C1198" s="100"/>
      <c r="D1198" s="100"/>
      <c r="E1198" s="100"/>
      <c r="F1198" s="100"/>
    </row>
    <row r="1199" spans="1:6" x14ac:dyDescent="0.2">
      <c r="A1199" s="100"/>
      <c r="B1199" s="100"/>
      <c r="C1199" s="100"/>
      <c r="D1199" s="100"/>
      <c r="E1199" s="100"/>
      <c r="F1199" s="100"/>
    </row>
    <row r="1200" spans="1:6" x14ac:dyDescent="0.2">
      <c r="A1200" s="100"/>
      <c r="B1200" s="100"/>
      <c r="C1200" s="100"/>
      <c r="D1200" s="100"/>
      <c r="E1200" s="100"/>
      <c r="F1200" s="100"/>
    </row>
    <row r="1201" spans="1:6" x14ac:dyDescent="0.2">
      <c r="A1201" s="100"/>
      <c r="B1201" s="100"/>
      <c r="C1201" s="100"/>
      <c r="D1201" s="100"/>
      <c r="E1201" s="100"/>
      <c r="F1201" s="100"/>
    </row>
    <row r="1202" spans="1:6" x14ac:dyDescent="0.2">
      <c r="A1202" s="100"/>
      <c r="B1202" s="100"/>
      <c r="C1202" s="100"/>
      <c r="D1202" s="100"/>
      <c r="E1202" s="100"/>
      <c r="F1202" s="100"/>
    </row>
    <row r="1203" spans="1:6" x14ac:dyDescent="0.2">
      <c r="A1203" s="100"/>
      <c r="B1203" s="100"/>
      <c r="C1203" s="100"/>
      <c r="D1203" s="100"/>
      <c r="E1203" s="100"/>
      <c r="F1203" s="100"/>
    </row>
    <row r="1204" spans="1:6" x14ac:dyDescent="0.2">
      <c r="A1204" s="100"/>
      <c r="B1204" s="100"/>
      <c r="C1204" s="100"/>
      <c r="D1204" s="100"/>
      <c r="E1204" s="100"/>
      <c r="F1204" s="100"/>
    </row>
    <row r="1205" spans="1:6" x14ac:dyDescent="0.2">
      <c r="A1205" s="100"/>
      <c r="B1205" s="100"/>
      <c r="C1205" s="100"/>
      <c r="D1205" s="100"/>
      <c r="E1205" s="100"/>
      <c r="F1205" s="100"/>
    </row>
    <row r="1206" spans="1:6" x14ac:dyDescent="0.2">
      <c r="A1206" s="100"/>
      <c r="B1206" s="100"/>
      <c r="C1206" s="100"/>
      <c r="D1206" s="100"/>
      <c r="E1206" s="100"/>
      <c r="F1206" s="100"/>
    </row>
    <row r="1207" spans="1:6" x14ac:dyDescent="0.2">
      <c r="A1207" s="100"/>
      <c r="B1207" s="100"/>
      <c r="C1207" s="100"/>
      <c r="D1207" s="100"/>
      <c r="E1207" s="100"/>
      <c r="F1207" s="100"/>
    </row>
    <row r="1208" spans="1:6" x14ac:dyDescent="0.2">
      <c r="A1208" s="100"/>
      <c r="B1208" s="100"/>
      <c r="C1208" s="100"/>
      <c r="D1208" s="100"/>
      <c r="E1208" s="100"/>
      <c r="F1208" s="100"/>
    </row>
    <row r="1209" spans="1:6" x14ac:dyDescent="0.2">
      <c r="A1209" s="100"/>
      <c r="B1209" s="100"/>
      <c r="C1209" s="100"/>
      <c r="D1209" s="100"/>
      <c r="E1209" s="100"/>
      <c r="F1209" s="100"/>
    </row>
    <row r="1210" spans="1:6" x14ac:dyDescent="0.2">
      <c r="A1210" s="100"/>
      <c r="B1210" s="100"/>
      <c r="C1210" s="100"/>
      <c r="D1210" s="100"/>
      <c r="E1210" s="100"/>
      <c r="F1210" s="100"/>
    </row>
    <row r="1211" spans="1:6" x14ac:dyDescent="0.2">
      <c r="A1211" s="100"/>
      <c r="B1211" s="100"/>
      <c r="C1211" s="100"/>
      <c r="D1211" s="100"/>
      <c r="E1211" s="100"/>
      <c r="F1211" s="100"/>
    </row>
    <row r="1212" spans="1:6" x14ac:dyDescent="0.2">
      <c r="A1212" s="100"/>
      <c r="B1212" s="100"/>
      <c r="C1212" s="100"/>
      <c r="D1212" s="100"/>
      <c r="E1212" s="100"/>
      <c r="F1212" s="100"/>
    </row>
    <row r="1213" spans="1:6" x14ac:dyDescent="0.2">
      <c r="A1213" s="100"/>
      <c r="B1213" s="100"/>
      <c r="C1213" s="100"/>
      <c r="D1213" s="100"/>
      <c r="E1213" s="100"/>
      <c r="F1213" s="100"/>
    </row>
    <row r="1214" spans="1:6" x14ac:dyDescent="0.2">
      <c r="A1214" s="100"/>
      <c r="B1214" s="100"/>
      <c r="C1214" s="100"/>
      <c r="D1214" s="100"/>
      <c r="E1214" s="100"/>
      <c r="F1214" s="100"/>
    </row>
    <row r="1215" spans="1:6" x14ac:dyDescent="0.2">
      <c r="A1215" s="100"/>
      <c r="B1215" s="100"/>
      <c r="C1215" s="100"/>
      <c r="D1215" s="100"/>
      <c r="E1215" s="100"/>
      <c r="F1215" s="100"/>
    </row>
    <row r="1216" spans="1:6" x14ac:dyDescent="0.2">
      <c r="A1216" s="100"/>
      <c r="B1216" s="100"/>
      <c r="C1216" s="100"/>
      <c r="D1216" s="100"/>
      <c r="E1216" s="100"/>
      <c r="F1216" s="100"/>
    </row>
    <row r="1217" spans="1:6" x14ac:dyDescent="0.2">
      <c r="A1217" s="100"/>
      <c r="B1217" s="100"/>
      <c r="C1217" s="100"/>
      <c r="D1217" s="100"/>
      <c r="E1217" s="100"/>
      <c r="F1217" s="100"/>
    </row>
    <row r="1218" spans="1:6" x14ac:dyDescent="0.2">
      <c r="A1218" s="100"/>
      <c r="B1218" s="100"/>
      <c r="C1218" s="100"/>
      <c r="D1218" s="100"/>
      <c r="E1218" s="100"/>
      <c r="F1218" s="100"/>
    </row>
    <row r="1219" spans="1:6" x14ac:dyDescent="0.2">
      <c r="A1219" s="100"/>
      <c r="B1219" s="100"/>
      <c r="C1219" s="100"/>
      <c r="D1219" s="100"/>
      <c r="E1219" s="100"/>
      <c r="F1219" s="100"/>
    </row>
    <row r="1220" spans="1:6" x14ac:dyDescent="0.2">
      <c r="A1220" s="100"/>
      <c r="B1220" s="100"/>
      <c r="C1220" s="100"/>
      <c r="D1220" s="100"/>
      <c r="E1220" s="100"/>
      <c r="F1220" s="100"/>
    </row>
    <row r="1221" spans="1:6" x14ac:dyDescent="0.2">
      <c r="A1221" s="100"/>
      <c r="B1221" s="100"/>
      <c r="C1221" s="100"/>
      <c r="D1221" s="100"/>
      <c r="E1221" s="100"/>
      <c r="F1221" s="100"/>
    </row>
    <row r="1222" spans="1:6" x14ac:dyDescent="0.2">
      <c r="A1222" s="100"/>
      <c r="B1222" s="100"/>
      <c r="C1222" s="100"/>
      <c r="D1222" s="100"/>
      <c r="E1222" s="100"/>
      <c r="F1222" s="100"/>
    </row>
    <row r="1223" spans="1:6" x14ac:dyDescent="0.2">
      <c r="A1223" s="100"/>
      <c r="B1223" s="100"/>
      <c r="C1223" s="100"/>
      <c r="D1223" s="100"/>
      <c r="E1223" s="100"/>
      <c r="F1223" s="100"/>
    </row>
    <row r="1224" spans="1:6" x14ac:dyDescent="0.2">
      <c r="A1224" s="100"/>
      <c r="B1224" s="100"/>
      <c r="C1224" s="100"/>
      <c r="D1224" s="100"/>
      <c r="E1224" s="100"/>
      <c r="F1224" s="100"/>
    </row>
    <row r="1225" spans="1:6" x14ac:dyDescent="0.2">
      <c r="A1225" s="100"/>
      <c r="B1225" s="100"/>
      <c r="C1225" s="100"/>
      <c r="D1225" s="100"/>
      <c r="E1225" s="100"/>
      <c r="F1225" s="100"/>
    </row>
    <row r="1226" spans="1:6" x14ac:dyDescent="0.2">
      <c r="A1226" s="100"/>
      <c r="B1226" s="100"/>
      <c r="C1226" s="100"/>
      <c r="D1226" s="100"/>
      <c r="E1226" s="100"/>
      <c r="F1226" s="100"/>
    </row>
    <row r="1227" spans="1:6" x14ac:dyDescent="0.2">
      <c r="A1227" s="100"/>
      <c r="B1227" s="100"/>
      <c r="C1227" s="100"/>
      <c r="D1227" s="100"/>
      <c r="E1227" s="100"/>
      <c r="F1227" s="100"/>
    </row>
    <row r="1228" spans="1:6" x14ac:dyDescent="0.2">
      <c r="A1228" s="100"/>
      <c r="B1228" s="100"/>
      <c r="C1228" s="100"/>
      <c r="D1228" s="100"/>
      <c r="E1228" s="100"/>
      <c r="F1228" s="100"/>
    </row>
    <row r="1229" spans="1:6" x14ac:dyDescent="0.2">
      <c r="A1229" s="100"/>
      <c r="B1229" s="100"/>
      <c r="C1229" s="100"/>
      <c r="D1229" s="100"/>
      <c r="E1229" s="100"/>
      <c r="F1229" s="100"/>
    </row>
    <row r="1230" spans="1:6" x14ac:dyDescent="0.2">
      <c r="A1230" s="100"/>
      <c r="B1230" s="100"/>
      <c r="C1230" s="100"/>
      <c r="D1230" s="100"/>
      <c r="E1230" s="100"/>
      <c r="F1230" s="100"/>
    </row>
    <row r="1231" spans="1:6" x14ac:dyDescent="0.2">
      <c r="A1231" s="100"/>
      <c r="B1231" s="100"/>
      <c r="C1231" s="100"/>
      <c r="D1231" s="100"/>
      <c r="E1231" s="100"/>
      <c r="F1231" s="100"/>
    </row>
    <row r="1232" spans="1:6" x14ac:dyDescent="0.2">
      <c r="A1232" s="100"/>
      <c r="B1232" s="100"/>
      <c r="C1232" s="100"/>
      <c r="D1232" s="100"/>
      <c r="E1232" s="100"/>
      <c r="F1232" s="100"/>
    </row>
    <row r="1233" spans="1:6" x14ac:dyDescent="0.2">
      <c r="A1233" s="100"/>
      <c r="B1233" s="100"/>
      <c r="C1233" s="100"/>
      <c r="D1233" s="100"/>
      <c r="E1233" s="100"/>
      <c r="F1233" s="100"/>
    </row>
    <row r="1234" spans="1:6" x14ac:dyDescent="0.2">
      <c r="A1234" s="100"/>
      <c r="B1234" s="100"/>
      <c r="C1234" s="100"/>
      <c r="D1234" s="100"/>
      <c r="E1234" s="100"/>
      <c r="F1234" s="100"/>
    </row>
    <row r="1235" spans="1:6" x14ac:dyDescent="0.2">
      <c r="A1235" s="100"/>
      <c r="B1235" s="100"/>
      <c r="C1235" s="100"/>
      <c r="D1235" s="100"/>
      <c r="E1235" s="100"/>
      <c r="F1235" s="100"/>
    </row>
    <row r="1236" spans="1:6" x14ac:dyDescent="0.2">
      <c r="A1236" s="100"/>
      <c r="B1236" s="100"/>
      <c r="C1236" s="100"/>
      <c r="D1236" s="100"/>
      <c r="E1236" s="100"/>
      <c r="F1236" s="100"/>
    </row>
    <row r="1237" spans="1:6" x14ac:dyDescent="0.2">
      <c r="A1237" s="100"/>
      <c r="B1237" s="100"/>
      <c r="C1237" s="100"/>
      <c r="D1237" s="100"/>
      <c r="E1237" s="100"/>
      <c r="F1237" s="100"/>
    </row>
    <row r="1238" spans="1:6" x14ac:dyDescent="0.2">
      <c r="A1238" s="100"/>
      <c r="B1238" s="100"/>
      <c r="C1238" s="100"/>
      <c r="D1238" s="100"/>
      <c r="E1238" s="100"/>
      <c r="F1238" s="100"/>
    </row>
    <row r="1239" spans="1:6" x14ac:dyDescent="0.2">
      <c r="A1239" s="100"/>
      <c r="B1239" s="100"/>
      <c r="C1239" s="100"/>
      <c r="D1239" s="100"/>
      <c r="E1239" s="100"/>
      <c r="F1239" s="100"/>
    </row>
    <row r="1240" spans="1:6" x14ac:dyDescent="0.2">
      <c r="A1240" s="100"/>
      <c r="B1240" s="100"/>
      <c r="C1240" s="100"/>
      <c r="D1240" s="100"/>
      <c r="E1240" s="100"/>
      <c r="F1240" s="100"/>
    </row>
    <row r="1241" spans="1:6" x14ac:dyDescent="0.2">
      <c r="A1241" s="100"/>
      <c r="B1241" s="100"/>
      <c r="C1241" s="100"/>
      <c r="D1241" s="100"/>
      <c r="E1241" s="100"/>
      <c r="F1241" s="100"/>
    </row>
    <row r="1242" spans="1:6" x14ac:dyDescent="0.2">
      <c r="A1242" s="100"/>
      <c r="B1242" s="100"/>
      <c r="C1242" s="100"/>
      <c r="D1242" s="100"/>
      <c r="E1242" s="100"/>
      <c r="F1242" s="100"/>
    </row>
    <row r="1243" spans="1:6" x14ac:dyDescent="0.2">
      <c r="A1243" s="100"/>
      <c r="B1243" s="100"/>
      <c r="C1243" s="100"/>
      <c r="D1243" s="100"/>
      <c r="E1243" s="100"/>
      <c r="F1243" s="100"/>
    </row>
    <row r="1244" spans="1:6" x14ac:dyDescent="0.2">
      <c r="A1244" s="100"/>
      <c r="B1244" s="100"/>
      <c r="C1244" s="100"/>
      <c r="D1244" s="100"/>
      <c r="E1244" s="100"/>
      <c r="F1244" s="100"/>
    </row>
    <row r="1245" spans="1:6" x14ac:dyDescent="0.2">
      <c r="A1245" s="100"/>
      <c r="B1245" s="100"/>
      <c r="C1245" s="100"/>
      <c r="D1245" s="100"/>
      <c r="E1245" s="100"/>
      <c r="F1245" s="100"/>
    </row>
    <row r="1246" spans="1:6" x14ac:dyDescent="0.2">
      <c r="A1246" s="100"/>
      <c r="B1246" s="100"/>
      <c r="C1246" s="100"/>
      <c r="D1246" s="100"/>
      <c r="E1246" s="100"/>
      <c r="F1246" s="100"/>
    </row>
    <row r="1247" spans="1:6" x14ac:dyDescent="0.2">
      <c r="A1247" s="100"/>
      <c r="B1247" s="100"/>
      <c r="C1247" s="100"/>
      <c r="D1247" s="100"/>
      <c r="E1247" s="100"/>
      <c r="F1247" s="100"/>
    </row>
    <row r="1248" spans="1:6" x14ac:dyDescent="0.2">
      <c r="A1248" s="100"/>
      <c r="B1248" s="100"/>
      <c r="C1248" s="100"/>
      <c r="D1248" s="100"/>
      <c r="E1248" s="100"/>
      <c r="F1248" s="100"/>
    </row>
    <row r="1249" spans="1:6" x14ac:dyDescent="0.2">
      <c r="A1249" s="100"/>
      <c r="B1249" s="100"/>
      <c r="C1249" s="100"/>
      <c r="D1249" s="100"/>
      <c r="E1249" s="100"/>
      <c r="F1249" s="100"/>
    </row>
    <row r="1250" spans="1:6" x14ac:dyDescent="0.2">
      <c r="A1250" s="100"/>
      <c r="B1250" s="100"/>
      <c r="C1250" s="100"/>
      <c r="D1250" s="100"/>
      <c r="E1250" s="100"/>
      <c r="F1250" s="100"/>
    </row>
    <row r="1251" spans="1:6" x14ac:dyDescent="0.2">
      <c r="A1251" s="100"/>
      <c r="B1251" s="100"/>
      <c r="C1251" s="100"/>
      <c r="D1251" s="100"/>
      <c r="E1251" s="100"/>
      <c r="F1251" s="100"/>
    </row>
    <row r="1252" spans="1:6" x14ac:dyDescent="0.2">
      <c r="A1252" s="100"/>
      <c r="B1252" s="100"/>
      <c r="C1252" s="100"/>
      <c r="D1252" s="100"/>
      <c r="E1252" s="100"/>
      <c r="F1252" s="100"/>
    </row>
    <row r="1253" spans="1:6" x14ac:dyDescent="0.2">
      <c r="A1253" s="100"/>
      <c r="B1253" s="100"/>
      <c r="C1253" s="100"/>
      <c r="D1253" s="100"/>
      <c r="E1253" s="100"/>
      <c r="F1253" s="100"/>
    </row>
    <row r="1254" spans="1:6" x14ac:dyDescent="0.2">
      <c r="A1254" s="100"/>
      <c r="B1254" s="100"/>
      <c r="C1254" s="100"/>
      <c r="D1254" s="100"/>
      <c r="E1254" s="100"/>
      <c r="F1254" s="100"/>
    </row>
    <row r="1255" spans="1:6" x14ac:dyDescent="0.2">
      <c r="A1255" s="100"/>
      <c r="B1255" s="100"/>
      <c r="C1255" s="100"/>
      <c r="D1255" s="100"/>
      <c r="E1255" s="100"/>
      <c r="F1255" s="100"/>
    </row>
    <row r="1256" spans="1:6" x14ac:dyDescent="0.2">
      <c r="A1256" s="100"/>
      <c r="B1256" s="100"/>
      <c r="C1256" s="100"/>
      <c r="D1256" s="100"/>
      <c r="E1256" s="100"/>
      <c r="F1256" s="100"/>
    </row>
    <row r="1257" spans="1:6" x14ac:dyDescent="0.2">
      <c r="A1257" s="100"/>
      <c r="B1257" s="100"/>
      <c r="C1257" s="100"/>
      <c r="D1257" s="100"/>
      <c r="E1257" s="100"/>
      <c r="F1257" s="100"/>
    </row>
    <row r="1258" spans="1:6" x14ac:dyDescent="0.2">
      <c r="A1258" s="100"/>
      <c r="B1258" s="100"/>
      <c r="C1258" s="100"/>
      <c r="D1258" s="100"/>
      <c r="E1258" s="100"/>
      <c r="F1258" s="100"/>
    </row>
    <row r="1259" spans="1:6" x14ac:dyDescent="0.2">
      <c r="A1259" s="100"/>
      <c r="B1259" s="100"/>
      <c r="C1259" s="100"/>
      <c r="D1259" s="100"/>
      <c r="E1259" s="100"/>
      <c r="F1259" s="100"/>
    </row>
    <row r="1260" spans="1:6" x14ac:dyDescent="0.2">
      <c r="A1260" s="100"/>
      <c r="B1260" s="100"/>
      <c r="C1260" s="100"/>
      <c r="D1260" s="100"/>
      <c r="E1260" s="100"/>
      <c r="F1260" s="100"/>
    </row>
    <row r="1261" spans="1:6" x14ac:dyDescent="0.2">
      <c r="A1261" s="100"/>
      <c r="B1261" s="100"/>
      <c r="C1261" s="100"/>
      <c r="D1261" s="100"/>
      <c r="E1261" s="100"/>
      <c r="F1261" s="100"/>
    </row>
    <row r="1262" spans="1:6" x14ac:dyDescent="0.2">
      <c r="A1262" s="100"/>
      <c r="B1262" s="100"/>
      <c r="C1262" s="100"/>
      <c r="D1262" s="100"/>
      <c r="E1262" s="100"/>
      <c r="F1262" s="100"/>
    </row>
    <row r="1263" spans="1:6" x14ac:dyDescent="0.2">
      <c r="A1263" s="100"/>
      <c r="B1263" s="100"/>
      <c r="C1263" s="100"/>
      <c r="D1263" s="100"/>
      <c r="E1263" s="100"/>
      <c r="F1263" s="100"/>
    </row>
    <row r="1264" spans="1:6" x14ac:dyDescent="0.2">
      <c r="A1264" s="100"/>
      <c r="B1264" s="100"/>
      <c r="C1264" s="100"/>
      <c r="D1264" s="100"/>
      <c r="E1264" s="100"/>
      <c r="F1264" s="100"/>
    </row>
    <row r="1265" spans="1:6" x14ac:dyDescent="0.2">
      <c r="A1265" s="100"/>
      <c r="B1265" s="100"/>
      <c r="C1265" s="100"/>
      <c r="D1265" s="100"/>
      <c r="E1265" s="100"/>
      <c r="F1265" s="100"/>
    </row>
    <row r="1266" spans="1:6" x14ac:dyDescent="0.2">
      <c r="A1266" s="100"/>
      <c r="B1266" s="100"/>
      <c r="C1266" s="100"/>
      <c r="D1266" s="100"/>
      <c r="E1266" s="100"/>
      <c r="F1266" s="100"/>
    </row>
    <row r="1267" spans="1:6" x14ac:dyDescent="0.2">
      <c r="A1267" s="100"/>
      <c r="B1267" s="100"/>
      <c r="C1267" s="100"/>
      <c r="D1267" s="100"/>
      <c r="E1267" s="100"/>
      <c r="F1267" s="100"/>
    </row>
    <row r="1268" spans="1:6" x14ac:dyDescent="0.2">
      <c r="A1268" s="100"/>
      <c r="B1268" s="100"/>
      <c r="C1268" s="100"/>
      <c r="D1268" s="100"/>
      <c r="E1268" s="100"/>
      <c r="F1268" s="100"/>
    </row>
    <row r="1269" spans="1:6" x14ac:dyDescent="0.2">
      <c r="A1269" s="100"/>
      <c r="B1269" s="100"/>
      <c r="C1269" s="100"/>
      <c r="D1269" s="100"/>
      <c r="E1269" s="100"/>
      <c r="F1269" s="100"/>
    </row>
    <row r="1270" spans="1:6" x14ac:dyDescent="0.2">
      <c r="A1270" s="100"/>
      <c r="B1270" s="100"/>
      <c r="C1270" s="100"/>
      <c r="D1270" s="100"/>
      <c r="E1270" s="100"/>
      <c r="F1270" s="100"/>
    </row>
    <row r="1271" spans="1:6" x14ac:dyDescent="0.2">
      <c r="A1271" s="100"/>
      <c r="B1271" s="100"/>
      <c r="C1271" s="100"/>
      <c r="D1271" s="100"/>
      <c r="E1271" s="100"/>
      <c r="F1271" s="100"/>
    </row>
    <row r="1272" spans="1:6" x14ac:dyDescent="0.2">
      <c r="A1272" s="100"/>
      <c r="B1272" s="100"/>
      <c r="C1272" s="100"/>
      <c r="D1272" s="100"/>
      <c r="E1272" s="100"/>
      <c r="F1272" s="100"/>
    </row>
    <row r="1273" spans="1:6" x14ac:dyDescent="0.2">
      <c r="A1273" s="100"/>
      <c r="B1273" s="100"/>
      <c r="C1273" s="100"/>
      <c r="D1273" s="100"/>
      <c r="E1273" s="100"/>
      <c r="F1273" s="100"/>
    </row>
    <row r="1274" spans="1:6" x14ac:dyDescent="0.2">
      <c r="A1274" s="100"/>
      <c r="B1274" s="100"/>
      <c r="C1274" s="100"/>
      <c r="D1274" s="100"/>
      <c r="E1274" s="100"/>
      <c r="F1274" s="100"/>
    </row>
    <row r="1275" spans="1:6" x14ac:dyDescent="0.2">
      <c r="A1275" s="100"/>
      <c r="B1275" s="100"/>
      <c r="C1275" s="100"/>
      <c r="D1275" s="100"/>
      <c r="E1275" s="100"/>
      <c r="F1275" s="100"/>
    </row>
    <row r="1276" spans="1:6" x14ac:dyDescent="0.2">
      <c r="A1276" s="100"/>
      <c r="B1276" s="100"/>
      <c r="C1276" s="100"/>
      <c r="D1276" s="100"/>
      <c r="E1276" s="100"/>
      <c r="F1276" s="100"/>
    </row>
    <row r="1277" spans="1:6" x14ac:dyDescent="0.2">
      <c r="A1277" s="100"/>
      <c r="B1277" s="100"/>
      <c r="C1277" s="100"/>
      <c r="D1277" s="100"/>
      <c r="E1277" s="100"/>
      <c r="F1277" s="100"/>
    </row>
    <row r="1278" spans="1:6" x14ac:dyDescent="0.2">
      <c r="A1278" s="100"/>
      <c r="B1278" s="100"/>
      <c r="C1278" s="100"/>
      <c r="D1278" s="100"/>
      <c r="E1278" s="100"/>
      <c r="F1278" s="100"/>
    </row>
    <row r="1279" spans="1:6" x14ac:dyDescent="0.2">
      <c r="A1279" s="100"/>
      <c r="B1279" s="100"/>
      <c r="C1279" s="100"/>
      <c r="D1279" s="100"/>
      <c r="E1279" s="100"/>
      <c r="F1279" s="100"/>
    </row>
    <row r="1280" spans="1:6" x14ac:dyDescent="0.2">
      <c r="A1280" s="100"/>
      <c r="B1280" s="100"/>
      <c r="C1280" s="100"/>
      <c r="D1280" s="100"/>
      <c r="E1280" s="100"/>
      <c r="F1280" s="100"/>
    </row>
    <row r="1281" spans="1:6" x14ac:dyDescent="0.2">
      <c r="A1281" s="100"/>
      <c r="B1281" s="100"/>
      <c r="C1281" s="100"/>
      <c r="D1281" s="100"/>
      <c r="E1281" s="100"/>
      <c r="F1281" s="100"/>
    </row>
    <row r="1282" spans="1:6" x14ac:dyDescent="0.2">
      <c r="A1282" s="100"/>
      <c r="B1282" s="100"/>
      <c r="C1282" s="100"/>
      <c r="D1282" s="100"/>
      <c r="E1282" s="100"/>
      <c r="F1282" s="100"/>
    </row>
    <row r="1283" spans="1:6" x14ac:dyDescent="0.2">
      <c r="A1283" s="100"/>
      <c r="B1283" s="100"/>
      <c r="C1283" s="100"/>
      <c r="D1283" s="100"/>
      <c r="E1283" s="100"/>
      <c r="F1283" s="100"/>
    </row>
    <row r="1284" spans="1:6" x14ac:dyDescent="0.2">
      <c r="A1284" s="100"/>
      <c r="B1284" s="100"/>
      <c r="C1284" s="100"/>
      <c r="D1284" s="100"/>
      <c r="E1284" s="100"/>
      <c r="F1284" s="100"/>
    </row>
    <row r="1285" spans="1:6" x14ac:dyDescent="0.2">
      <c r="A1285" s="100"/>
      <c r="B1285" s="100"/>
      <c r="C1285" s="100"/>
      <c r="D1285" s="100"/>
      <c r="E1285" s="100"/>
      <c r="F1285" s="100"/>
    </row>
    <row r="1286" spans="1:6" x14ac:dyDescent="0.2">
      <c r="A1286" s="100"/>
      <c r="B1286" s="100"/>
      <c r="C1286" s="100"/>
      <c r="D1286" s="100"/>
      <c r="E1286" s="100"/>
      <c r="F1286" s="100"/>
    </row>
    <row r="1287" spans="1:6" x14ac:dyDescent="0.2">
      <c r="A1287" s="100"/>
      <c r="B1287" s="100"/>
      <c r="C1287" s="100"/>
      <c r="D1287" s="100"/>
      <c r="E1287" s="100"/>
      <c r="F1287" s="100"/>
    </row>
    <row r="1288" spans="1:6" x14ac:dyDescent="0.2">
      <c r="A1288" s="100"/>
      <c r="B1288" s="100"/>
      <c r="C1288" s="100"/>
      <c r="D1288" s="100"/>
      <c r="E1288" s="100"/>
      <c r="F1288" s="100"/>
    </row>
    <row r="1289" spans="1:6" x14ac:dyDescent="0.2">
      <c r="A1289" s="100"/>
      <c r="B1289" s="100"/>
      <c r="C1289" s="100"/>
      <c r="D1289" s="100"/>
      <c r="E1289" s="100"/>
      <c r="F1289" s="100"/>
    </row>
    <row r="1290" spans="1:6" x14ac:dyDescent="0.2">
      <c r="A1290" s="100"/>
      <c r="B1290" s="100"/>
      <c r="C1290" s="100"/>
      <c r="D1290" s="100"/>
      <c r="E1290" s="100"/>
      <c r="F1290" s="100"/>
    </row>
    <row r="1291" spans="1:6" x14ac:dyDescent="0.2">
      <c r="A1291" s="100"/>
      <c r="B1291" s="100"/>
      <c r="C1291" s="100"/>
      <c r="D1291" s="100"/>
      <c r="E1291" s="100"/>
      <c r="F1291" s="100"/>
    </row>
    <row r="1292" spans="1:6" x14ac:dyDescent="0.2">
      <c r="A1292" s="100"/>
      <c r="B1292" s="100"/>
      <c r="C1292" s="100"/>
      <c r="D1292" s="100"/>
      <c r="E1292" s="100"/>
      <c r="F1292" s="100"/>
    </row>
    <row r="1293" spans="1:6" x14ac:dyDescent="0.2">
      <c r="A1293" s="100"/>
      <c r="B1293" s="100"/>
      <c r="C1293" s="100"/>
      <c r="D1293" s="100"/>
      <c r="E1293" s="100"/>
      <c r="F1293" s="100"/>
    </row>
    <row r="1294" spans="1:6" x14ac:dyDescent="0.2">
      <c r="A1294" s="100"/>
      <c r="B1294" s="100"/>
      <c r="C1294" s="100"/>
      <c r="D1294" s="100"/>
      <c r="E1294" s="100"/>
      <c r="F1294" s="100"/>
    </row>
    <row r="1295" spans="1:6" x14ac:dyDescent="0.2">
      <c r="A1295" s="100"/>
      <c r="B1295" s="100"/>
      <c r="C1295" s="100"/>
      <c r="D1295" s="100"/>
      <c r="E1295" s="100"/>
      <c r="F1295" s="100"/>
    </row>
    <row r="1296" spans="1:6" x14ac:dyDescent="0.2">
      <c r="A1296" s="100"/>
      <c r="B1296" s="100"/>
      <c r="C1296" s="100"/>
      <c r="D1296" s="100"/>
      <c r="E1296" s="100"/>
      <c r="F1296" s="100"/>
    </row>
    <row r="1297" spans="1:6" x14ac:dyDescent="0.2">
      <c r="A1297" s="100"/>
      <c r="B1297" s="100"/>
      <c r="C1297" s="100"/>
      <c r="D1297" s="100"/>
      <c r="E1297" s="100"/>
      <c r="F1297" s="100"/>
    </row>
    <row r="1298" spans="1:6" x14ac:dyDescent="0.2">
      <c r="A1298" s="100"/>
      <c r="B1298" s="100"/>
      <c r="C1298" s="100"/>
      <c r="D1298" s="100"/>
      <c r="E1298" s="100"/>
      <c r="F1298" s="100"/>
    </row>
    <row r="1299" spans="1:6" x14ac:dyDescent="0.2">
      <c r="A1299" s="100"/>
      <c r="B1299" s="100"/>
      <c r="C1299" s="100"/>
      <c r="D1299" s="100"/>
      <c r="E1299" s="100"/>
      <c r="F1299" s="100"/>
    </row>
    <row r="1300" spans="1:6" x14ac:dyDescent="0.2">
      <c r="A1300" s="100"/>
      <c r="B1300" s="100"/>
      <c r="C1300" s="100"/>
      <c r="D1300" s="100"/>
      <c r="E1300" s="100"/>
      <c r="F1300" s="100"/>
    </row>
    <row r="1301" spans="1:6" x14ac:dyDescent="0.2">
      <c r="A1301" s="100"/>
      <c r="B1301" s="100"/>
      <c r="C1301" s="100"/>
      <c r="D1301" s="100"/>
      <c r="E1301" s="100"/>
      <c r="F1301" s="100"/>
    </row>
    <row r="1302" spans="1:6" x14ac:dyDescent="0.2">
      <c r="A1302" s="100"/>
      <c r="B1302" s="100"/>
      <c r="C1302" s="100"/>
      <c r="D1302" s="100"/>
      <c r="E1302" s="100"/>
      <c r="F1302" s="100"/>
    </row>
    <row r="1303" spans="1:6" x14ac:dyDescent="0.2">
      <c r="A1303" s="100"/>
      <c r="B1303" s="100"/>
      <c r="C1303" s="100"/>
      <c r="D1303" s="100"/>
      <c r="E1303" s="100"/>
      <c r="F1303" s="100"/>
    </row>
    <row r="1304" spans="1:6" x14ac:dyDescent="0.2">
      <c r="A1304" s="100"/>
      <c r="B1304" s="100"/>
      <c r="C1304" s="100"/>
      <c r="D1304" s="100"/>
      <c r="E1304" s="100"/>
      <c r="F1304" s="100"/>
    </row>
    <row r="1305" spans="1:6" x14ac:dyDescent="0.2">
      <c r="A1305" s="100"/>
      <c r="B1305" s="100"/>
      <c r="C1305" s="100"/>
      <c r="D1305" s="100"/>
      <c r="E1305" s="100"/>
      <c r="F1305" s="100"/>
    </row>
    <row r="1306" spans="1:6" x14ac:dyDescent="0.2">
      <c r="A1306" s="100"/>
      <c r="B1306" s="100"/>
      <c r="C1306" s="100"/>
      <c r="D1306" s="100"/>
      <c r="E1306" s="100"/>
      <c r="F1306" s="100"/>
    </row>
    <row r="1307" spans="1:6" x14ac:dyDescent="0.2">
      <c r="A1307" s="100"/>
      <c r="B1307" s="100"/>
      <c r="C1307" s="100"/>
      <c r="D1307" s="100"/>
      <c r="E1307" s="100"/>
      <c r="F1307" s="100"/>
    </row>
    <row r="1308" spans="1:6" x14ac:dyDescent="0.2">
      <c r="A1308" s="100"/>
      <c r="B1308" s="100"/>
      <c r="C1308" s="100"/>
      <c r="D1308" s="100"/>
      <c r="E1308" s="100"/>
      <c r="F1308" s="100"/>
    </row>
    <row r="1309" spans="1:6" x14ac:dyDescent="0.2">
      <c r="A1309" s="100"/>
      <c r="B1309" s="100"/>
      <c r="C1309" s="100"/>
      <c r="D1309" s="100"/>
      <c r="E1309" s="100"/>
      <c r="F1309" s="100"/>
    </row>
    <row r="1310" spans="1:6" x14ac:dyDescent="0.2">
      <c r="A1310" s="100"/>
      <c r="B1310" s="100"/>
      <c r="C1310" s="100"/>
      <c r="D1310" s="100"/>
      <c r="E1310" s="100"/>
      <c r="F1310" s="100"/>
    </row>
    <row r="1311" spans="1:6" x14ac:dyDescent="0.2">
      <c r="A1311" s="100"/>
      <c r="B1311" s="100"/>
      <c r="C1311" s="100"/>
      <c r="D1311" s="100"/>
      <c r="E1311" s="100"/>
      <c r="F1311" s="100"/>
    </row>
    <row r="1312" spans="1:6" x14ac:dyDescent="0.2">
      <c r="A1312" s="100"/>
      <c r="B1312" s="100"/>
      <c r="C1312" s="100"/>
      <c r="D1312" s="100"/>
      <c r="E1312" s="100"/>
      <c r="F1312" s="100"/>
    </row>
    <row r="1313" spans="1:6" x14ac:dyDescent="0.2">
      <c r="A1313" s="100"/>
      <c r="B1313" s="100"/>
      <c r="C1313" s="100"/>
      <c r="D1313" s="100"/>
      <c r="E1313" s="100"/>
      <c r="F1313" s="100"/>
    </row>
    <row r="1314" spans="1:6" x14ac:dyDescent="0.2">
      <c r="A1314" s="100"/>
      <c r="B1314" s="100"/>
      <c r="C1314" s="100"/>
      <c r="D1314" s="100"/>
      <c r="E1314" s="100"/>
      <c r="F1314" s="100"/>
    </row>
    <row r="1315" spans="1:6" x14ac:dyDescent="0.2">
      <c r="A1315" s="100"/>
      <c r="B1315" s="100"/>
      <c r="C1315" s="100"/>
      <c r="D1315" s="100"/>
      <c r="E1315" s="100"/>
      <c r="F1315" s="100"/>
    </row>
    <row r="1316" spans="1:6" x14ac:dyDescent="0.2">
      <c r="A1316" s="100"/>
      <c r="B1316" s="100"/>
      <c r="C1316" s="100"/>
      <c r="D1316" s="100"/>
      <c r="E1316" s="100"/>
      <c r="F1316" s="100"/>
    </row>
    <row r="1317" spans="1:6" x14ac:dyDescent="0.2">
      <c r="A1317" s="100"/>
      <c r="B1317" s="100"/>
      <c r="C1317" s="100"/>
      <c r="D1317" s="100"/>
      <c r="E1317" s="100"/>
      <c r="F1317" s="100"/>
    </row>
    <row r="1318" spans="1:6" x14ac:dyDescent="0.2">
      <c r="A1318" s="100"/>
      <c r="B1318" s="100"/>
      <c r="C1318" s="100"/>
      <c r="D1318" s="100"/>
      <c r="E1318" s="100"/>
      <c r="F1318" s="100"/>
    </row>
    <row r="1319" spans="1:6" x14ac:dyDescent="0.2">
      <c r="A1319" s="100"/>
      <c r="B1319" s="100"/>
      <c r="C1319" s="100"/>
      <c r="D1319" s="100"/>
      <c r="E1319" s="100"/>
      <c r="F1319" s="100"/>
    </row>
    <row r="1320" spans="1:6" x14ac:dyDescent="0.2">
      <c r="A1320" s="100"/>
      <c r="B1320" s="100"/>
      <c r="C1320" s="100"/>
      <c r="D1320" s="100"/>
      <c r="E1320" s="100"/>
      <c r="F1320" s="100"/>
    </row>
    <row r="1321" spans="1:6" x14ac:dyDescent="0.2">
      <c r="A1321" s="100"/>
      <c r="B1321" s="100"/>
      <c r="C1321" s="100"/>
      <c r="D1321" s="100"/>
      <c r="E1321" s="100"/>
      <c r="F1321" s="100"/>
    </row>
    <row r="1322" spans="1:6" x14ac:dyDescent="0.2">
      <c r="A1322" s="100"/>
      <c r="B1322" s="100"/>
      <c r="C1322" s="100"/>
      <c r="D1322" s="100"/>
      <c r="E1322" s="100"/>
      <c r="F1322" s="100"/>
    </row>
    <row r="1323" spans="1:6" x14ac:dyDescent="0.2">
      <c r="A1323" s="100"/>
      <c r="B1323" s="100"/>
      <c r="C1323" s="100"/>
      <c r="D1323" s="100"/>
      <c r="E1323" s="100"/>
      <c r="F1323" s="100"/>
    </row>
    <row r="1324" spans="1:6" x14ac:dyDescent="0.2">
      <c r="A1324" s="100"/>
      <c r="B1324" s="100"/>
      <c r="C1324" s="100"/>
      <c r="D1324" s="100"/>
      <c r="E1324" s="100"/>
      <c r="F1324" s="100"/>
    </row>
    <row r="1325" spans="1:6" x14ac:dyDescent="0.2">
      <c r="A1325" s="100"/>
      <c r="B1325" s="100"/>
      <c r="C1325" s="100"/>
      <c r="D1325" s="100"/>
      <c r="E1325" s="100"/>
      <c r="F1325" s="100"/>
    </row>
    <row r="1326" spans="1:6" x14ac:dyDescent="0.2">
      <c r="A1326" s="100"/>
      <c r="B1326" s="100"/>
      <c r="C1326" s="100"/>
      <c r="D1326" s="100"/>
      <c r="E1326" s="100"/>
      <c r="F1326" s="100"/>
    </row>
    <row r="1327" spans="1:6" x14ac:dyDescent="0.2">
      <c r="A1327" s="100"/>
      <c r="B1327" s="100"/>
      <c r="C1327" s="100"/>
      <c r="D1327" s="100"/>
      <c r="E1327" s="100"/>
      <c r="F1327" s="100"/>
    </row>
    <row r="1328" spans="1:6" x14ac:dyDescent="0.2">
      <c r="A1328" s="100"/>
      <c r="B1328" s="100"/>
      <c r="C1328" s="100"/>
      <c r="D1328" s="100"/>
      <c r="E1328" s="100"/>
      <c r="F1328" s="100"/>
    </row>
    <row r="1329" spans="1:6" x14ac:dyDescent="0.2">
      <c r="A1329" s="100"/>
      <c r="B1329" s="100"/>
      <c r="C1329" s="100"/>
      <c r="D1329" s="100"/>
      <c r="E1329" s="100"/>
      <c r="F1329" s="100"/>
    </row>
    <row r="1330" spans="1:6" x14ac:dyDescent="0.2">
      <c r="A1330" s="100"/>
      <c r="B1330" s="100"/>
      <c r="C1330" s="100"/>
      <c r="D1330" s="100"/>
      <c r="E1330" s="100"/>
      <c r="F1330" s="100"/>
    </row>
    <row r="1331" spans="1:6" x14ac:dyDescent="0.2">
      <c r="A1331" s="100"/>
      <c r="B1331" s="100"/>
      <c r="C1331" s="100"/>
      <c r="D1331" s="100"/>
      <c r="E1331" s="100"/>
      <c r="F1331" s="100"/>
    </row>
    <row r="1332" spans="1:6" x14ac:dyDescent="0.2">
      <c r="A1332" s="100"/>
      <c r="B1332" s="100"/>
      <c r="C1332" s="100"/>
      <c r="D1332" s="100"/>
      <c r="E1332" s="100"/>
      <c r="F1332" s="100"/>
    </row>
    <row r="1333" spans="1:6" x14ac:dyDescent="0.2">
      <c r="A1333" s="100"/>
      <c r="B1333" s="100"/>
      <c r="C1333" s="100"/>
      <c r="D1333" s="100"/>
      <c r="E1333" s="100"/>
      <c r="F1333" s="100"/>
    </row>
    <row r="1334" spans="1:6" x14ac:dyDescent="0.2">
      <c r="A1334" s="100"/>
      <c r="B1334" s="100"/>
      <c r="C1334" s="100"/>
      <c r="D1334" s="100"/>
      <c r="E1334" s="100"/>
      <c r="F1334" s="100"/>
    </row>
    <row r="1335" spans="1:6" x14ac:dyDescent="0.2">
      <c r="A1335" s="100"/>
      <c r="B1335" s="100"/>
      <c r="C1335" s="100"/>
      <c r="D1335" s="100"/>
      <c r="E1335" s="100"/>
      <c r="F1335" s="100"/>
    </row>
    <row r="1336" spans="1:6" x14ac:dyDescent="0.2">
      <c r="A1336" s="100"/>
      <c r="B1336" s="100"/>
      <c r="C1336" s="100"/>
      <c r="D1336" s="100"/>
      <c r="E1336" s="100"/>
      <c r="F1336" s="100"/>
    </row>
    <row r="1337" spans="1:6" x14ac:dyDescent="0.2">
      <c r="A1337" s="100"/>
      <c r="B1337" s="100"/>
      <c r="C1337" s="100"/>
      <c r="D1337" s="100"/>
      <c r="E1337" s="100"/>
      <c r="F1337" s="100"/>
    </row>
    <row r="1338" spans="1:6" x14ac:dyDescent="0.2">
      <c r="A1338" s="100"/>
      <c r="B1338" s="100"/>
      <c r="C1338" s="100"/>
      <c r="D1338" s="100"/>
      <c r="E1338" s="100"/>
      <c r="F1338" s="100"/>
    </row>
    <row r="1339" spans="1:6" x14ac:dyDescent="0.2">
      <c r="A1339" s="100"/>
      <c r="B1339" s="100"/>
      <c r="C1339" s="100"/>
      <c r="D1339" s="100"/>
      <c r="E1339" s="100"/>
      <c r="F1339" s="100"/>
    </row>
    <row r="1340" spans="1:6" x14ac:dyDescent="0.2">
      <c r="A1340" s="100"/>
      <c r="B1340" s="100"/>
      <c r="C1340" s="100"/>
      <c r="D1340" s="100"/>
      <c r="E1340" s="100"/>
      <c r="F1340" s="100"/>
    </row>
    <row r="1341" spans="1:6" x14ac:dyDescent="0.2">
      <c r="A1341" s="100"/>
      <c r="B1341" s="100"/>
      <c r="C1341" s="100"/>
      <c r="D1341" s="100"/>
      <c r="E1341" s="100"/>
      <c r="F1341" s="100"/>
    </row>
    <row r="1342" spans="1:6" x14ac:dyDescent="0.2">
      <c r="A1342" s="100"/>
      <c r="B1342" s="100"/>
      <c r="C1342" s="100"/>
      <c r="D1342" s="100"/>
      <c r="E1342" s="100"/>
      <c r="F1342" s="100"/>
    </row>
    <row r="1343" spans="1:6" x14ac:dyDescent="0.2">
      <c r="A1343" s="100"/>
      <c r="B1343" s="100"/>
      <c r="C1343" s="100"/>
      <c r="D1343" s="100"/>
      <c r="E1343" s="100"/>
      <c r="F1343" s="100"/>
    </row>
    <row r="1344" spans="1:6" x14ac:dyDescent="0.2">
      <c r="A1344" s="100"/>
      <c r="B1344" s="100"/>
      <c r="C1344" s="100"/>
      <c r="D1344" s="100"/>
      <c r="E1344" s="100"/>
      <c r="F1344" s="100"/>
    </row>
    <row r="1345" spans="1:6" x14ac:dyDescent="0.2">
      <c r="A1345" s="100"/>
      <c r="B1345" s="100"/>
      <c r="C1345" s="100"/>
      <c r="D1345" s="100"/>
      <c r="E1345" s="100"/>
      <c r="F1345" s="100"/>
    </row>
    <row r="1346" spans="1:6" x14ac:dyDescent="0.2">
      <c r="A1346" s="100"/>
      <c r="B1346" s="100"/>
      <c r="C1346" s="100"/>
      <c r="D1346" s="100"/>
      <c r="E1346" s="100"/>
      <c r="F1346" s="100"/>
    </row>
    <row r="1347" spans="1:6" x14ac:dyDescent="0.2">
      <c r="A1347" s="100"/>
      <c r="B1347" s="100"/>
      <c r="C1347" s="100"/>
      <c r="D1347" s="100"/>
      <c r="E1347" s="100"/>
      <c r="F1347" s="100"/>
    </row>
    <row r="1348" spans="1:6" x14ac:dyDescent="0.2">
      <c r="A1348" s="100"/>
      <c r="B1348" s="100"/>
      <c r="C1348" s="100"/>
      <c r="D1348" s="100"/>
      <c r="E1348" s="100"/>
      <c r="F1348" s="100"/>
    </row>
    <row r="1349" spans="1:6" x14ac:dyDescent="0.2">
      <c r="A1349" s="100"/>
      <c r="B1349" s="100"/>
      <c r="C1349" s="100"/>
      <c r="D1349" s="100"/>
      <c r="E1349" s="100"/>
      <c r="F1349" s="100"/>
    </row>
    <row r="1350" spans="1:6" x14ac:dyDescent="0.2">
      <c r="A1350" s="100"/>
      <c r="B1350" s="100"/>
      <c r="C1350" s="100"/>
      <c r="D1350" s="100"/>
      <c r="E1350" s="100"/>
      <c r="F1350" s="100"/>
    </row>
    <row r="1351" spans="1:6" x14ac:dyDescent="0.2">
      <c r="A1351" s="100"/>
      <c r="B1351" s="100"/>
      <c r="C1351" s="100"/>
      <c r="D1351" s="100"/>
      <c r="E1351" s="100"/>
      <c r="F1351" s="100"/>
    </row>
    <row r="1352" spans="1:6" x14ac:dyDescent="0.2">
      <c r="A1352" s="100"/>
      <c r="B1352" s="100"/>
      <c r="C1352" s="100"/>
      <c r="D1352" s="100"/>
      <c r="E1352" s="100"/>
      <c r="F1352" s="100"/>
    </row>
    <row r="1353" spans="1:6" x14ac:dyDescent="0.2">
      <c r="A1353" s="100"/>
      <c r="B1353" s="100"/>
      <c r="C1353" s="100"/>
      <c r="D1353" s="100"/>
      <c r="E1353" s="100"/>
      <c r="F1353" s="100"/>
    </row>
    <row r="1354" spans="1:6" x14ac:dyDescent="0.2">
      <c r="A1354" s="100"/>
      <c r="B1354" s="100"/>
      <c r="C1354" s="100"/>
      <c r="D1354" s="100"/>
      <c r="E1354" s="100"/>
      <c r="F1354" s="100"/>
    </row>
    <row r="1355" spans="1:6" x14ac:dyDescent="0.2">
      <c r="A1355" s="100"/>
      <c r="B1355" s="100"/>
      <c r="C1355" s="100"/>
      <c r="D1355" s="100"/>
      <c r="E1355" s="100"/>
      <c r="F1355" s="100"/>
    </row>
    <row r="1356" spans="1:6" x14ac:dyDescent="0.2">
      <c r="A1356" s="100"/>
      <c r="B1356" s="100"/>
      <c r="C1356" s="100"/>
      <c r="D1356" s="100"/>
      <c r="E1356" s="100"/>
      <c r="F1356" s="100"/>
    </row>
    <row r="1357" spans="1:6" x14ac:dyDescent="0.2">
      <c r="A1357" s="100"/>
      <c r="B1357" s="100"/>
      <c r="C1357" s="100"/>
      <c r="D1357" s="100"/>
      <c r="E1357" s="100"/>
      <c r="F1357" s="100"/>
    </row>
    <row r="1358" spans="1:6" x14ac:dyDescent="0.2">
      <c r="A1358" s="100"/>
      <c r="B1358" s="100"/>
      <c r="C1358" s="100"/>
      <c r="D1358" s="100"/>
      <c r="E1358" s="100"/>
      <c r="F1358" s="100"/>
    </row>
    <row r="1359" spans="1:6" x14ac:dyDescent="0.2">
      <c r="A1359" s="100"/>
      <c r="B1359" s="100"/>
      <c r="C1359" s="100"/>
      <c r="D1359" s="100"/>
      <c r="E1359" s="100"/>
      <c r="F1359" s="100"/>
    </row>
    <row r="1360" spans="1:6" x14ac:dyDescent="0.2">
      <c r="A1360" s="100"/>
      <c r="B1360" s="100"/>
      <c r="C1360" s="100"/>
      <c r="D1360" s="100"/>
      <c r="E1360" s="100"/>
      <c r="F1360" s="100"/>
    </row>
    <row r="1361" spans="1:6" x14ac:dyDescent="0.2">
      <c r="A1361" s="100"/>
      <c r="B1361" s="100"/>
      <c r="C1361" s="100"/>
      <c r="D1361" s="100"/>
      <c r="E1361" s="100"/>
      <c r="F1361" s="100"/>
    </row>
    <row r="1362" spans="1:6" x14ac:dyDescent="0.2">
      <c r="A1362" s="100"/>
      <c r="B1362" s="100"/>
      <c r="C1362" s="100"/>
      <c r="D1362" s="100"/>
      <c r="E1362" s="100"/>
      <c r="F1362" s="100"/>
    </row>
    <row r="1363" spans="1:6" x14ac:dyDescent="0.2">
      <c r="A1363" s="100"/>
      <c r="B1363" s="100"/>
      <c r="C1363" s="100"/>
      <c r="D1363" s="100"/>
      <c r="E1363" s="100"/>
      <c r="F1363" s="100"/>
    </row>
    <row r="1364" spans="1:6" x14ac:dyDescent="0.2">
      <c r="A1364" s="100"/>
      <c r="B1364" s="100"/>
      <c r="C1364" s="100"/>
      <c r="D1364" s="100"/>
      <c r="E1364" s="100"/>
      <c r="F1364" s="100"/>
    </row>
    <row r="1365" spans="1:6" x14ac:dyDescent="0.2">
      <c r="A1365" s="100"/>
      <c r="B1365" s="100"/>
      <c r="C1365" s="100"/>
      <c r="D1365" s="100"/>
      <c r="E1365" s="100"/>
      <c r="F1365" s="100"/>
    </row>
    <row r="1366" spans="1:6" x14ac:dyDescent="0.2">
      <c r="A1366" s="100"/>
      <c r="B1366" s="100"/>
      <c r="C1366" s="100"/>
      <c r="D1366" s="100"/>
      <c r="E1366" s="100"/>
      <c r="F1366" s="100"/>
    </row>
    <row r="1367" spans="1:6" x14ac:dyDescent="0.2">
      <c r="A1367" s="100"/>
      <c r="B1367" s="100"/>
      <c r="C1367" s="100"/>
      <c r="D1367" s="100"/>
      <c r="E1367" s="100"/>
      <c r="F1367" s="100"/>
    </row>
    <row r="1368" spans="1:6" x14ac:dyDescent="0.2">
      <c r="A1368" s="100"/>
      <c r="B1368" s="100"/>
      <c r="C1368" s="100"/>
      <c r="D1368" s="100"/>
      <c r="E1368" s="100"/>
      <c r="F1368" s="100"/>
    </row>
    <row r="1369" spans="1:6" x14ac:dyDescent="0.2">
      <c r="A1369" s="100"/>
      <c r="B1369" s="100"/>
      <c r="C1369" s="100"/>
      <c r="D1369" s="100"/>
      <c r="E1369" s="100"/>
      <c r="F1369" s="100"/>
    </row>
    <row r="1370" spans="1:6" x14ac:dyDescent="0.2">
      <c r="A1370" s="100"/>
      <c r="B1370" s="100"/>
      <c r="C1370" s="100"/>
      <c r="D1370" s="100"/>
      <c r="E1370" s="100"/>
      <c r="F1370" s="100"/>
    </row>
    <row r="1371" spans="1:6" x14ac:dyDescent="0.2">
      <c r="A1371" s="100"/>
      <c r="B1371" s="100"/>
      <c r="C1371" s="100"/>
      <c r="D1371" s="100"/>
      <c r="E1371" s="100"/>
      <c r="F1371" s="100"/>
    </row>
    <row r="1372" spans="1:6" x14ac:dyDescent="0.2">
      <c r="A1372" s="100"/>
      <c r="B1372" s="100"/>
      <c r="C1372" s="100"/>
      <c r="D1372" s="100"/>
      <c r="E1372" s="100"/>
      <c r="F1372" s="100"/>
    </row>
    <row r="1373" spans="1:6" x14ac:dyDescent="0.2">
      <c r="A1373" s="100"/>
      <c r="B1373" s="100"/>
      <c r="C1373" s="100"/>
      <c r="D1373" s="100"/>
      <c r="E1373" s="100"/>
      <c r="F1373" s="100"/>
    </row>
    <row r="1374" spans="1:6" x14ac:dyDescent="0.2">
      <c r="A1374" s="100"/>
      <c r="B1374" s="100"/>
      <c r="C1374" s="100"/>
      <c r="D1374" s="100"/>
      <c r="E1374" s="100"/>
      <c r="F1374" s="100"/>
    </row>
    <row r="1375" spans="1:6" x14ac:dyDescent="0.2">
      <c r="A1375" s="100"/>
      <c r="B1375" s="100"/>
      <c r="C1375" s="100"/>
      <c r="D1375" s="100"/>
      <c r="E1375" s="100"/>
      <c r="F1375" s="100"/>
    </row>
    <row r="1376" spans="1:6" x14ac:dyDescent="0.2">
      <c r="A1376" s="100"/>
      <c r="B1376" s="100"/>
      <c r="C1376" s="100"/>
      <c r="D1376" s="100"/>
      <c r="E1376" s="100"/>
      <c r="F1376" s="100"/>
    </row>
    <row r="1377" spans="1:6" x14ac:dyDescent="0.2">
      <c r="A1377" s="100"/>
      <c r="B1377" s="100"/>
      <c r="C1377" s="100"/>
      <c r="D1377" s="100"/>
      <c r="E1377" s="100"/>
      <c r="F1377" s="100"/>
    </row>
    <row r="1378" spans="1:6" x14ac:dyDescent="0.2">
      <c r="A1378" s="100"/>
      <c r="B1378" s="100"/>
      <c r="C1378" s="100"/>
      <c r="D1378" s="100"/>
      <c r="E1378" s="100"/>
      <c r="F1378" s="100"/>
    </row>
    <row r="1379" spans="1:6" x14ac:dyDescent="0.2">
      <c r="A1379" s="100"/>
      <c r="B1379" s="100"/>
      <c r="C1379" s="100"/>
      <c r="D1379" s="100"/>
      <c r="E1379" s="100"/>
      <c r="F1379" s="100"/>
    </row>
    <row r="1380" spans="1:6" x14ac:dyDescent="0.2">
      <c r="A1380" s="100"/>
      <c r="B1380" s="100"/>
      <c r="C1380" s="100"/>
      <c r="D1380" s="100"/>
      <c r="E1380" s="100"/>
      <c r="F1380" s="100"/>
    </row>
    <row r="1381" spans="1:6" x14ac:dyDescent="0.2">
      <c r="A1381" s="100"/>
      <c r="B1381" s="100"/>
      <c r="C1381" s="100"/>
      <c r="D1381" s="100"/>
      <c r="E1381" s="100"/>
      <c r="F1381" s="100"/>
    </row>
    <row r="1382" spans="1:6" x14ac:dyDescent="0.2">
      <c r="A1382" s="100"/>
      <c r="B1382" s="100"/>
      <c r="C1382" s="100"/>
      <c r="D1382" s="100"/>
      <c r="E1382" s="100"/>
      <c r="F1382" s="100"/>
    </row>
    <row r="1383" spans="1:6" x14ac:dyDescent="0.2">
      <c r="A1383" s="100"/>
      <c r="B1383" s="100"/>
      <c r="C1383" s="100"/>
      <c r="D1383" s="100"/>
      <c r="E1383" s="100"/>
      <c r="F1383" s="100"/>
    </row>
    <row r="1384" spans="1:6" x14ac:dyDescent="0.2">
      <c r="A1384" s="100"/>
      <c r="B1384" s="100"/>
      <c r="C1384" s="100"/>
      <c r="D1384" s="100"/>
      <c r="E1384" s="100"/>
      <c r="F1384" s="100"/>
    </row>
    <row r="1385" spans="1:6" x14ac:dyDescent="0.2">
      <c r="A1385" s="100"/>
      <c r="B1385" s="100"/>
      <c r="C1385" s="100"/>
      <c r="D1385" s="100"/>
      <c r="E1385" s="100"/>
      <c r="F1385" s="100"/>
    </row>
    <row r="1386" spans="1:6" x14ac:dyDescent="0.2">
      <c r="A1386" s="100"/>
      <c r="B1386" s="100"/>
      <c r="C1386" s="100"/>
      <c r="D1386" s="100"/>
      <c r="E1386" s="100"/>
      <c r="F1386" s="100"/>
    </row>
    <row r="1387" spans="1:6" x14ac:dyDescent="0.2">
      <c r="A1387" s="100"/>
      <c r="B1387" s="100"/>
      <c r="C1387" s="100"/>
      <c r="D1387" s="100"/>
      <c r="E1387" s="100"/>
      <c r="F1387" s="100"/>
    </row>
    <row r="1388" spans="1:6" x14ac:dyDescent="0.2">
      <c r="A1388" s="100"/>
      <c r="B1388" s="100"/>
      <c r="C1388" s="100"/>
      <c r="D1388" s="100"/>
      <c r="E1388" s="100"/>
      <c r="F1388" s="100"/>
    </row>
    <row r="1389" spans="1:6" x14ac:dyDescent="0.2">
      <c r="A1389" s="100"/>
      <c r="B1389" s="100"/>
      <c r="C1389" s="100"/>
      <c r="D1389" s="100"/>
      <c r="E1389" s="100"/>
      <c r="F1389" s="100"/>
    </row>
    <row r="1390" spans="1:6" x14ac:dyDescent="0.2">
      <c r="A1390" s="100"/>
      <c r="B1390" s="100"/>
      <c r="C1390" s="100"/>
      <c r="D1390" s="100"/>
      <c r="E1390" s="100"/>
      <c r="F1390" s="100"/>
    </row>
    <row r="1391" spans="1:6" x14ac:dyDescent="0.2">
      <c r="A1391" s="100"/>
      <c r="B1391" s="100"/>
      <c r="C1391" s="100"/>
      <c r="D1391" s="100"/>
      <c r="E1391" s="100"/>
      <c r="F1391" s="100"/>
    </row>
    <row r="1392" spans="1:6" x14ac:dyDescent="0.2">
      <c r="A1392" s="100"/>
      <c r="B1392" s="100"/>
      <c r="C1392" s="100"/>
      <c r="D1392" s="100"/>
      <c r="E1392" s="100"/>
      <c r="F1392" s="100"/>
    </row>
    <row r="1393" spans="1:6" x14ac:dyDescent="0.2">
      <c r="A1393" s="100"/>
      <c r="B1393" s="100"/>
      <c r="C1393" s="100"/>
      <c r="D1393" s="100"/>
      <c r="E1393" s="100"/>
      <c r="F1393" s="100"/>
    </row>
    <row r="1394" spans="1:6" x14ac:dyDescent="0.2">
      <c r="A1394" s="100"/>
      <c r="B1394" s="100"/>
      <c r="C1394" s="100"/>
      <c r="D1394" s="100"/>
      <c r="E1394" s="100"/>
      <c r="F1394" s="100"/>
    </row>
    <row r="1395" spans="1:6" x14ac:dyDescent="0.2">
      <c r="A1395" s="100"/>
      <c r="B1395" s="100"/>
      <c r="C1395" s="100"/>
      <c r="D1395" s="100"/>
      <c r="E1395" s="100"/>
      <c r="F1395" s="100"/>
    </row>
    <row r="1396" spans="1:6" x14ac:dyDescent="0.2">
      <c r="A1396" s="100"/>
      <c r="B1396" s="100"/>
      <c r="C1396" s="100"/>
      <c r="D1396" s="100"/>
      <c r="E1396" s="100"/>
      <c r="F1396" s="100"/>
    </row>
    <row r="1397" spans="1:6" x14ac:dyDescent="0.2">
      <c r="A1397" s="100"/>
      <c r="B1397" s="100"/>
      <c r="C1397" s="100"/>
      <c r="D1397" s="100"/>
      <c r="E1397" s="100"/>
      <c r="F1397" s="100"/>
    </row>
    <row r="1398" spans="1:6" x14ac:dyDescent="0.2">
      <c r="A1398" s="100"/>
      <c r="B1398" s="100"/>
      <c r="C1398" s="100"/>
      <c r="D1398" s="100"/>
      <c r="E1398" s="100"/>
      <c r="F1398" s="100"/>
    </row>
    <row r="1399" spans="1:6" x14ac:dyDescent="0.2">
      <c r="A1399" s="100"/>
      <c r="B1399" s="100"/>
      <c r="C1399" s="100"/>
      <c r="D1399" s="100"/>
      <c r="E1399" s="100"/>
      <c r="F1399" s="100"/>
    </row>
    <row r="1400" spans="1:6" x14ac:dyDescent="0.2">
      <c r="A1400" s="100"/>
      <c r="B1400" s="100"/>
      <c r="C1400" s="100"/>
      <c r="D1400" s="100"/>
      <c r="E1400" s="100"/>
      <c r="F1400" s="100"/>
    </row>
    <row r="1401" spans="1:6" x14ac:dyDescent="0.2">
      <c r="A1401" s="100"/>
      <c r="B1401" s="100"/>
      <c r="C1401" s="100"/>
      <c r="D1401" s="100"/>
      <c r="E1401" s="100"/>
      <c r="F1401" s="100"/>
    </row>
    <row r="1402" spans="1:6" x14ac:dyDescent="0.2">
      <c r="A1402" s="100"/>
      <c r="B1402" s="100"/>
      <c r="C1402" s="100"/>
      <c r="D1402" s="100"/>
      <c r="E1402" s="100"/>
      <c r="F1402" s="100"/>
    </row>
    <row r="1403" spans="1:6" x14ac:dyDescent="0.2">
      <c r="A1403" s="100"/>
      <c r="B1403" s="100"/>
      <c r="C1403" s="100"/>
      <c r="D1403" s="100"/>
      <c r="E1403" s="100"/>
      <c r="F1403" s="100"/>
    </row>
    <row r="1404" spans="1:6" x14ac:dyDescent="0.2">
      <c r="A1404" s="100"/>
      <c r="B1404" s="100"/>
      <c r="C1404" s="100"/>
      <c r="D1404" s="100"/>
      <c r="E1404" s="100"/>
      <c r="F1404" s="100"/>
    </row>
    <row r="1405" spans="1:6" x14ac:dyDescent="0.2">
      <c r="A1405" s="100"/>
      <c r="B1405" s="100"/>
      <c r="C1405" s="100"/>
      <c r="D1405" s="100"/>
      <c r="E1405" s="100"/>
      <c r="F1405" s="100"/>
    </row>
    <row r="1406" spans="1:6" x14ac:dyDescent="0.2">
      <c r="A1406" s="100"/>
      <c r="B1406" s="100"/>
      <c r="C1406" s="100"/>
      <c r="D1406" s="100"/>
      <c r="E1406" s="100"/>
      <c r="F1406" s="100"/>
    </row>
    <row r="1407" spans="1:6" x14ac:dyDescent="0.2">
      <c r="A1407" s="100"/>
      <c r="B1407" s="100"/>
      <c r="C1407" s="100"/>
      <c r="D1407" s="100"/>
      <c r="E1407" s="100"/>
      <c r="F1407" s="100"/>
    </row>
    <row r="1408" spans="1:6" x14ac:dyDescent="0.2">
      <c r="A1408" s="100"/>
      <c r="B1408" s="100"/>
      <c r="C1408" s="100"/>
      <c r="D1408" s="100"/>
      <c r="E1408" s="100"/>
      <c r="F1408" s="100"/>
    </row>
    <row r="1409" spans="1:6" x14ac:dyDescent="0.2">
      <c r="A1409" s="100"/>
      <c r="B1409" s="100"/>
      <c r="C1409" s="100"/>
      <c r="D1409" s="100"/>
      <c r="E1409" s="100"/>
      <c r="F1409" s="100"/>
    </row>
    <row r="1410" spans="1:6" x14ac:dyDescent="0.2">
      <c r="A1410" s="100"/>
      <c r="B1410" s="100"/>
      <c r="C1410" s="100"/>
      <c r="D1410" s="100"/>
      <c r="E1410" s="100"/>
      <c r="F1410" s="100"/>
    </row>
    <row r="1411" spans="1:6" x14ac:dyDescent="0.2">
      <c r="A1411" s="100"/>
      <c r="B1411" s="100"/>
      <c r="C1411" s="100"/>
      <c r="D1411" s="100"/>
      <c r="E1411" s="100"/>
      <c r="F1411" s="100"/>
    </row>
    <row r="1412" spans="1:6" x14ac:dyDescent="0.2">
      <c r="A1412" s="100"/>
      <c r="B1412" s="100"/>
      <c r="C1412" s="100"/>
      <c r="D1412" s="100"/>
      <c r="E1412" s="100"/>
      <c r="F1412" s="100"/>
    </row>
    <row r="1413" spans="1:6" x14ac:dyDescent="0.2">
      <c r="A1413" s="100"/>
      <c r="B1413" s="100"/>
      <c r="C1413" s="100"/>
      <c r="D1413" s="100"/>
      <c r="E1413" s="100"/>
      <c r="F1413" s="100"/>
    </row>
    <row r="1414" spans="1:6" x14ac:dyDescent="0.2">
      <c r="A1414" s="100"/>
      <c r="B1414" s="100"/>
      <c r="C1414" s="100"/>
      <c r="D1414" s="100"/>
      <c r="E1414" s="100"/>
      <c r="F1414" s="100"/>
    </row>
    <row r="1415" spans="1:6" x14ac:dyDescent="0.2">
      <c r="A1415" s="100"/>
      <c r="B1415" s="100"/>
      <c r="C1415" s="100"/>
      <c r="D1415" s="100"/>
      <c r="E1415" s="100"/>
      <c r="F1415" s="100"/>
    </row>
    <row r="1416" spans="1:6" x14ac:dyDescent="0.2">
      <c r="A1416" s="100"/>
      <c r="B1416" s="100"/>
      <c r="C1416" s="100"/>
      <c r="D1416" s="100"/>
      <c r="E1416" s="100"/>
      <c r="F1416" s="100"/>
    </row>
    <row r="1417" spans="1:6" x14ac:dyDescent="0.2">
      <c r="A1417" s="100"/>
      <c r="B1417" s="100"/>
      <c r="C1417" s="100"/>
      <c r="D1417" s="100"/>
      <c r="E1417" s="100"/>
      <c r="F1417" s="100"/>
    </row>
    <row r="1418" spans="1:6" x14ac:dyDescent="0.2">
      <c r="A1418" s="100"/>
      <c r="B1418" s="100"/>
      <c r="C1418" s="100"/>
      <c r="D1418" s="100"/>
      <c r="E1418" s="100"/>
      <c r="F1418" s="100"/>
    </row>
    <row r="1419" spans="1:6" x14ac:dyDescent="0.2">
      <c r="A1419" s="100"/>
      <c r="B1419" s="100"/>
      <c r="C1419" s="100"/>
      <c r="D1419" s="100"/>
      <c r="E1419" s="100"/>
      <c r="F1419" s="100"/>
    </row>
    <row r="1420" spans="1:6" x14ac:dyDescent="0.2">
      <c r="A1420" s="100"/>
      <c r="B1420" s="100"/>
      <c r="C1420" s="100"/>
      <c r="D1420" s="100"/>
      <c r="E1420" s="100"/>
      <c r="F1420" s="100"/>
    </row>
    <row r="1421" spans="1:6" x14ac:dyDescent="0.2">
      <c r="A1421" s="100"/>
      <c r="B1421" s="100"/>
      <c r="C1421" s="100"/>
      <c r="D1421" s="100"/>
      <c r="E1421" s="100"/>
      <c r="F1421" s="100"/>
    </row>
    <row r="1422" spans="1:6" x14ac:dyDescent="0.2">
      <c r="A1422" s="100"/>
      <c r="B1422" s="100"/>
      <c r="C1422" s="100"/>
      <c r="D1422" s="100"/>
      <c r="E1422" s="100"/>
      <c r="F1422" s="100"/>
    </row>
    <row r="1423" spans="1:6" x14ac:dyDescent="0.2">
      <c r="A1423" s="100"/>
      <c r="B1423" s="100"/>
      <c r="C1423" s="100"/>
      <c r="D1423" s="100"/>
      <c r="E1423" s="100"/>
      <c r="F1423" s="100"/>
    </row>
    <row r="1424" spans="1:6" x14ac:dyDescent="0.2">
      <c r="A1424" s="100"/>
      <c r="B1424" s="100"/>
      <c r="C1424" s="100"/>
      <c r="D1424" s="100"/>
      <c r="E1424" s="100"/>
      <c r="F1424" s="100"/>
    </row>
    <row r="1425" spans="1:6" x14ac:dyDescent="0.2">
      <c r="A1425" s="100"/>
      <c r="B1425" s="100"/>
      <c r="C1425" s="100"/>
      <c r="D1425" s="100"/>
      <c r="E1425" s="100"/>
      <c r="F1425" s="100"/>
    </row>
    <row r="1426" spans="1:6" x14ac:dyDescent="0.2">
      <c r="A1426" s="100"/>
      <c r="B1426" s="100"/>
      <c r="C1426" s="100"/>
      <c r="D1426" s="100"/>
      <c r="E1426" s="100"/>
      <c r="F1426" s="100"/>
    </row>
    <row r="1427" spans="1:6" x14ac:dyDescent="0.2">
      <c r="A1427" s="100"/>
      <c r="B1427" s="100"/>
      <c r="C1427" s="100"/>
      <c r="D1427" s="100"/>
      <c r="E1427" s="100"/>
      <c r="F1427" s="100"/>
    </row>
    <row r="1428" spans="1:6" x14ac:dyDescent="0.2">
      <c r="A1428" s="100"/>
      <c r="B1428" s="100"/>
      <c r="C1428" s="100"/>
      <c r="D1428" s="100"/>
      <c r="E1428" s="100"/>
      <c r="F1428" s="100"/>
    </row>
    <row r="1429" spans="1:6" x14ac:dyDescent="0.2">
      <c r="A1429" s="100"/>
      <c r="B1429" s="100"/>
      <c r="C1429" s="100"/>
      <c r="D1429" s="100"/>
      <c r="E1429" s="100"/>
      <c r="F1429" s="100"/>
    </row>
    <row r="1430" spans="1:6" x14ac:dyDescent="0.2">
      <c r="A1430" s="100"/>
      <c r="B1430" s="100"/>
      <c r="C1430" s="100"/>
      <c r="D1430" s="100"/>
      <c r="E1430" s="100"/>
      <c r="F1430" s="100"/>
    </row>
    <row r="1431" spans="1:6" x14ac:dyDescent="0.2">
      <c r="A1431" s="100"/>
      <c r="B1431" s="100"/>
      <c r="C1431" s="100"/>
      <c r="D1431" s="100"/>
      <c r="E1431" s="100"/>
      <c r="F1431" s="100"/>
    </row>
    <row r="1432" spans="1:6" x14ac:dyDescent="0.2">
      <c r="A1432" s="100"/>
      <c r="B1432" s="100"/>
      <c r="C1432" s="100"/>
      <c r="D1432" s="100"/>
      <c r="E1432" s="100"/>
      <c r="F1432" s="100"/>
    </row>
    <row r="1433" spans="1:6" x14ac:dyDescent="0.2">
      <c r="A1433" s="100"/>
      <c r="B1433" s="100"/>
      <c r="C1433" s="100"/>
      <c r="D1433" s="100"/>
      <c r="E1433" s="100"/>
      <c r="F1433" s="100"/>
    </row>
    <row r="1434" spans="1:6" x14ac:dyDescent="0.2">
      <c r="A1434" s="100"/>
      <c r="B1434" s="100"/>
      <c r="C1434" s="100"/>
      <c r="D1434" s="100"/>
      <c r="E1434" s="100"/>
      <c r="F1434" s="100"/>
    </row>
    <row r="1435" spans="1:6" x14ac:dyDescent="0.2">
      <c r="A1435" s="100"/>
      <c r="B1435" s="100"/>
      <c r="C1435" s="100"/>
      <c r="D1435" s="100"/>
      <c r="E1435" s="100"/>
      <c r="F1435" s="100"/>
    </row>
    <row r="1436" spans="1:6" x14ac:dyDescent="0.2">
      <c r="A1436" s="100"/>
      <c r="B1436" s="100"/>
      <c r="C1436" s="100"/>
      <c r="D1436" s="100"/>
      <c r="E1436" s="100"/>
      <c r="F1436" s="100"/>
    </row>
    <row r="1437" spans="1:6" x14ac:dyDescent="0.2">
      <c r="A1437" s="100"/>
      <c r="B1437" s="100"/>
      <c r="C1437" s="100"/>
      <c r="D1437" s="100"/>
      <c r="E1437" s="100"/>
      <c r="F1437" s="100"/>
    </row>
    <row r="1438" spans="1:6" x14ac:dyDescent="0.2">
      <c r="A1438" s="100"/>
      <c r="B1438" s="100"/>
      <c r="C1438" s="100"/>
      <c r="D1438" s="100"/>
      <c r="E1438" s="100"/>
      <c r="F1438" s="100"/>
    </row>
    <row r="1439" spans="1:6" x14ac:dyDescent="0.2">
      <c r="A1439" s="100"/>
      <c r="B1439" s="100"/>
      <c r="C1439" s="100"/>
      <c r="D1439" s="100"/>
      <c r="E1439" s="100"/>
      <c r="F1439" s="100"/>
    </row>
    <row r="1440" spans="1:6" x14ac:dyDescent="0.2">
      <c r="A1440" s="100"/>
      <c r="B1440" s="100"/>
      <c r="C1440" s="100"/>
      <c r="D1440" s="100"/>
      <c r="E1440" s="100"/>
      <c r="F1440" s="100"/>
    </row>
    <row r="1441" spans="1:6" x14ac:dyDescent="0.2">
      <c r="A1441" s="100"/>
      <c r="B1441" s="100"/>
      <c r="C1441" s="100"/>
      <c r="D1441" s="100"/>
      <c r="E1441" s="100"/>
      <c r="F1441" s="100"/>
    </row>
    <row r="1442" spans="1:6" x14ac:dyDescent="0.2">
      <c r="A1442" s="100"/>
      <c r="B1442" s="100"/>
      <c r="C1442" s="100"/>
      <c r="D1442" s="100"/>
      <c r="E1442" s="100"/>
      <c r="F1442" s="100"/>
    </row>
    <row r="1443" spans="1:6" x14ac:dyDescent="0.2">
      <c r="A1443" s="100"/>
      <c r="B1443" s="100"/>
      <c r="C1443" s="100"/>
      <c r="D1443" s="100"/>
      <c r="E1443" s="100"/>
      <c r="F1443" s="100"/>
    </row>
    <row r="1444" spans="1:6" x14ac:dyDescent="0.2">
      <c r="A1444" s="100"/>
      <c r="B1444" s="100"/>
      <c r="C1444" s="100"/>
      <c r="D1444" s="100"/>
      <c r="E1444" s="100"/>
      <c r="F1444" s="100"/>
    </row>
    <row r="1445" spans="1:6" x14ac:dyDescent="0.2">
      <c r="A1445" s="100"/>
      <c r="B1445" s="100"/>
      <c r="C1445" s="100"/>
      <c r="D1445" s="100"/>
      <c r="E1445" s="100"/>
      <c r="F1445" s="100"/>
    </row>
    <row r="1446" spans="1:6" x14ac:dyDescent="0.2">
      <c r="A1446" s="100"/>
      <c r="B1446" s="100"/>
      <c r="C1446" s="100"/>
      <c r="D1446" s="100"/>
      <c r="E1446" s="100"/>
      <c r="F1446" s="100"/>
    </row>
    <row r="1447" spans="1:6" x14ac:dyDescent="0.2">
      <c r="A1447" s="100"/>
      <c r="B1447" s="100"/>
      <c r="C1447" s="100"/>
      <c r="D1447" s="100"/>
      <c r="E1447" s="100"/>
      <c r="F1447" s="100"/>
    </row>
    <row r="1448" spans="1:6" x14ac:dyDescent="0.2">
      <c r="A1448" s="100"/>
      <c r="B1448" s="100"/>
      <c r="C1448" s="100"/>
      <c r="D1448" s="100"/>
      <c r="E1448" s="100"/>
      <c r="F1448" s="100"/>
    </row>
    <row r="1449" spans="1:6" x14ac:dyDescent="0.2">
      <c r="A1449" s="100"/>
      <c r="B1449" s="100"/>
      <c r="C1449" s="100"/>
      <c r="D1449" s="100"/>
      <c r="E1449" s="100"/>
      <c r="F1449" s="100"/>
    </row>
    <row r="1450" spans="1:6" x14ac:dyDescent="0.2">
      <c r="A1450" s="100"/>
      <c r="B1450" s="100"/>
      <c r="C1450" s="100"/>
      <c r="D1450" s="100"/>
      <c r="E1450" s="100"/>
      <c r="F1450" s="100"/>
    </row>
    <row r="1451" spans="1:6" x14ac:dyDescent="0.2">
      <c r="A1451" s="100"/>
      <c r="B1451" s="100"/>
      <c r="C1451" s="100"/>
      <c r="D1451" s="100"/>
      <c r="E1451" s="100"/>
      <c r="F1451" s="100"/>
    </row>
    <row r="1452" spans="1:6" x14ac:dyDescent="0.2">
      <c r="A1452" s="100"/>
      <c r="B1452" s="100"/>
      <c r="C1452" s="100"/>
      <c r="D1452" s="100"/>
      <c r="E1452" s="100"/>
      <c r="F1452" s="100"/>
    </row>
    <row r="1453" spans="1:6" x14ac:dyDescent="0.2">
      <c r="A1453" s="100"/>
      <c r="B1453" s="100"/>
      <c r="C1453" s="100"/>
      <c r="D1453" s="100"/>
      <c r="E1453" s="100"/>
      <c r="F1453" s="100"/>
    </row>
    <row r="1454" spans="1:6" x14ac:dyDescent="0.2">
      <c r="A1454" s="100"/>
      <c r="B1454" s="100"/>
      <c r="C1454" s="100"/>
      <c r="D1454" s="100"/>
      <c r="E1454" s="100"/>
      <c r="F1454" s="100"/>
    </row>
    <row r="1455" spans="1:6" x14ac:dyDescent="0.2">
      <c r="A1455" s="100"/>
      <c r="B1455" s="100"/>
      <c r="C1455" s="100"/>
      <c r="D1455" s="100"/>
      <c r="E1455" s="100"/>
      <c r="F1455" s="100"/>
    </row>
    <row r="1456" spans="1:6" x14ac:dyDescent="0.2">
      <c r="A1456" s="100"/>
      <c r="B1456" s="100"/>
      <c r="C1456" s="100"/>
      <c r="D1456" s="100"/>
      <c r="E1456" s="100"/>
      <c r="F1456" s="100"/>
    </row>
    <row r="1457" spans="1:6" x14ac:dyDescent="0.2">
      <c r="A1457" s="100"/>
      <c r="B1457" s="100"/>
      <c r="C1457" s="100"/>
      <c r="D1457" s="100"/>
      <c r="E1457" s="100"/>
      <c r="F1457" s="100"/>
    </row>
    <row r="1458" spans="1:6" x14ac:dyDescent="0.2">
      <c r="A1458" s="100"/>
      <c r="B1458" s="100"/>
      <c r="C1458" s="100"/>
      <c r="D1458" s="100"/>
      <c r="E1458" s="100"/>
      <c r="F1458" s="100"/>
    </row>
    <row r="1459" spans="1:6" x14ac:dyDescent="0.2">
      <c r="A1459" s="100"/>
      <c r="B1459" s="100"/>
      <c r="C1459" s="100"/>
      <c r="D1459" s="100"/>
      <c r="E1459" s="100"/>
      <c r="F1459" s="100"/>
    </row>
    <row r="1460" spans="1:6" x14ac:dyDescent="0.2">
      <c r="A1460" s="100"/>
      <c r="B1460" s="100"/>
      <c r="C1460" s="100"/>
      <c r="D1460" s="100"/>
      <c r="E1460" s="100"/>
      <c r="F1460" s="100"/>
    </row>
    <row r="1461" spans="1:6" x14ac:dyDescent="0.2">
      <c r="A1461" s="100"/>
      <c r="B1461" s="100"/>
      <c r="C1461" s="100"/>
      <c r="D1461" s="100"/>
      <c r="E1461" s="100"/>
      <c r="F1461" s="100"/>
    </row>
    <row r="1462" spans="1:6" x14ac:dyDescent="0.2">
      <c r="A1462" s="100"/>
      <c r="B1462" s="100"/>
      <c r="C1462" s="100"/>
      <c r="D1462" s="100"/>
      <c r="E1462" s="100"/>
      <c r="F1462" s="100"/>
    </row>
    <row r="1463" spans="1:6" x14ac:dyDescent="0.2">
      <c r="A1463" s="100"/>
      <c r="B1463" s="100"/>
      <c r="C1463" s="100"/>
      <c r="D1463" s="100"/>
      <c r="E1463" s="100"/>
      <c r="F1463" s="100"/>
    </row>
    <row r="1464" spans="1:6" x14ac:dyDescent="0.2">
      <c r="A1464" s="100"/>
      <c r="B1464" s="100"/>
      <c r="C1464" s="100"/>
      <c r="D1464" s="100"/>
      <c r="E1464" s="100"/>
      <c r="F1464" s="100"/>
    </row>
    <row r="1465" spans="1:6" x14ac:dyDescent="0.2">
      <c r="A1465" s="100"/>
      <c r="B1465" s="100"/>
      <c r="C1465" s="100"/>
      <c r="D1465" s="100"/>
      <c r="E1465" s="100"/>
      <c r="F1465" s="100"/>
    </row>
    <row r="1466" spans="1:6" x14ac:dyDescent="0.2">
      <c r="A1466" s="100"/>
      <c r="B1466" s="100"/>
      <c r="C1466" s="100"/>
      <c r="D1466" s="100"/>
      <c r="E1466" s="100"/>
      <c r="F1466" s="100"/>
    </row>
    <row r="1467" spans="1:6" x14ac:dyDescent="0.2">
      <c r="A1467" s="100"/>
      <c r="B1467" s="100"/>
      <c r="C1467" s="100"/>
      <c r="D1467" s="100"/>
      <c r="E1467" s="100"/>
      <c r="F1467" s="100"/>
    </row>
    <row r="1468" spans="1:6" x14ac:dyDescent="0.2">
      <c r="A1468" s="100"/>
      <c r="B1468" s="100"/>
      <c r="C1468" s="100"/>
      <c r="D1468" s="100"/>
      <c r="E1468" s="100"/>
      <c r="F1468" s="100"/>
    </row>
    <row r="1469" spans="1:6" x14ac:dyDescent="0.2">
      <c r="A1469" s="100"/>
      <c r="B1469" s="100"/>
      <c r="C1469" s="100"/>
      <c r="D1469" s="100"/>
      <c r="E1469" s="100"/>
      <c r="F1469" s="100"/>
    </row>
    <row r="1470" spans="1:6" x14ac:dyDescent="0.2">
      <c r="A1470" s="100"/>
      <c r="B1470" s="100"/>
      <c r="C1470" s="100"/>
      <c r="D1470" s="100"/>
      <c r="E1470" s="100"/>
      <c r="F1470" s="100"/>
    </row>
    <row r="1471" spans="1:6" x14ac:dyDescent="0.2">
      <c r="A1471" s="100"/>
      <c r="B1471" s="100"/>
      <c r="C1471" s="100"/>
      <c r="D1471" s="100"/>
      <c r="E1471" s="100"/>
      <c r="F1471" s="100"/>
    </row>
    <row r="1472" spans="1:6" x14ac:dyDescent="0.2">
      <c r="A1472" s="100"/>
      <c r="B1472" s="100"/>
      <c r="C1472" s="100"/>
      <c r="D1472" s="100"/>
      <c r="E1472" s="100"/>
      <c r="F1472" s="100"/>
    </row>
    <row r="1473" spans="1:6" x14ac:dyDescent="0.2">
      <c r="A1473" s="100"/>
      <c r="B1473" s="100"/>
      <c r="C1473" s="100"/>
      <c r="D1473" s="100"/>
      <c r="E1473" s="100"/>
      <c r="F1473" s="100"/>
    </row>
    <row r="1474" spans="1:6" x14ac:dyDescent="0.2">
      <c r="A1474" s="100"/>
      <c r="B1474" s="100"/>
      <c r="C1474" s="100"/>
      <c r="D1474" s="100"/>
      <c r="E1474" s="100"/>
      <c r="F1474" s="100"/>
    </row>
    <row r="1475" spans="1:6" x14ac:dyDescent="0.2">
      <c r="A1475" s="100"/>
      <c r="B1475" s="100"/>
      <c r="C1475" s="100"/>
      <c r="D1475" s="100"/>
      <c r="E1475" s="100"/>
      <c r="F1475" s="100"/>
    </row>
    <row r="1476" spans="1:6" x14ac:dyDescent="0.2">
      <c r="A1476" s="100"/>
      <c r="B1476" s="100"/>
      <c r="C1476" s="100"/>
      <c r="D1476" s="100"/>
      <c r="E1476" s="100"/>
      <c r="F1476" s="100"/>
    </row>
    <row r="1477" spans="1:6" x14ac:dyDescent="0.2">
      <c r="A1477" s="100"/>
      <c r="B1477" s="100"/>
      <c r="C1477" s="100"/>
      <c r="D1477" s="100"/>
      <c r="E1477" s="100"/>
      <c r="F1477" s="100"/>
    </row>
    <row r="1478" spans="1:6" x14ac:dyDescent="0.2">
      <c r="A1478" s="100"/>
      <c r="B1478" s="100"/>
      <c r="C1478" s="100"/>
      <c r="D1478" s="100"/>
      <c r="E1478" s="100"/>
      <c r="F1478" s="100"/>
    </row>
    <row r="1479" spans="1:6" x14ac:dyDescent="0.2">
      <c r="A1479" s="100"/>
      <c r="B1479" s="100"/>
      <c r="C1479" s="100"/>
      <c r="D1479" s="100"/>
      <c r="E1479" s="100"/>
      <c r="F1479" s="100"/>
    </row>
    <row r="1480" spans="1:6" x14ac:dyDescent="0.2">
      <c r="A1480" s="100"/>
      <c r="B1480" s="100"/>
      <c r="C1480" s="100"/>
      <c r="D1480" s="100"/>
      <c r="E1480" s="100"/>
      <c r="F1480" s="100"/>
    </row>
    <row r="1481" spans="1:6" x14ac:dyDescent="0.2">
      <c r="A1481" s="100"/>
      <c r="B1481" s="100"/>
      <c r="C1481" s="100"/>
      <c r="D1481" s="100"/>
      <c r="E1481" s="100"/>
      <c r="F1481" s="100"/>
    </row>
    <row r="1482" spans="1:6" x14ac:dyDescent="0.2">
      <c r="A1482" s="100"/>
      <c r="B1482" s="100"/>
      <c r="C1482" s="100"/>
      <c r="D1482" s="100"/>
      <c r="E1482" s="100"/>
      <c r="F1482" s="100"/>
    </row>
    <row r="1483" spans="1:6" x14ac:dyDescent="0.2">
      <c r="A1483" s="100"/>
      <c r="B1483" s="100"/>
      <c r="C1483" s="100"/>
      <c r="D1483" s="100"/>
      <c r="E1483" s="100"/>
      <c r="F1483" s="100"/>
    </row>
    <row r="1484" spans="1:6" x14ac:dyDescent="0.2">
      <c r="A1484" s="100"/>
      <c r="B1484" s="100"/>
      <c r="C1484" s="100"/>
      <c r="D1484" s="100"/>
      <c r="E1484" s="100"/>
      <c r="F1484" s="100"/>
    </row>
    <row r="1485" spans="1:6" x14ac:dyDescent="0.2">
      <c r="A1485" s="100"/>
      <c r="B1485" s="100"/>
      <c r="C1485" s="100"/>
      <c r="D1485" s="100"/>
      <c r="E1485" s="100"/>
      <c r="F1485" s="100"/>
    </row>
    <row r="1486" spans="1:6" x14ac:dyDescent="0.2">
      <c r="A1486" s="100"/>
      <c r="B1486" s="100"/>
      <c r="C1486" s="100"/>
      <c r="D1486" s="100"/>
      <c r="E1486" s="100"/>
      <c r="F1486" s="100"/>
    </row>
    <row r="1487" spans="1:6" x14ac:dyDescent="0.2">
      <c r="A1487" s="100"/>
      <c r="B1487" s="100"/>
      <c r="C1487" s="100"/>
      <c r="D1487" s="100"/>
      <c r="E1487" s="100"/>
      <c r="F1487" s="100"/>
    </row>
    <row r="1488" spans="1:6" x14ac:dyDescent="0.2">
      <c r="A1488" s="100"/>
      <c r="B1488" s="100"/>
      <c r="C1488" s="100"/>
      <c r="D1488" s="100"/>
      <c r="E1488" s="100"/>
      <c r="F1488" s="100"/>
    </row>
    <row r="1489" spans="1:6" x14ac:dyDescent="0.2">
      <c r="A1489" s="100"/>
      <c r="B1489" s="100"/>
      <c r="C1489" s="100"/>
      <c r="D1489" s="100"/>
      <c r="E1489" s="100"/>
      <c r="F1489" s="100"/>
    </row>
    <row r="1490" spans="1:6" x14ac:dyDescent="0.2">
      <c r="A1490" s="100"/>
      <c r="B1490" s="100"/>
      <c r="C1490" s="100"/>
      <c r="D1490" s="100"/>
      <c r="E1490" s="100"/>
      <c r="F1490" s="100"/>
    </row>
    <row r="1491" spans="1:6" x14ac:dyDescent="0.2">
      <c r="A1491" s="100"/>
      <c r="B1491" s="100"/>
      <c r="C1491" s="100"/>
      <c r="D1491" s="100"/>
      <c r="E1491" s="100"/>
      <c r="F1491" s="100"/>
    </row>
    <row r="1492" spans="1:6" x14ac:dyDescent="0.2">
      <c r="A1492" s="100"/>
      <c r="B1492" s="100"/>
      <c r="C1492" s="100"/>
      <c r="D1492" s="100"/>
      <c r="E1492" s="100"/>
      <c r="F1492" s="100"/>
    </row>
    <row r="1493" spans="1:6" x14ac:dyDescent="0.2">
      <c r="A1493" s="100"/>
      <c r="B1493" s="100"/>
      <c r="C1493" s="100"/>
      <c r="D1493" s="100"/>
      <c r="E1493" s="100"/>
      <c r="F1493" s="100"/>
    </row>
    <row r="1494" spans="1:6" x14ac:dyDescent="0.2">
      <c r="A1494" s="100"/>
      <c r="B1494" s="100"/>
      <c r="C1494" s="100"/>
      <c r="D1494" s="100"/>
      <c r="E1494" s="100"/>
      <c r="F1494" s="100"/>
    </row>
    <row r="1495" spans="1:6" x14ac:dyDescent="0.2">
      <c r="A1495" s="100"/>
      <c r="B1495" s="100"/>
      <c r="C1495" s="100"/>
      <c r="D1495" s="100"/>
      <c r="E1495" s="100"/>
      <c r="F1495" s="100"/>
    </row>
    <row r="1496" spans="1:6" x14ac:dyDescent="0.2">
      <c r="A1496" s="100"/>
      <c r="B1496" s="100"/>
      <c r="C1496" s="100"/>
      <c r="D1496" s="100"/>
      <c r="E1496" s="100"/>
      <c r="F1496" s="100"/>
    </row>
    <row r="1497" spans="1:6" x14ac:dyDescent="0.2">
      <c r="A1497" s="100"/>
      <c r="B1497" s="100"/>
      <c r="C1497" s="100"/>
      <c r="D1497" s="100"/>
      <c r="E1497" s="100"/>
      <c r="F1497" s="100"/>
    </row>
    <row r="1498" spans="1:6" x14ac:dyDescent="0.2">
      <c r="A1498" s="100"/>
      <c r="B1498" s="100"/>
      <c r="C1498" s="100"/>
      <c r="D1498" s="100"/>
      <c r="E1498" s="100"/>
      <c r="F1498" s="100"/>
    </row>
    <row r="1499" spans="1:6" x14ac:dyDescent="0.2">
      <c r="A1499" s="100"/>
      <c r="B1499" s="100"/>
      <c r="C1499" s="100"/>
      <c r="D1499" s="100"/>
      <c r="E1499" s="100"/>
      <c r="F1499" s="100"/>
    </row>
    <row r="1500" spans="1:6" x14ac:dyDescent="0.2">
      <c r="A1500" s="100"/>
      <c r="B1500" s="100"/>
      <c r="C1500" s="100"/>
      <c r="D1500" s="100"/>
      <c r="E1500" s="100"/>
      <c r="F1500" s="100"/>
    </row>
    <row r="1501" spans="1:6" x14ac:dyDescent="0.2">
      <c r="A1501" s="100"/>
      <c r="B1501" s="100"/>
      <c r="C1501" s="100"/>
      <c r="D1501" s="100"/>
      <c r="E1501" s="100"/>
      <c r="F1501" s="100"/>
    </row>
    <row r="1502" spans="1:6" x14ac:dyDescent="0.2">
      <c r="A1502" s="100"/>
      <c r="B1502" s="100"/>
      <c r="C1502" s="100"/>
      <c r="D1502" s="100"/>
      <c r="E1502" s="100"/>
      <c r="F1502" s="100"/>
    </row>
    <row r="1503" spans="1:6" x14ac:dyDescent="0.2">
      <c r="A1503" s="100"/>
      <c r="B1503" s="100"/>
      <c r="C1503" s="100"/>
      <c r="D1503" s="100"/>
      <c r="E1503" s="100"/>
      <c r="F1503" s="100"/>
    </row>
    <row r="1504" spans="1:6" x14ac:dyDescent="0.2">
      <c r="A1504" s="100"/>
      <c r="B1504" s="100"/>
      <c r="C1504" s="100"/>
      <c r="D1504" s="100"/>
      <c r="E1504" s="100"/>
      <c r="F1504" s="100"/>
    </row>
    <row r="1505" spans="1:6" x14ac:dyDescent="0.2">
      <c r="A1505" s="100"/>
      <c r="B1505" s="100"/>
      <c r="C1505" s="100"/>
      <c r="D1505" s="100"/>
      <c r="E1505" s="100"/>
      <c r="F1505" s="100"/>
    </row>
    <row r="1506" spans="1:6" x14ac:dyDescent="0.2">
      <c r="A1506" s="100"/>
      <c r="B1506" s="100"/>
      <c r="C1506" s="100"/>
      <c r="D1506" s="100"/>
      <c r="E1506" s="100"/>
      <c r="F1506" s="100"/>
    </row>
    <row r="1507" spans="1:6" x14ac:dyDescent="0.2">
      <c r="A1507" s="100"/>
      <c r="B1507" s="100"/>
      <c r="C1507" s="100"/>
      <c r="D1507" s="100"/>
      <c r="E1507" s="100"/>
      <c r="F1507" s="100"/>
    </row>
    <row r="1508" spans="1:6" x14ac:dyDescent="0.2">
      <c r="A1508" s="100"/>
      <c r="B1508" s="100"/>
      <c r="C1508" s="100"/>
      <c r="D1508" s="100"/>
      <c r="E1508" s="100"/>
      <c r="F1508" s="100"/>
    </row>
    <row r="1509" spans="1:6" x14ac:dyDescent="0.2">
      <c r="A1509" s="100"/>
      <c r="B1509" s="100"/>
      <c r="C1509" s="100"/>
      <c r="D1509" s="100"/>
      <c r="E1509" s="100"/>
      <c r="F1509" s="100"/>
    </row>
    <row r="1510" spans="1:6" x14ac:dyDescent="0.2">
      <c r="A1510" s="100"/>
      <c r="B1510" s="100"/>
      <c r="C1510" s="100"/>
      <c r="D1510" s="100"/>
      <c r="E1510" s="100"/>
      <c r="F1510" s="100"/>
    </row>
    <row r="1511" spans="1:6" x14ac:dyDescent="0.2">
      <c r="A1511" s="100"/>
      <c r="B1511" s="100"/>
      <c r="C1511" s="100"/>
      <c r="D1511" s="100"/>
      <c r="E1511" s="100"/>
      <c r="F1511" s="100"/>
    </row>
    <row r="1512" spans="1:6" x14ac:dyDescent="0.2">
      <c r="A1512" s="100"/>
      <c r="B1512" s="100"/>
      <c r="C1512" s="100"/>
      <c r="D1512" s="100"/>
      <c r="E1512" s="100"/>
      <c r="F1512" s="100"/>
    </row>
    <row r="1513" spans="1:6" x14ac:dyDescent="0.2">
      <c r="A1513" s="100"/>
      <c r="B1513" s="100"/>
      <c r="C1513" s="100"/>
      <c r="D1513" s="100"/>
      <c r="E1513" s="100"/>
      <c r="F1513" s="100"/>
    </row>
    <row r="1514" spans="1:6" x14ac:dyDescent="0.2">
      <c r="A1514" s="100"/>
      <c r="B1514" s="100"/>
      <c r="C1514" s="100"/>
      <c r="D1514" s="100"/>
      <c r="E1514" s="100"/>
      <c r="F1514" s="100"/>
    </row>
    <row r="1515" spans="1:6" x14ac:dyDescent="0.2">
      <c r="A1515" s="100"/>
      <c r="B1515" s="100"/>
      <c r="C1515" s="100"/>
      <c r="D1515" s="100"/>
      <c r="E1515" s="100"/>
      <c r="F1515" s="100"/>
    </row>
    <row r="1516" spans="1:6" x14ac:dyDescent="0.2">
      <c r="A1516" s="100"/>
      <c r="B1516" s="100"/>
      <c r="C1516" s="100"/>
      <c r="D1516" s="100"/>
      <c r="E1516" s="100"/>
      <c r="F1516" s="100"/>
    </row>
    <row r="1517" spans="1:6" x14ac:dyDescent="0.2">
      <c r="A1517" s="100"/>
      <c r="B1517" s="100"/>
      <c r="C1517" s="100"/>
      <c r="D1517" s="100"/>
      <c r="E1517" s="100"/>
      <c r="F1517" s="100"/>
    </row>
    <row r="1518" spans="1:6" x14ac:dyDescent="0.2">
      <c r="A1518" s="100"/>
      <c r="B1518" s="100"/>
      <c r="C1518" s="100"/>
      <c r="D1518" s="100"/>
      <c r="E1518" s="100"/>
      <c r="F1518" s="100"/>
    </row>
    <row r="1519" spans="1:6" x14ac:dyDescent="0.2">
      <c r="A1519" s="100"/>
      <c r="B1519" s="100"/>
      <c r="C1519" s="100"/>
      <c r="D1519" s="100"/>
      <c r="E1519" s="100"/>
      <c r="F1519" s="100"/>
    </row>
    <row r="1520" spans="1:6" x14ac:dyDescent="0.2">
      <c r="A1520" s="100"/>
      <c r="B1520" s="100"/>
      <c r="C1520" s="100"/>
      <c r="D1520" s="100"/>
      <c r="E1520" s="100"/>
      <c r="F1520" s="100"/>
    </row>
    <row r="1521" spans="1:6" x14ac:dyDescent="0.2">
      <c r="A1521" s="100"/>
      <c r="B1521" s="100"/>
      <c r="C1521" s="100"/>
      <c r="D1521" s="100"/>
      <c r="E1521" s="100"/>
      <c r="F1521" s="100"/>
    </row>
    <row r="1522" spans="1:6" x14ac:dyDescent="0.2">
      <c r="A1522" s="100"/>
      <c r="B1522" s="100"/>
      <c r="C1522" s="100"/>
      <c r="D1522" s="100"/>
      <c r="E1522" s="100"/>
      <c r="F1522" s="100"/>
    </row>
    <row r="1523" spans="1:6" x14ac:dyDescent="0.2">
      <c r="A1523" s="100"/>
      <c r="B1523" s="100"/>
      <c r="C1523" s="100"/>
      <c r="D1523" s="100"/>
      <c r="E1523" s="100"/>
      <c r="F1523" s="100"/>
    </row>
    <row r="1524" spans="1:6" x14ac:dyDescent="0.2">
      <c r="A1524" s="100"/>
      <c r="B1524" s="100"/>
      <c r="C1524" s="100"/>
      <c r="D1524" s="100"/>
      <c r="E1524" s="100"/>
      <c r="F1524" s="100"/>
    </row>
    <row r="1525" spans="1:6" x14ac:dyDescent="0.2">
      <c r="A1525" s="100"/>
      <c r="B1525" s="100"/>
      <c r="C1525" s="100"/>
      <c r="D1525" s="100"/>
      <c r="E1525" s="100"/>
      <c r="F1525" s="100"/>
    </row>
    <row r="1526" spans="1:6" x14ac:dyDescent="0.2">
      <c r="A1526" s="100"/>
      <c r="B1526" s="100"/>
      <c r="C1526" s="100"/>
      <c r="D1526" s="100"/>
      <c r="E1526" s="100"/>
      <c r="F1526" s="100"/>
    </row>
    <row r="1527" spans="1:6" x14ac:dyDescent="0.2">
      <c r="A1527" s="100"/>
      <c r="B1527" s="100"/>
      <c r="C1527" s="100"/>
      <c r="D1527" s="100"/>
      <c r="E1527" s="100"/>
      <c r="F1527" s="100"/>
    </row>
    <row r="1528" spans="1:6" x14ac:dyDescent="0.2">
      <c r="A1528" s="100"/>
      <c r="B1528" s="100"/>
      <c r="C1528" s="100"/>
      <c r="D1528" s="100"/>
      <c r="E1528" s="100"/>
      <c r="F1528" s="100"/>
    </row>
    <row r="1529" spans="1:6" x14ac:dyDescent="0.2">
      <c r="A1529" s="100"/>
      <c r="B1529" s="100"/>
      <c r="C1529" s="100"/>
      <c r="D1529" s="100"/>
      <c r="E1529" s="100"/>
      <c r="F1529" s="100"/>
    </row>
    <row r="1530" spans="1:6" x14ac:dyDescent="0.2">
      <c r="A1530" s="100"/>
      <c r="B1530" s="100"/>
      <c r="C1530" s="100"/>
      <c r="D1530" s="100"/>
      <c r="E1530" s="100"/>
      <c r="F1530" s="100"/>
    </row>
    <row r="1531" spans="1:6" x14ac:dyDescent="0.2">
      <c r="A1531" s="100"/>
      <c r="B1531" s="100"/>
      <c r="C1531" s="100"/>
      <c r="D1531" s="100"/>
      <c r="E1531" s="100"/>
      <c r="F1531" s="100"/>
    </row>
    <row r="1532" spans="1:6" x14ac:dyDescent="0.2">
      <c r="A1532" s="100"/>
      <c r="B1532" s="100"/>
      <c r="C1532" s="100"/>
      <c r="D1532" s="100"/>
      <c r="E1532" s="100"/>
      <c r="F1532" s="100"/>
    </row>
    <row r="1533" spans="1:6" x14ac:dyDescent="0.2">
      <c r="A1533" s="100"/>
      <c r="B1533" s="100"/>
      <c r="C1533" s="100"/>
      <c r="D1533" s="100"/>
      <c r="E1533" s="100"/>
      <c r="F1533" s="100"/>
    </row>
    <row r="1534" spans="1:6" x14ac:dyDescent="0.2">
      <c r="A1534" s="100"/>
      <c r="B1534" s="100"/>
      <c r="C1534" s="100"/>
      <c r="D1534" s="100"/>
      <c r="E1534" s="100"/>
      <c r="F1534" s="100"/>
    </row>
    <row r="1535" spans="1:6" x14ac:dyDescent="0.2">
      <c r="A1535" s="100"/>
      <c r="B1535" s="100"/>
      <c r="C1535" s="100"/>
      <c r="D1535" s="100"/>
      <c r="E1535" s="100"/>
      <c r="F1535" s="100"/>
    </row>
    <row r="1536" spans="1:6" x14ac:dyDescent="0.2">
      <c r="A1536" s="100"/>
      <c r="B1536" s="100"/>
      <c r="C1536" s="100"/>
      <c r="D1536" s="100"/>
      <c r="E1536" s="100"/>
      <c r="F1536" s="100"/>
    </row>
    <row r="1537" spans="1:6" x14ac:dyDescent="0.2">
      <c r="A1537" s="100"/>
      <c r="B1537" s="100"/>
      <c r="C1537" s="100"/>
      <c r="D1537" s="100"/>
      <c r="E1537" s="100"/>
      <c r="F1537" s="100"/>
    </row>
    <row r="1538" spans="1:6" x14ac:dyDescent="0.2">
      <c r="A1538" s="100"/>
      <c r="B1538" s="100"/>
      <c r="C1538" s="100"/>
      <c r="D1538" s="100"/>
      <c r="E1538" s="100"/>
      <c r="F1538" s="100"/>
    </row>
    <row r="1539" spans="1:6" x14ac:dyDescent="0.2">
      <c r="A1539" s="100"/>
      <c r="B1539" s="100"/>
      <c r="C1539" s="100"/>
      <c r="D1539" s="100"/>
      <c r="E1539" s="100"/>
      <c r="F1539" s="100"/>
    </row>
    <row r="1540" spans="1:6" x14ac:dyDescent="0.2">
      <c r="A1540" s="100"/>
      <c r="B1540" s="100"/>
      <c r="C1540" s="100"/>
      <c r="D1540" s="100"/>
      <c r="E1540" s="100"/>
      <c r="F1540" s="100"/>
    </row>
    <row r="1541" spans="1:6" x14ac:dyDescent="0.2">
      <c r="A1541" s="100"/>
      <c r="B1541" s="100"/>
      <c r="C1541" s="100"/>
      <c r="D1541" s="100"/>
      <c r="E1541" s="100"/>
      <c r="F1541" s="100"/>
    </row>
    <row r="1542" spans="1:6" x14ac:dyDescent="0.2">
      <c r="A1542" s="100"/>
      <c r="B1542" s="100"/>
      <c r="C1542" s="100"/>
      <c r="D1542" s="100"/>
      <c r="E1542" s="100"/>
      <c r="F1542" s="100"/>
    </row>
    <row r="1543" spans="1:6" x14ac:dyDescent="0.2">
      <c r="A1543" s="100"/>
      <c r="B1543" s="100"/>
      <c r="C1543" s="100"/>
      <c r="D1543" s="100"/>
      <c r="E1543" s="100"/>
      <c r="F1543" s="100"/>
    </row>
    <row r="1544" spans="1:6" x14ac:dyDescent="0.2">
      <c r="A1544" s="100"/>
      <c r="B1544" s="100"/>
      <c r="C1544" s="100"/>
      <c r="D1544" s="100"/>
      <c r="E1544" s="100"/>
      <c r="F1544" s="100"/>
    </row>
    <row r="1545" spans="1:6" x14ac:dyDescent="0.2">
      <c r="A1545" s="100"/>
      <c r="B1545" s="100"/>
      <c r="C1545" s="100"/>
      <c r="D1545" s="100"/>
      <c r="E1545" s="100"/>
      <c r="F1545" s="100"/>
    </row>
    <row r="1546" spans="1:6" x14ac:dyDescent="0.2">
      <c r="A1546" s="100"/>
      <c r="B1546" s="100"/>
      <c r="C1546" s="100"/>
      <c r="D1546" s="100"/>
      <c r="E1546" s="100"/>
      <c r="F1546" s="100"/>
    </row>
    <row r="1547" spans="1:6" x14ac:dyDescent="0.2">
      <c r="A1547" s="100"/>
      <c r="B1547" s="100"/>
      <c r="C1547" s="100"/>
      <c r="D1547" s="100"/>
      <c r="E1547" s="100"/>
      <c r="F1547" s="100"/>
    </row>
    <row r="1548" spans="1:6" x14ac:dyDescent="0.2">
      <c r="A1548" s="100"/>
      <c r="B1548" s="100"/>
      <c r="C1548" s="100"/>
      <c r="D1548" s="100"/>
      <c r="E1548" s="100"/>
      <c r="F1548" s="100"/>
    </row>
    <row r="1549" spans="1:6" x14ac:dyDescent="0.2">
      <c r="A1549" s="100"/>
      <c r="B1549" s="100"/>
      <c r="C1549" s="100"/>
      <c r="D1549" s="100"/>
      <c r="E1549" s="100"/>
      <c r="F1549" s="100"/>
    </row>
    <row r="1550" spans="1:6" x14ac:dyDescent="0.2">
      <c r="A1550" s="100"/>
      <c r="B1550" s="100"/>
      <c r="C1550" s="100"/>
      <c r="D1550" s="100"/>
      <c r="E1550" s="100"/>
      <c r="F1550" s="100"/>
    </row>
    <row r="1551" spans="1:6" x14ac:dyDescent="0.2">
      <c r="A1551" s="100"/>
      <c r="B1551" s="100"/>
      <c r="C1551" s="100"/>
      <c r="D1551" s="100"/>
      <c r="E1551" s="100"/>
      <c r="F1551" s="100"/>
    </row>
    <row r="1552" spans="1:6" x14ac:dyDescent="0.2">
      <c r="A1552" s="100"/>
      <c r="B1552" s="100"/>
      <c r="C1552" s="100"/>
      <c r="D1552" s="100"/>
      <c r="E1552" s="100"/>
      <c r="F1552" s="100"/>
    </row>
    <row r="1553" spans="1:6" x14ac:dyDescent="0.2">
      <c r="A1553" s="100"/>
      <c r="B1553" s="100"/>
      <c r="C1553" s="100"/>
      <c r="D1553" s="100"/>
      <c r="E1553" s="100"/>
      <c r="F1553" s="100"/>
    </row>
    <row r="1554" spans="1:6" x14ac:dyDescent="0.2">
      <c r="A1554" s="100"/>
      <c r="B1554" s="100"/>
      <c r="C1554" s="100"/>
      <c r="D1554" s="100"/>
      <c r="E1554" s="100"/>
      <c r="F1554" s="100"/>
    </row>
    <row r="1555" spans="1:6" x14ac:dyDescent="0.2">
      <c r="A1555" s="100"/>
      <c r="B1555" s="100"/>
      <c r="C1555" s="100"/>
      <c r="D1555" s="100"/>
      <c r="E1555" s="100"/>
      <c r="F1555" s="100"/>
    </row>
    <row r="1556" spans="1:6" x14ac:dyDescent="0.2">
      <c r="A1556" s="100"/>
      <c r="B1556" s="100"/>
      <c r="C1556" s="100"/>
      <c r="D1556" s="100"/>
      <c r="E1556" s="100"/>
      <c r="F1556" s="100"/>
    </row>
    <row r="1557" spans="1:6" x14ac:dyDescent="0.2">
      <c r="A1557" s="100"/>
      <c r="B1557" s="100"/>
      <c r="C1557" s="100"/>
      <c r="D1557" s="100"/>
      <c r="E1557" s="100"/>
      <c r="F1557" s="100"/>
    </row>
    <row r="1558" spans="1:6" x14ac:dyDescent="0.2">
      <c r="A1558" s="100"/>
      <c r="B1558" s="100"/>
      <c r="C1558" s="100"/>
      <c r="D1558" s="100"/>
      <c r="E1558" s="100"/>
      <c r="F1558" s="100"/>
    </row>
    <row r="1559" spans="1:6" x14ac:dyDescent="0.2">
      <c r="A1559" s="100"/>
      <c r="B1559" s="100"/>
      <c r="C1559" s="100"/>
      <c r="D1559" s="100"/>
      <c r="E1559" s="100"/>
      <c r="F1559" s="100"/>
    </row>
    <row r="1560" spans="1:6" x14ac:dyDescent="0.2">
      <c r="A1560" s="100"/>
      <c r="B1560" s="100"/>
      <c r="C1560" s="100"/>
      <c r="D1560" s="100"/>
      <c r="E1560" s="100"/>
      <c r="F1560" s="100"/>
    </row>
    <row r="1561" spans="1:6" x14ac:dyDescent="0.2">
      <c r="A1561" s="100"/>
      <c r="B1561" s="100"/>
      <c r="C1561" s="100"/>
      <c r="D1561" s="100"/>
      <c r="E1561" s="100"/>
      <c r="F1561" s="100"/>
    </row>
    <row r="1562" spans="1:6" x14ac:dyDescent="0.2">
      <c r="A1562" s="100"/>
      <c r="B1562" s="100"/>
      <c r="C1562" s="100"/>
      <c r="D1562" s="100"/>
      <c r="E1562" s="100"/>
      <c r="F1562" s="100"/>
    </row>
    <row r="1563" spans="1:6" x14ac:dyDescent="0.2">
      <c r="A1563" s="100"/>
      <c r="B1563" s="100"/>
      <c r="C1563" s="100"/>
      <c r="D1563" s="100"/>
      <c r="E1563" s="100"/>
      <c r="F1563" s="100"/>
    </row>
    <row r="1564" spans="1:6" x14ac:dyDescent="0.2">
      <c r="A1564" s="100"/>
      <c r="B1564" s="100"/>
      <c r="C1564" s="100"/>
      <c r="D1564" s="100"/>
      <c r="E1564" s="100"/>
      <c r="F1564" s="100"/>
    </row>
    <row r="1565" spans="1:6" x14ac:dyDescent="0.2">
      <c r="A1565" s="100"/>
      <c r="B1565" s="100"/>
      <c r="C1565" s="100"/>
      <c r="D1565" s="100"/>
      <c r="E1565" s="100"/>
      <c r="F1565" s="100"/>
    </row>
    <row r="1566" spans="1:6" x14ac:dyDescent="0.2">
      <c r="A1566" s="100"/>
      <c r="B1566" s="100"/>
      <c r="C1566" s="100"/>
      <c r="D1566" s="100"/>
      <c r="E1566" s="100"/>
      <c r="F1566" s="100"/>
    </row>
    <row r="1567" spans="1:6" x14ac:dyDescent="0.2">
      <c r="A1567" s="100"/>
      <c r="B1567" s="100"/>
      <c r="C1567" s="100"/>
      <c r="D1567" s="100"/>
      <c r="E1567" s="100"/>
      <c r="F1567" s="100"/>
    </row>
    <row r="1568" spans="1:6" x14ac:dyDescent="0.2">
      <c r="A1568" s="100"/>
      <c r="B1568" s="100"/>
      <c r="C1568" s="100"/>
      <c r="D1568" s="100"/>
      <c r="E1568" s="100"/>
      <c r="F1568" s="100"/>
    </row>
    <row r="1569" spans="1:6" x14ac:dyDescent="0.2">
      <c r="A1569" s="100"/>
      <c r="B1569" s="100"/>
      <c r="C1569" s="100"/>
      <c r="D1569" s="100"/>
      <c r="E1569" s="100"/>
      <c r="F1569" s="100"/>
    </row>
    <row r="1570" spans="1:6" x14ac:dyDescent="0.2">
      <c r="A1570" s="100"/>
      <c r="B1570" s="100"/>
      <c r="C1570" s="100"/>
      <c r="D1570" s="100"/>
      <c r="E1570" s="100"/>
      <c r="F1570" s="100"/>
    </row>
    <row r="1571" spans="1:6" x14ac:dyDescent="0.2">
      <c r="A1571" s="100"/>
      <c r="B1571" s="100"/>
      <c r="C1571" s="100"/>
      <c r="D1571" s="100"/>
      <c r="E1571" s="100"/>
      <c r="F1571" s="100"/>
    </row>
    <row r="1572" spans="1:6" x14ac:dyDescent="0.2">
      <c r="A1572" s="100"/>
      <c r="B1572" s="100"/>
      <c r="C1572" s="100"/>
      <c r="D1572" s="100"/>
      <c r="E1572" s="100"/>
      <c r="F1572" s="100"/>
    </row>
    <row r="1573" spans="1:6" x14ac:dyDescent="0.2">
      <c r="A1573" s="100"/>
      <c r="B1573" s="100"/>
      <c r="C1573" s="100"/>
      <c r="D1573" s="100"/>
      <c r="E1573" s="100"/>
      <c r="F1573" s="100"/>
    </row>
    <row r="1574" spans="1:6" x14ac:dyDescent="0.2">
      <c r="A1574" s="100"/>
      <c r="B1574" s="100"/>
      <c r="C1574" s="100"/>
      <c r="D1574" s="100"/>
      <c r="E1574" s="100"/>
      <c r="F1574" s="100"/>
    </row>
    <row r="1575" spans="1:6" x14ac:dyDescent="0.2">
      <c r="A1575" s="100"/>
      <c r="B1575" s="100"/>
      <c r="C1575" s="100"/>
      <c r="D1575" s="100"/>
      <c r="E1575" s="100"/>
      <c r="F1575" s="100"/>
    </row>
    <row r="1576" spans="1:6" x14ac:dyDescent="0.2">
      <c r="A1576" s="100"/>
      <c r="B1576" s="100"/>
      <c r="C1576" s="100"/>
      <c r="D1576" s="100"/>
      <c r="E1576" s="100"/>
      <c r="F1576" s="100"/>
    </row>
    <row r="1577" spans="1:6" x14ac:dyDescent="0.2">
      <c r="A1577" s="100"/>
      <c r="B1577" s="100"/>
      <c r="C1577" s="100"/>
      <c r="D1577" s="100"/>
      <c r="E1577" s="100"/>
      <c r="F1577" s="100"/>
    </row>
    <row r="1578" spans="1:6" x14ac:dyDescent="0.2">
      <c r="A1578" s="100"/>
      <c r="B1578" s="100"/>
      <c r="C1578" s="100"/>
      <c r="D1578" s="100"/>
      <c r="E1578" s="100"/>
      <c r="F1578" s="100"/>
    </row>
    <row r="1579" spans="1:6" x14ac:dyDescent="0.2">
      <c r="A1579" s="100"/>
      <c r="B1579" s="100"/>
      <c r="C1579" s="100"/>
      <c r="D1579" s="100"/>
      <c r="E1579" s="100"/>
      <c r="F1579" s="100"/>
    </row>
    <row r="1580" spans="1:6" x14ac:dyDescent="0.2">
      <c r="A1580" s="100"/>
      <c r="B1580" s="100"/>
      <c r="C1580" s="100"/>
      <c r="D1580" s="100"/>
      <c r="E1580" s="100"/>
      <c r="F1580" s="100"/>
    </row>
    <row r="1581" spans="1:6" x14ac:dyDescent="0.2">
      <c r="A1581" s="100"/>
      <c r="B1581" s="100"/>
      <c r="C1581" s="100"/>
      <c r="D1581" s="100"/>
      <c r="E1581" s="100"/>
      <c r="F1581" s="100"/>
    </row>
    <row r="1582" spans="1:6" x14ac:dyDescent="0.2">
      <c r="A1582" s="100"/>
      <c r="B1582" s="100"/>
      <c r="C1582" s="100"/>
      <c r="D1582" s="100"/>
      <c r="E1582" s="100"/>
      <c r="F1582" s="100"/>
    </row>
    <row r="1583" spans="1:6" x14ac:dyDescent="0.2">
      <c r="A1583" s="100"/>
      <c r="B1583" s="100"/>
      <c r="C1583" s="100"/>
      <c r="D1583" s="100"/>
      <c r="E1583" s="100"/>
      <c r="F1583" s="100"/>
    </row>
    <row r="1584" spans="1:6" x14ac:dyDescent="0.2">
      <c r="A1584" s="100"/>
      <c r="B1584" s="100"/>
      <c r="C1584" s="100"/>
      <c r="D1584" s="100"/>
      <c r="E1584" s="100"/>
      <c r="F1584" s="100"/>
    </row>
    <row r="1585" spans="1:6" x14ac:dyDescent="0.2">
      <c r="A1585" s="100"/>
      <c r="B1585" s="100"/>
      <c r="C1585" s="100"/>
      <c r="D1585" s="100"/>
      <c r="E1585" s="100"/>
      <c r="F1585" s="100"/>
    </row>
    <row r="1586" spans="1:6" x14ac:dyDescent="0.2">
      <c r="A1586" s="100"/>
      <c r="B1586" s="100"/>
      <c r="C1586" s="100"/>
      <c r="D1586" s="100"/>
      <c r="E1586" s="100"/>
      <c r="F1586" s="100"/>
    </row>
    <row r="1587" spans="1:6" x14ac:dyDescent="0.2">
      <c r="A1587" s="100"/>
      <c r="B1587" s="100"/>
      <c r="C1587" s="100"/>
      <c r="D1587" s="100"/>
      <c r="E1587" s="100"/>
      <c r="F1587" s="100"/>
    </row>
    <row r="1588" spans="1:6" x14ac:dyDescent="0.2">
      <c r="A1588" s="100"/>
      <c r="B1588" s="100"/>
      <c r="C1588" s="100"/>
      <c r="D1588" s="100"/>
      <c r="E1588" s="100"/>
      <c r="F1588" s="100"/>
    </row>
    <row r="1589" spans="1:6" x14ac:dyDescent="0.2">
      <c r="A1589" s="100"/>
      <c r="B1589" s="100"/>
      <c r="C1589" s="100"/>
      <c r="D1589" s="100"/>
      <c r="E1589" s="100"/>
      <c r="F1589" s="100"/>
    </row>
    <row r="1590" spans="1:6" x14ac:dyDescent="0.2">
      <c r="A1590" s="100"/>
      <c r="B1590" s="100"/>
      <c r="C1590" s="100"/>
      <c r="D1590" s="100"/>
      <c r="E1590" s="100"/>
      <c r="F1590" s="100"/>
    </row>
    <row r="1591" spans="1:6" x14ac:dyDescent="0.2">
      <c r="A1591" s="100"/>
      <c r="B1591" s="100"/>
      <c r="C1591" s="100"/>
      <c r="D1591" s="100"/>
      <c r="E1591" s="100"/>
      <c r="F1591" s="100"/>
    </row>
    <row r="1592" spans="1:6" x14ac:dyDescent="0.2">
      <c r="A1592" s="100"/>
      <c r="B1592" s="100"/>
      <c r="C1592" s="100"/>
      <c r="D1592" s="100"/>
      <c r="E1592" s="100"/>
      <c r="F1592" s="100"/>
    </row>
    <row r="1593" spans="1:6" x14ac:dyDescent="0.2">
      <c r="A1593" s="100"/>
      <c r="B1593" s="100"/>
      <c r="C1593" s="100"/>
      <c r="D1593" s="100"/>
      <c r="E1593" s="100"/>
      <c r="F1593" s="100"/>
    </row>
    <row r="1594" spans="1:6" x14ac:dyDescent="0.2">
      <c r="A1594" s="100"/>
      <c r="B1594" s="100"/>
      <c r="C1594" s="100"/>
      <c r="D1594" s="100"/>
      <c r="E1594" s="100"/>
      <c r="F1594" s="100"/>
    </row>
    <row r="1595" spans="1:6" x14ac:dyDescent="0.2">
      <c r="A1595" s="100"/>
      <c r="B1595" s="100"/>
      <c r="C1595" s="100"/>
      <c r="D1595" s="100"/>
      <c r="E1595" s="100"/>
      <c r="F1595" s="100"/>
    </row>
    <row r="1596" spans="1:6" x14ac:dyDescent="0.2">
      <c r="A1596" s="100"/>
      <c r="B1596" s="100"/>
      <c r="C1596" s="100"/>
      <c r="D1596" s="100"/>
      <c r="E1596" s="100"/>
      <c r="F1596" s="100"/>
    </row>
    <row r="1597" spans="1:6" x14ac:dyDescent="0.2">
      <c r="A1597" s="100"/>
      <c r="B1597" s="100"/>
      <c r="C1597" s="100"/>
      <c r="D1597" s="100"/>
      <c r="E1597" s="100"/>
      <c r="F1597" s="100"/>
    </row>
    <row r="1598" spans="1:6" x14ac:dyDescent="0.2">
      <c r="A1598" s="100"/>
      <c r="B1598" s="100"/>
      <c r="C1598" s="100"/>
      <c r="D1598" s="100"/>
      <c r="E1598" s="100"/>
      <c r="F1598" s="100"/>
    </row>
    <row r="1599" spans="1:6" x14ac:dyDescent="0.2">
      <c r="A1599" s="100"/>
      <c r="B1599" s="100"/>
      <c r="C1599" s="100"/>
      <c r="D1599" s="100"/>
      <c r="E1599" s="100"/>
      <c r="F1599" s="100"/>
    </row>
    <row r="1600" spans="1:6" x14ac:dyDescent="0.2">
      <c r="A1600" s="100"/>
      <c r="B1600" s="100"/>
      <c r="C1600" s="100"/>
      <c r="D1600" s="100"/>
      <c r="E1600" s="100"/>
      <c r="F1600" s="100"/>
    </row>
    <row r="1601" spans="1:6" x14ac:dyDescent="0.2">
      <c r="A1601" s="100"/>
      <c r="B1601" s="100"/>
      <c r="C1601" s="100"/>
      <c r="D1601" s="100"/>
      <c r="E1601" s="100"/>
      <c r="F1601" s="100"/>
    </row>
    <row r="1602" spans="1:6" x14ac:dyDescent="0.2">
      <c r="A1602" s="100"/>
      <c r="B1602" s="100"/>
      <c r="C1602" s="100"/>
      <c r="D1602" s="100"/>
      <c r="E1602" s="100"/>
      <c r="F1602" s="100"/>
    </row>
    <row r="1603" spans="1:6" x14ac:dyDescent="0.2">
      <c r="A1603" s="100"/>
      <c r="B1603" s="100"/>
      <c r="C1603" s="100"/>
      <c r="D1603" s="100"/>
      <c r="E1603" s="100"/>
      <c r="F1603" s="100"/>
    </row>
    <row r="1604" spans="1:6" x14ac:dyDescent="0.2">
      <c r="A1604" s="100"/>
      <c r="B1604" s="100"/>
      <c r="C1604" s="100"/>
      <c r="D1604" s="100"/>
      <c r="E1604" s="100"/>
      <c r="F1604" s="100"/>
    </row>
    <row r="1605" spans="1:6" x14ac:dyDescent="0.2">
      <c r="A1605" s="100"/>
      <c r="B1605" s="100"/>
      <c r="C1605" s="100"/>
      <c r="D1605" s="100"/>
      <c r="E1605" s="100"/>
      <c r="F1605" s="100"/>
    </row>
    <row r="1606" spans="1:6" x14ac:dyDescent="0.2">
      <c r="A1606" s="100"/>
      <c r="B1606" s="100"/>
      <c r="C1606" s="100"/>
      <c r="D1606" s="100"/>
      <c r="E1606" s="100"/>
      <c r="F1606" s="100"/>
    </row>
    <row r="1607" spans="1:6" x14ac:dyDescent="0.2">
      <c r="A1607" s="100"/>
      <c r="B1607" s="100"/>
      <c r="C1607" s="100"/>
      <c r="D1607" s="100"/>
      <c r="E1607" s="100"/>
      <c r="F1607" s="100"/>
    </row>
    <row r="1608" spans="1:6" x14ac:dyDescent="0.2">
      <c r="A1608" s="100"/>
      <c r="B1608" s="100"/>
      <c r="C1608" s="100"/>
      <c r="D1608" s="100"/>
      <c r="E1608" s="100"/>
      <c r="F1608" s="100"/>
    </row>
    <row r="1609" spans="1:6" x14ac:dyDescent="0.2">
      <c r="A1609" s="100"/>
      <c r="B1609" s="100"/>
      <c r="C1609" s="100"/>
      <c r="D1609" s="100"/>
      <c r="E1609" s="100"/>
      <c r="F1609" s="100"/>
    </row>
    <row r="1610" spans="1:6" x14ac:dyDescent="0.2">
      <c r="A1610" s="100"/>
      <c r="B1610" s="100"/>
      <c r="C1610" s="100"/>
      <c r="D1610" s="100"/>
      <c r="E1610" s="100"/>
      <c r="F1610" s="100"/>
    </row>
    <row r="1611" spans="1:6" x14ac:dyDescent="0.2">
      <c r="A1611" s="100"/>
      <c r="B1611" s="100"/>
      <c r="C1611" s="100"/>
      <c r="D1611" s="100"/>
      <c r="E1611" s="100"/>
      <c r="F1611" s="100"/>
    </row>
    <row r="1612" spans="1:6" x14ac:dyDescent="0.2">
      <c r="A1612" s="100"/>
      <c r="B1612" s="100"/>
      <c r="C1612" s="100"/>
      <c r="D1612" s="100"/>
      <c r="E1612" s="100"/>
      <c r="F1612" s="100"/>
    </row>
    <row r="1613" spans="1:6" x14ac:dyDescent="0.2">
      <c r="A1613" s="100"/>
      <c r="B1613" s="100"/>
      <c r="C1613" s="100"/>
      <c r="D1613" s="100"/>
      <c r="E1613" s="100"/>
      <c r="F1613" s="100"/>
    </row>
    <row r="1614" spans="1:6" x14ac:dyDescent="0.2">
      <c r="A1614" s="100"/>
      <c r="B1614" s="100"/>
      <c r="C1614" s="100"/>
      <c r="D1614" s="100"/>
      <c r="E1614" s="100"/>
      <c r="F1614" s="100"/>
    </row>
    <row r="1615" spans="1:6" x14ac:dyDescent="0.2">
      <c r="A1615" s="100"/>
      <c r="B1615" s="100"/>
      <c r="C1615" s="100"/>
      <c r="D1615" s="100"/>
      <c r="E1615" s="100"/>
      <c r="F1615" s="100"/>
    </row>
    <row r="1616" spans="1:6" x14ac:dyDescent="0.2">
      <c r="A1616" s="100"/>
      <c r="B1616" s="100"/>
      <c r="C1616" s="100"/>
      <c r="D1616" s="100"/>
      <c r="E1616" s="100"/>
      <c r="F1616" s="100"/>
    </row>
    <row r="1617" spans="1:6" x14ac:dyDescent="0.2">
      <c r="A1617" s="100"/>
      <c r="B1617" s="100"/>
      <c r="C1617" s="100"/>
      <c r="D1617" s="100"/>
      <c r="E1617" s="100"/>
      <c r="F1617" s="100"/>
    </row>
    <row r="1618" spans="1:6" x14ac:dyDescent="0.2">
      <c r="A1618" s="100"/>
      <c r="B1618" s="100"/>
      <c r="C1618" s="100"/>
      <c r="D1618" s="100"/>
      <c r="E1618" s="100"/>
      <c r="F1618" s="100"/>
    </row>
    <row r="1619" spans="1:6" x14ac:dyDescent="0.2">
      <c r="A1619" s="100"/>
      <c r="B1619" s="100"/>
      <c r="C1619" s="100"/>
      <c r="D1619" s="100"/>
      <c r="E1619" s="100"/>
      <c r="F1619" s="100"/>
    </row>
    <row r="1620" spans="1:6" x14ac:dyDescent="0.2">
      <c r="A1620" s="100"/>
      <c r="B1620" s="100"/>
      <c r="C1620" s="100"/>
      <c r="D1620" s="100"/>
      <c r="E1620" s="100"/>
      <c r="F1620" s="100"/>
    </row>
    <row r="1621" spans="1:6" x14ac:dyDescent="0.2">
      <c r="A1621" s="100"/>
      <c r="B1621" s="100"/>
      <c r="C1621" s="100"/>
      <c r="D1621" s="100"/>
      <c r="E1621" s="100"/>
      <c r="F1621" s="100"/>
    </row>
    <row r="1622" spans="1:6" x14ac:dyDescent="0.2">
      <c r="A1622" s="100"/>
      <c r="B1622" s="100"/>
      <c r="C1622" s="100"/>
      <c r="D1622" s="100"/>
      <c r="E1622" s="100"/>
      <c r="F1622" s="100"/>
    </row>
    <row r="1623" spans="1:6" x14ac:dyDescent="0.2">
      <c r="A1623" s="100"/>
      <c r="B1623" s="100"/>
      <c r="C1623" s="100"/>
      <c r="D1623" s="100"/>
      <c r="E1623" s="100"/>
      <c r="F1623" s="100"/>
    </row>
    <row r="1624" spans="1:6" x14ac:dyDescent="0.2">
      <c r="A1624" s="100"/>
      <c r="B1624" s="100"/>
      <c r="C1624" s="100"/>
      <c r="D1624" s="100"/>
      <c r="E1624" s="100"/>
      <c r="F1624" s="100"/>
    </row>
    <row r="1625" spans="1:6" x14ac:dyDescent="0.2">
      <c r="A1625" s="100"/>
      <c r="B1625" s="100"/>
      <c r="C1625" s="100"/>
      <c r="D1625" s="100"/>
      <c r="E1625" s="100"/>
      <c r="F1625" s="100"/>
    </row>
    <row r="1626" spans="1:6" x14ac:dyDescent="0.2">
      <c r="A1626" s="100"/>
      <c r="B1626" s="100"/>
      <c r="C1626" s="100"/>
      <c r="D1626" s="100"/>
      <c r="E1626" s="100"/>
      <c r="F1626" s="100"/>
    </row>
    <row r="1627" spans="1:6" x14ac:dyDescent="0.2">
      <c r="A1627" s="100"/>
      <c r="B1627" s="100"/>
      <c r="C1627" s="100"/>
      <c r="D1627" s="100"/>
      <c r="E1627" s="100"/>
      <c r="F1627" s="100"/>
    </row>
    <row r="1628" spans="1:6" x14ac:dyDescent="0.2">
      <c r="A1628" s="100"/>
      <c r="B1628" s="100"/>
      <c r="C1628" s="100"/>
      <c r="D1628" s="100"/>
      <c r="E1628" s="100"/>
      <c r="F1628" s="100"/>
    </row>
    <row r="1629" spans="1:6" x14ac:dyDescent="0.2">
      <c r="A1629" s="100"/>
      <c r="B1629" s="100"/>
      <c r="C1629" s="100"/>
      <c r="D1629" s="100"/>
      <c r="E1629" s="100"/>
      <c r="F1629" s="100"/>
    </row>
    <row r="1630" spans="1:6" x14ac:dyDescent="0.2">
      <c r="A1630" s="100"/>
      <c r="B1630" s="100"/>
      <c r="C1630" s="100"/>
      <c r="D1630" s="100"/>
      <c r="E1630" s="100"/>
      <c r="F1630" s="100"/>
    </row>
    <row r="1631" spans="1:6" x14ac:dyDescent="0.2">
      <c r="A1631" s="100"/>
      <c r="B1631" s="100"/>
      <c r="C1631" s="100"/>
      <c r="D1631" s="100"/>
      <c r="E1631" s="100"/>
      <c r="F1631" s="100"/>
    </row>
    <row r="1632" spans="1:6" x14ac:dyDescent="0.2">
      <c r="A1632" s="100"/>
      <c r="B1632" s="100"/>
      <c r="C1632" s="100"/>
      <c r="D1632" s="100"/>
      <c r="E1632" s="100"/>
      <c r="F1632" s="100"/>
    </row>
    <row r="1633" spans="1:6" x14ac:dyDescent="0.2">
      <c r="A1633" s="100"/>
      <c r="B1633" s="100"/>
      <c r="C1633" s="100"/>
      <c r="D1633" s="100"/>
      <c r="E1633" s="100"/>
      <c r="F1633" s="100"/>
    </row>
    <row r="1634" spans="1:6" x14ac:dyDescent="0.2">
      <c r="A1634" s="100"/>
      <c r="B1634" s="100"/>
      <c r="C1634" s="100"/>
      <c r="D1634" s="100"/>
      <c r="E1634" s="100"/>
      <c r="F1634" s="100"/>
    </row>
    <row r="1635" spans="1:6" x14ac:dyDescent="0.2">
      <c r="A1635" s="100"/>
      <c r="B1635" s="100"/>
      <c r="C1635" s="100"/>
      <c r="D1635" s="100"/>
      <c r="E1635" s="100"/>
      <c r="F1635" s="100"/>
    </row>
    <row r="1636" spans="1:6" x14ac:dyDescent="0.2">
      <c r="A1636" s="100"/>
      <c r="B1636" s="100"/>
      <c r="C1636" s="100"/>
      <c r="D1636" s="100"/>
      <c r="E1636" s="100"/>
      <c r="F1636" s="100"/>
    </row>
    <row r="1637" spans="1:6" x14ac:dyDescent="0.2">
      <c r="A1637" s="100"/>
      <c r="B1637" s="100"/>
      <c r="C1637" s="100"/>
      <c r="D1637" s="100"/>
      <c r="E1637" s="100"/>
      <c r="F1637" s="100"/>
    </row>
    <row r="1638" spans="1:6" x14ac:dyDescent="0.2">
      <c r="A1638" s="100"/>
      <c r="B1638" s="100"/>
      <c r="C1638" s="100"/>
      <c r="D1638" s="100"/>
      <c r="E1638" s="100"/>
      <c r="F1638" s="100"/>
    </row>
    <row r="1639" spans="1:6" x14ac:dyDescent="0.2">
      <c r="A1639" s="100"/>
      <c r="B1639" s="100"/>
      <c r="C1639" s="100"/>
      <c r="D1639" s="100"/>
      <c r="E1639" s="100"/>
      <c r="F1639" s="100"/>
    </row>
    <row r="1640" spans="1:6" x14ac:dyDescent="0.2">
      <c r="A1640" s="100"/>
      <c r="B1640" s="100"/>
      <c r="C1640" s="100"/>
      <c r="D1640" s="100"/>
      <c r="E1640" s="100"/>
      <c r="F1640" s="100"/>
    </row>
    <row r="1641" spans="1:6" x14ac:dyDescent="0.2">
      <c r="A1641" s="100"/>
      <c r="B1641" s="100"/>
      <c r="C1641" s="100"/>
      <c r="D1641" s="100"/>
      <c r="E1641" s="100"/>
      <c r="F1641" s="100"/>
    </row>
    <row r="1642" spans="1:6" x14ac:dyDescent="0.2">
      <c r="A1642" s="100"/>
      <c r="B1642" s="100"/>
      <c r="C1642" s="100"/>
      <c r="D1642" s="100"/>
      <c r="E1642" s="100"/>
      <c r="F1642" s="100"/>
    </row>
    <row r="1643" spans="1:6" x14ac:dyDescent="0.2">
      <c r="A1643" s="100"/>
      <c r="B1643" s="100"/>
      <c r="C1643" s="100"/>
      <c r="D1643" s="100"/>
      <c r="E1643" s="100"/>
      <c r="F1643" s="100"/>
    </row>
    <row r="1644" spans="1:6" x14ac:dyDescent="0.2">
      <c r="A1644" s="100"/>
      <c r="B1644" s="100"/>
      <c r="C1644" s="100"/>
      <c r="D1644" s="100"/>
      <c r="E1644" s="100"/>
      <c r="F1644" s="100"/>
    </row>
    <row r="1645" spans="1:6" x14ac:dyDescent="0.2">
      <c r="A1645" s="100"/>
      <c r="B1645" s="100"/>
      <c r="C1645" s="100"/>
      <c r="D1645" s="100"/>
      <c r="E1645" s="100"/>
      <c r="F1645" s="100"/>
    </row>
    <row r="1646" spans="1:6" x14ac:dyDescent="0.2">
      <c r="A1646" s="100"/>
      <c r="B1646" s="100"/>
      <c r="C1646" s="100"/>
      <c r="D1646" s="100"/>
      <c r="E1646" s="100"/>
      <c r="F1646" s="100"/>
    </row>
    <row r="1647" spans="1:6" x14ac:dyDescent="0.2">
      <c r="A1647" s="100"/>
      <c r="B1647" s="100"/>
      <c r="C1647" s="100"/>
      <c r="D1647" s="100"/>
      <c r="E1647" s="100"/>
      <c r="F1647" s="100"/>
    </row>
    <row r="1648" spans="1:6" x14ac:dyDescent="0.2">
      <c r="A1648" s="100"/>
      <c r="B1648" s="100"/>
      <c r="C1648" s="100"/>
      <c r="D1648" s="100"/>
      <c r="E1648" s="100"/>
      <c r="F1648" s="100"/>
    </row>
    <row r="1649" spans="1:6" x14ac:dyDescent="0.2">
      <c r="A1649" s="100"/>
      <c r="B1649" s="100"/>
      <c r="C1649" s="100"/>
      <c r="D1649" s="100"/>
      <c r="E1649" s="100"/>
      <c r="F1649" s="100"/>
    </row>
    <row r="1650" spans="1:6" x14ac:dyDescent="0.2">
      <c r="A1650" s="100"/>
      <c r="B1650" s="100"/>
      <c r="C1650" s="100"/>
      <c r="D1650" s="100"/>
      <c r="E1650" s="100"/>
      <c r="F1650" s="100"/>
    </row>
    <row r="1651" spans="1:6" x14ac:dyDescent="0.2">
      <c r="A1651" s="100"/>
      <c r="B1651" s="100"/>
      <c r="C1651" s="100"/>
      <c r="D1651" s="100"/>
      <c r="E1651" s="100"/>
      <c r="F1651" s="100"/>
    </row>
    <row r="1652" spans="1:6" x14ac:dyDescent="0.2">
      <c r="A1652" s="100"/>
      <c r="B1652" s="100"/>
      <c r="C1652" s="100"/>
      <c r="D1652" s="100"/>
      <c r="E1652" s="100"/>
      <c r="F1652" s="100"/>
    </row>
    <row r="1653" spans="1:6" x14ac:dyDescent="0.2">
      <c r="A1653" s="100"/>
      <c r="B1653" s="100"/>
      <c r="C1653" s="100"/>
      <c r="D1653" s="100"/>
      <c r="E1653" s="100"/>
      <c r="F1653" s="100"/>
    </row>
    <row r="1654" spans="1:6" x14ac:dyDescent="0.2">
      <c r="A1654" s="100"/>
      <c r="B1654" s="100"/>
      <c r="C1654" s="100"/>
      <c r="D1654" s="100"/>
      <c r="E1654" s="100"/>
      <c r="F1654" s="100"/>
    </row>
    <row r="1655" spans="1:6" x14ac:dyDescent="0.2">
      <c r="A1655" s="100"/>
      <c r="B1655" s="100"/>
      <c r="C1655" s="100"/>
      <c r="D1655" s="100"/>
      <c r="E1655" s="100"/>
      <c r="F1655" s="100"/>
    </row>
    <row r="1656" spans="1:6" x14ac:dyDescent="0.2">
      <c r="A1656" s="100"/>
      <c r="B1656" s="100"/>
      <c r="C1656" s="100"/>
      <c r="D1656" s="100"/>
      <c r="E1656" s="100"/>
      <c r="F1656" s="100"/>
    </row>
    <row r="1657" spans="1:6" x14ac:dyDescent="0.2">
      <c r="A1657" s="100"/>
      <c r="B1657" s="100"/>
      <c r="C1657" s="100"/>
      <c r="D1657" s="100"/>
      <c r="E1657" s="100"/>
      <c r="F1657" s="100"/>
    </row>
    <row r="1658" spans="1:6" x14ac:dyDescent="0.2">
      <c r="A1658" s="100"/>
      <c r="B1658" s="100"/>
      <c r="C1658" s="100"/>
      <c r="D1658" s="100"/>
      <c r="E1658" s="100"/>
      <c r="F1658" s="100"/>
    </row>
    <row r="1659" spans="1:6" x14ac:dyDescent="0.2">
      <c r="A1659" s="100"/>
      <c r="B1659" s="100"/>
      <c r="C1659" s="100"/>
      <c r="D1659" s="100"/>
      <c r="E1659" s="100"/>
      <c r="F1659" s="100"/>
    </row>
    <row r="1660" spans="1:6" x14ac:dyDescent="0.2">
      <c r="A1660" s="100"/>
      <c r="B1660" s="100"/>
      <c r="C1660" s="100"/>
      <c r="D1660" s="100"/>
      <c r="E1660" s="100"/>
      <c r="F1660" s="100"/>
    </row>
    <row r="1661" spans="1:6" x14ac:dyDescent="0.2">
      <c r="A1661" s="100"/>
      <c r="B1661" s="100"/>
      <c r="C1661" s="100"/>
      <c r="D1661" s="100"/>
      <c r="E1661" s="100"/>
      <c r="F1661" s="100"/>
    </row>
    <row r="1662" spans="1:6" x14ac:dyDescent="0.2">
      <c r="A1662" s="100"/>
      <c r="B1662" s="100"/>
      <c r="C1662" s="100"/>
      <c r="D1662" s="100"/>
      <c r="E1662" s="100"/>
      <c r="F1662" s="100"/>
    </row>
    <row r="1663" spans="1:6" x14ac:dyDescent="0.2">
      <c r="A1663" s="100"/>
      <c r="B1663" s="100"/>
      <c r="C1663" s="100"/>
      <c r="D1663" s="100"/>
      <c r="E1663" s="100"/>
      <c r="F1663" s="100"/>
    </row>
    <row r="1664" spans="1:6" x14ac:dyDescent="0.2">
      <c r="A1664" s="100"/>
      <c r="B1664" s="100"/>
      <c r="C1664" s="100"/>
      <c r="D1664" s="100"/>
      <c r="E1664" s="100"/>
      <c r="F1664" s="100"/>
    </row>
    <row r="1665" spans="1:6" x14ac:dyDescent="0.2">
      <c r="A1665" s="100"/>
      <c r="B1665" s="100"/>
      <c r="C1665" s="100"/>
      <c r="D1665" s="100"/>
      <c r="E1665" s="100"/>
      <c r="F1665" s="100"/>
    </row>
    <row r="1666" spans="1:6" x14ac:dyDescent="0.2">
      <c r="A1666" s="100"/>
      <c r="B1666" s="100"/>
      <c r="C1666" s="100"/>
      <c r="D1666" s="100"/>
      <c r="E1666" s="100"/>
      <c r="F1666" s="100"/>
    </row>
    <row r="1667" spans="1:6" x14ac:dyDescent="0.2">
      <c r="A1667" s="100"/>
      <c r="B1667" s="100"/>
      <c r="C1667" s="100"/>
      <c r="D1667" s="100"/>
      <c r="E1667" s="100"/>
      <c r="F1667" s="100"/>
    </row>
    <row r="1668" spans="1:6" x14ac:dyDescent="0.2">
      <c r="A1668" s="100"/>
      <c r="B1668" s="100"/>
      <c r="C1668" s="100"/>
      <c r="D1668" s="100"/>
      <c r="E1668" s="100"/>
      <c r="F1668" s="100"/>
    </row>
    <row r="1669" spans="1:6" x14ac:dyDescent="0.2">
      <c r="A1669" s="100"/>
      <c r="B1669" s="100"/>
      <c r="C1669" s="100"/>
      <c r="D1669" s="100"/>
      <c r="E1669" s="100"/>
      <c r="F1669" s="100"/>
    </row>
    <row r="1670" spans="1:6" x14ac:dyDescent="0.2">
      <c r="A1670" s="100"/>
      <c r="B1670" s="100"/>
      <c r="C1670" s="100"/>
      <c r="D1670" s="100"/>
      <c r="E1670" s="100"/>
      <c r="F1670" s="100"/>
    </row>
    <row r="1671" spans="1:6" x14ac:dyDescent="0.2">
      <c r="A1671" s="100"/>
      <c r="B1671" s="100"/>
      <c r="C1671" s="100"/>
      <c r="D1671" s="100"/>
      <c r="E1671" s="100"/>
      <c r="F1671" s="100"/>
    </row>
    <row r="1672" spans="1:6" x14ac:dyDescent="0.2">
      <c r="A1672" s="100"/>
      <c r="B1672" s="100"/>
      <c r="C1672" s="100"/>
      <c r="D1672" s="100"/>
      <c r="E1672" s="100"/>
      <c r="F1672" s="100"/>
    </row>
    <row r="1673" spans="1:6" x14ac:dyDescent="0.2">
      <c r="A1673" s="100"/>
      <c r="B1673" s="100"/>
      <c r="C1673" s="100"/>
      <c r="D1673" s="100"/>
      <c r="E1673" s="100"/>
      <c r="F1673" s="100"/>
    </row>
    <row r="1674" spans="1:6" x14ac:dyDescent="0.2">
      <c r="A1674" s="100"/>
      <c r="B1674" s="100"/>
      <c r="C1674" s="100"/>
      <c r="D1674" s="100"/>
      <c r="E1674" s="100"/>
      <c r="F1674" s="100"/>
    </row>
    <row r="1675" spans="1:6" x14ac:dyDescent="0.2">
      <c r="A1675" s="100"/>
      <c r="B1675" s="100"/>
      <c r="C1675" s="100"/>
      <c r="D1675" s="100"/>
      <c r="E1675" s="100"/>
      <c r="F1675" s="100"/>
    </row>
    <row r="1676" spans="1:6" x14ac:dyDescent="0.2">
      <c r="A1676" s="100"/>
      <c r="B1676" s="100"/>
      <c r="C1676" s="100"/>
      <c r="D1676" s="100"/>
      <c r="E1676" s="100"/>
      <c r="F1676" s="100"/>
    </row>
    <row r="1677" spans="1:6" x14ac:dyDescent="0.2">
      <c r="A1677" s="100"/>
      <c r="B1677" s="100"/>
      <c r="C1677" s="100"/>
      <c r="D1677" s="100"/>
      <c r="E1677" s="100"/>
      <c r="F1677" s="100"/>
    </row>
    <row r="1678" spans="1:6" x14ac:dyDescent="0.2">
      <c r="A1678" s="100"/>
      <c r="B1678" s="100"/>
      <c r="C1678" s="100"/>
      <c r="D1678" s="100"/>
      <c r="E1678" s="100"/>
      <c r="F1678" s="100"/>
    </row>
    <row r="1679" spans="1:6" x14ac:dyDescent="0.2">
      <c r="A1679" s="100"/>
      <c r="B1679" s="100"/>
      <c r="C1679" s="100"/>
      <c r="D1679" s="100"/>
      <c r="E1679" s="100"/>
      <c r="F1679" s="100"/>
    </row>
    <row r="1680" spans="1:6" x14ac:dyDescent="0.2">
      <c r="A1680" s="100"/>
      <c r="B1680" s="100"/>
      <c r="C1680" s="100"/>
      <c r="D1680" s="100"/>
      <c r="E1680" s="100"/>
      <c r="F1680" s="100"/>
    </row>
    <row r="1681" spans="1:6" x14ac:dyDescent="0.2">
      <c r="A1681" s="100"/>
      <c r="B1681" s="100"/>
      <c r="C1681" s="100"/>
      <c r="D1681" s="100"/>
      <c r="E1681" s="100"/>
      <c r="F1681" s="100"/>
    </row>
    <row r="1682" spans="1:6" x14ac:dyDescent="0.2">
      <c r="A1682" s="100"/>
      <c r="B1682" s="100"/>
      <c r="C1682" s="100"/>
      <c r="D1682" s="100"/>
      <c r="E1682" s="100"/>
      <c r="F1682" s="100"/>
    </row>
    <row r="1683" spans="1:6" x14ac:dyDescent="0.2">
      <c r="A1683" s="100"/>
      <c r="B1683" s="100"/>
      <c r="C1683" s="100"/>
      <c r="D1683" s="100"/>
      <c r="E1683" s="100"/>
      <c r="F1683" s="100"/>
    </row>
    <row r="1684" spans="1:6" x14ac:dyDescent="0.2">
      <c r="A1684" s="100"/>
      <c r="B1684" s="100"/>
      <c r="C1684" s="100"/>
      <c r="D1684" s="100"/>
      <c r="E1684" s="100"/>
      <c r="F1684" s="100"/>
    </row>
    <row r="1685" spans="1:6" x14ac:dyDescent="0.2">
      <c r="A1685" s="100"/>
      <c r="B1685" s="100"/>
      <c r="C1685" s="100"/>
      <c r="D1685" s="100"/>
      <c r="E1685" s="100"/>
      <c r="F1685" s="100"/>
    </row>
    <row r="1686" spans="1:6" x14ac:dyDescent="0.2">
      <c r="A1686" s="100"/>
      <c r="B1686" s="100"/>
      <c r="C1686" s="100"/>
      <c r="D1686" s="100"/>
      <c r="E1686" s="100"/>
      <c r="F1686" s="100"/>
    </row>
    <row r="1687" spans="1:6" x14ac:dyDescent="0.2">
      <c r="A1687" s="100"/>
      <c r="B1687" s="100"/>
      <c r="C1687" s="100"/>
      <c r="D1687" s="100"/>
      <c r="E1687" s="100"/>
      <c r="F1687" s="100"/>
    </row>
    <row r="1688" spans="1:6" x14ac:dyDescent="0.2">
      <c r="A1688" s="100"/>
      <c r="B1688" s="100"/>
      <c r="C1688" s="100"/>
      <c r="D1688" s="100"/>
      <c r="E1688" s="100"/>
      <c r="F1688" s="100"/>
    </row>
    <row r="1689" spans="1:6" x14ac:dyDescent="0.2">
      <c r="A1689" s="100"/>
      <c r="B1689" s="100"/>
      <c r="C1689" s="100"/>
      <c r="D1689" s="100"/>
      <c r="E1689" s="100"/>
      <c r="F1689" s="100"/>
    </row>
    <row r="1690" spans="1:6" x14ac:dyDescent="0.2">
      <c r="A1690" s="100"/>
      <c r="B1690" s="100"/>
      <c r="C1690" s="100"/>
      <c r="D1690" s="100"/>
      <c r="E1690" s="100"/>
      <c r="F1690" s="100"/>
    </row>
    <row r="1691" spans="1:6" x14ac:dyDescent="0.2">
      <c r="A1691" s="100"/>
      <c r="B1691" s="100"/>
      <c r="C1691" s="100"/>
      <c r="D1691" s="100"/>
      <c r="E1691" s="100"/>
      <c r="F1691" s="100"/>
    </row>
    <row r="1692" spans="1:6" x14ac:dyDescent="0.2">
      <c r="A1692" s="100"/>
      <c r="B1692" s="100"/>
      <c r="C1692" s="100"/>
      <c r="D1692" s="100"/>
      <c r="E1692" s="100"/>
      <c r="F1692" s="100"/>
    </row>
    <row r="1693" spans="1:6" x14ac:dyDescent="0.2">
      <c r="A1693" s="100"/>
      <c r="B1693" s="100"/>
      <c r="C1693" s="100"/>
      <c r="D1693" s="100"/>
      <c r="E1693" s="100"/>
      <c r="F1693" s="100"/>
    </row>
    <row r="1694" spans="1:6" x14ac:dyDescent="0.2">
      <c r="A1694" s="100"/>
      <c r="B1694" s="100"/>
      <c r="C1694" s="100"/>
      <c r="D1694" s="100"/>
      <c r="E1694" s="100"/>
      <c r="F1694" s="100"/>
    </row>
    <row r="1695" spans="1:6" x14ac:dyDescent="0.2">
      <c r="A1695" s="100"/>
      <c r="B1695" s="100"/>
      <c r="C1695" s="100"/>
      <c r="D1695" s="100"/>
      <c r="E1695" s="100"/>
      <c r="F1695" s="100"/>
    </row>
    <row r="1696" spans="1:6" x14ac:dyDescent="0.2">
      <c r="A1696" s="100"/>
      <c r="B1696" s="100"/>
      <c r="C1696" s="100"/>
      <c r="D1696" s="100"/>
      <c r="E1696" s="100"/>
      <c r="F1696" s="100"/>
    </row>
    <row r="1697" spans="1:6" x14ac:dyDescent="0.2">
      <c r="A1697" s="100"/>
      <c r="B1697" s="100"/>
      <c r="C1697" s="100"/>
      <c r="D1697" s="100"/>
      <c r="E1697" s="100"/>
      <c r="F1697" s="100"/>
    </row>
    <row r="1698" spans="1:6" x14ac:dyDescent="0.2">
      <c r="A1698" s="100"/>
      <c r="B1698" s="100"/>
      <c r="C1698" s="100"/>
      <c r="D1698" s="100"/>
      <c r="E1698" s="100"/>
      <c r="F1698" s="100"/>
    </row>
    <row r="1699" spans="1:6" x14ac:dyDescent="0.2">
      <c r="A1699" s="100"/>
      <c r="B1699" s="100"/>
      <c r="C1699" s="100"/>
      <c r="D1699" s="100"/>
      <c r="E1699" s="100"/>
      <c r="F1699" s="100"/>
    </row>
    <row r="1700" spans="1:6" x14ac:dyDescent="0.2">
      <c r="A1700" s="100"/>
      <c r="B1700" s="100"/>
      <c r="C1700" s="100"/>
      <c r="D1700" s="100"/>
      <c r="E1700" s="100"/>
      <c r="F1700" s="100"/>
    </row>
    <row r="1701" spans="1:6" x14ac:dyDescent="0.2">
      <c r="A1701" s="100"/>
      <c r="B1701" s="100"/>
      <c r="C1701" s="100"/>
      <c r="D1701" s="100"/>
      <c r="E1701" s="100"/>
      <c r="F1701" s="100"/>
    </row>
    <row r="1702" spans="1:6" x14ac:dyDescent="0.2">
      <c r="A1702" s="100"/>
      <c r="B1702" s="100"/>
      <c r="C1702" s="100"/>
      <c r="D1702" s="100"/>
      <c r="E1702" s="100"/>
      <c r="F1702" s="100"/>
    </row>
    <row r="1703" spans="1:6" x14ac:dyDescent="0.2">
      <c r="A1703" s="100"/>
      <c r="B1703" s="100"/>
      <c r="C1703" s="100"/>
      <c r="D1703" s="100"/>
      <c r="E1703" s="100"/>
      <c r="F1703" s="100"/>
    </row>
    <row r="1704" spans="1:6" x14ac:dyDescent="0.2">
      <c r="A1704" s="100"/>
      <c r="B1704" s="100"/>
      <c r="C1704" s="100"/>
      <c r="D1704" s="100"/>
      <c r="E1704" s="100"/>
      <c r="F1704" s="100"/>
    </row>
    <row r="1705" spans="1:6" x14ac:dyDescent="0.2">
      <c r="A1705" s="100"/>
      <c r="B1705" s="100"/>
      <c r="C1705" s="100"/>
      <c r="D1705" s="100"/>
      <c r="E1705" s="100"/>
      <c r="F1705" s="100"/>
    </row>
    <row r="1706" spans="1:6" x14ac:dyDescent="0.2">
      <c r="A1706" s="100"/>
      <c r="B1706" s="100"/>
      <c r="C1706" s="100"/>
      <c r="D1706" s="100"/>
      <c r="E1706" s="100"/>
      <c r="F1706" s="100"/>
    </row>
    <row r="1707" spans="1:6" x14ac:dyDescent="0.2">
      <c r="A1707" s="100"/>
      <c r="B1707" s="100"/>
      <c r="C1707" s="100"/>
      <c r="D1707" s="100"/>
      <c r="E1707" s="100"/>
      <c r="F1707" s="100"/>
    </row>
    <row r="1708" spans="1:6" x14ac:dyDescent="0.2">
      <c r="A1708" s="100"/>
      <c r="B1708" s="100"/>
      <c r="C1708" s="100"/>
      <c r="D1708" s="100"/>
      <c r="E1708" s="100"/>
      <c r="F1708" s="100"/>
    </row>
    <row r="1709" spans="1:6" x14ac:dyDescent="0.2">
      <c r="A1709" s="100"/>
      <c r="B1709" s="100"/>
      <c r="C1709" s="100"/>
      <c r="D1709" s="100"/>
      <c r="E1709" s="100"/>
      <c r="F1709" s="100"/>
    </row>
    <row r="1710" spans="1:6" x14ac:dyDescent="0.2">
      <c r="A1710" s="100"/>
      <c r="B1710" s="100"/>
      <c r="C1710" s="100"/>
      <c r="D1710" s="100"/>
      <c r="E1710" s="100"/>
      <c r="F1710" s="100"/>
    </row>
    <row r="1711" spans="1:6" x14ac:dyDescent="0.2">
      <c r="A1711" s="100"/>
      <c r="B1711" s="100"/>
      <c r="C1711" s="100"/>
      <c r="D1711" s="100"/>
      <c r="E1711" s="100"/>
      <c r="F1711" s="100"/>
    </row>
    <row r="1712" spans="1:6" x14ac:dyDescent="0.2">
      <c r="A1712" s="100"/>
      <c r="B1712" s="100"/>
      <c r="C1712" s="100"/>
      <c r="D1712" s="100"/>
      <c r="E1712" s="100"/>
      <c r="F1712" s="100"/>
    </row>
    <row r="1713" spans="1:6" x14ac:dyDescent="0.2">
      <c r="A1713" s="100"/>
      <c r="B1713" s="100"/>
      <c r="C1713" s="100"/>
      <c r="D1713" s="100"/>
      <c r="E1713" s="100"/>
      <c r="F1713" s="100"/>
    </row>
    <row r="1714" spans="1:6" x14ac:dyDescent="0.2">
      <c r="A1714" s="100"/>
      <c r="B1714" s="100"/>
      <c r="C1714" s="100"/>
      <c r="D1714" s="100"/>
      <c r="E1714" s="100"/>
      <c r="F1714" s="100"/>
    </row>
    <row r="1715" spans="1:6" x14ac:dyDescent="0.2">
      <c r="A1715" s="100"/>
      <c r="B1715" s="100"/>
      <c r="C1715" s="100"/>
      <c r="D1715" s="100"/>
      <c r="E1715" s="100"/>
      <c r="F1715" s="100"/>
    </row>
    <row r="1716" spans="1:6" x14ac:dyDescent="0.2">
      <c r="A1716" s="100"/>
      <c r="B1716" s="100"/>
      <c r="C1716" s="100"/>
      <c r="D1716" s="100"/>
      <c r="E1716" s="100"/>
      <c r="F1716" s="100"/>
    </row>
    <row r="1717" spans="1:6" x14ac:dyDescent="0.2">
      <c r="A1717" s="100"/>
      <c r="B1717" s="100"/>
      <c r="C1717" s="100"/>
      <c r="D1717" s="100"/>
      <c r="E1717" s="100"/>
      <c r="F1717" s="100"/>
    </row>
    <row r="1718" spans="1:6" x14ac:dyDescent="0.2">
      <c r="A1718" s="100"/>
      <c r="B1718" s="100"/>
      <c r="C1718" s="100"/>
      <c r="D1718" s="100"/>
      <c r="E1718" s="100"/>
      <c r="F1718" s="100"/>
    </row>
    <row r="1719" spans="1:6" x14ac:dyDescent="0.2">
      <c r="A1719" s="100"/>
      <c r="B1719" s="100"/>
      <c r="C1719" s="100"/>
      <c r="D1719" s="100"/>
      <c r="E1719" s="100"/>
      <c r="F1719" s="100"/>
    </row>
    <row r="1720" spans="1:6" x14ac:dyDescent="0.2">
      <c r="A1720" s="100"/>
      <c r="B1720" s="100"/>
      <c r="C1720" s="100"/>
      <c r="D1720" s="100"/>
      <c r="E1720" s="100"/>
      <c r="F1720" s="100"/>
    </row>
    <row r="1721" spans="1:6" x14ac:dyDescent="0.2">
      <c r="A1721" s="100"/>
      <c r="B1721" s="100"/>
      <c r="C1721" s="100"/>
      <c r="D1721" s="100"/>
      <c r="E1721" s="100"/>
      <c r="F1721" s="100"/>
    </row>
    <row r="1722" spans="1:6" x14ac:dyDescent="0.2">
      <c r="A1722" s="100"/>
      <c r="B1722" s="100"/>
      <c r="C1722" s="100"/>
      <c r="D1722" s="100"/>
      <c r="E1722" s="100"/>
      <c r="F1722" s="100"/>
    </row>
    <row r="1723" spans="1:6" x14ac:dyDescent="0.2">
      <c r="A1723" s="100"/>
      <c r="B1723" s="100"/>
      <c r="C1723" s="100"/>
      <c r="D1723" s="100"/>
      <c r="E1723" s="100"/>
      <c r="F1723" s="100"/>
    </row>
    <row r="1724" spans="1:6" x14ac:dyDescent="0.2">
      <c r="A1724" s="100"/>
      <c r="B1724" s="100"/>
      <c r="C1724" s="100"/>
      <c r="D1724" s="100"/>
      <c r="E1724" s="100"/>
      <c r="F1724" s="100"/>
    </row>
    <row r="1725" spans="1:6" x14ac:dyDescent="0.2">
      <c r="A1725" s="100"/>
      <c r="B1725" s="100"/>
      <c r="C1725" s="100"/>
      <c r="D1725" s="100"/>
      <c r="E1725" s="100"/>
      <c r="F1725" s="100"/>
    </row>
    <row r="1726" spans="1:6" x14ac:dyDescent="0.2">
      <c r="A1726" s="100"/>
      <c r="B1726" s="100"/>
      <c r="C1726" s="100"/>
      <c r="D1726" s="100"/>
      <c r="E1726" s="100"/>
      <c r="F1726" s="100"/>
    </row>
    <row r="1727" spans="1:6" x14ac:dyDescent="0.2">
      <c r="A1727" s="100"/>
      <c r="B1727" s="100"/>
      <c r="C1727" s="100"/>
      <c r="D1727" s="100"/>
      <c r="E1727" s="100"/>
      <c r="F1727" s="100"/>
    </row>
    <row r="1728" spans="1:6" x14ac:dyDescent="0.2">
      <c r="A1728" s="100"/>
      <c r="B1728" s="100"/>
      <c r="C1728" s="100"/>
      <c r="D1728" s="100"/>
      <c r="E1728" s="100"/>
      <c r="F1728" s="100"/>
    </row>
    <row r="1729" spans="1:6" x14ac:dyDescent="0.2">
      <c r="A1729" s="100"/>
      <c r="B1729" s="100"/>
      <c r="C1729" s="100"/>
      <c r="D1729" s="100"/>
      <c r="E1729" s="100"/>
      <c r="F1729" s="100"/>
    </row>
    <row r="1730" spans="1:6" x14ac:dyDescent="0.2">
      <c r="A1730" s="100"/>
      <c r="B1730" s="100"/>
      <c r="C1730" s="100"/>
      <c r="D1730" s="100"/>
      <c r="E1730" s="100"/>
      <c r="F1730" s="100"/>
    </row>
    <row r="1731" spans="1:6" x14ac:dyDescent="0.2">
      <c r="A1731" s="100"/>
      <c r="B1731" s="100"/>
      <c r="C1731" s="100"/>
      <c r="D1731" s="100"/>
      <c r="E1731" s="100"/>
      <c r="F1731" s="100"/>
    </row>
    <row r="1732" spans="1:6" x14ac:dyDescent="0.2">
      <c r="A1732" s="100"/>
      <c r="B1732" s="100"/>
      <c r="C1732" s="100"/>
      <c r="D1732" s="100"/>
      <c r="E1732" s="100"/>
      <c r="F1732" s="100"/>
    </row>
    <row r="1733" spans="1:6" x14ac:dyDescent="0.2">
      <c r="A1733" s="100"/>
      <c r="B1733" s="100"/>
      <c r="C1733" s="100"/>
      <c r="D1733" s="100"/>
      <c r="E1733" s="100"/>
      <c r="F1733" s="100"/>
    </row>
    <row r="1734" spans="1:6" x14ac:dyDescent="0.2">
      <c r="A1734" s="100"/>
      <c r="B1734" s="100"/>
      <c r="C1734" s="100"/>
      <c r="D1734" s="100"/>
      <c r="E1734" s="100"/>
      <c r="F1734" s="100"/>
    </row>
    <row r="1735" spans="1:6" x14ac:dyDescent="0.2">
      <c r="A1735" s="100"/>
      <c r="B1735" s="100"/>
      <c r="C1735" s="100"/>
      <c r="D1735" s="100"/>
      <c r="E1735" s="100"/>
      <c r="F1735" s="100"/>
    </row>
    <row r="1736" spans="1:6" x14ac:dyDescent="0.2">
      <c r="A1736" s="100"/>
      <c r="B1736" s="100"/>
      <c r="C1736" s="100"/>
      <c r="D1736" s="100"/>
      <c r="E1736" s="100"/>
      <c r="F1736" s="100"/>
    </row>
    <row r="1737" spans="1:6" x14ac:dyDescent="0.2">
      <c r="A1737" s="100"/>
      <c r="B1737" s="100"/>
      <c r="C1737" s="100"/>
      <c r="D1737" s="100"/>
      <c r="E1737" s="100"/>
      <c r="F1737" s="100"/>
    </row>
    <row r="1738" spans="1:6" x14ac:dyDescent="0.2">
      <c r="A1738" s="100"/>
      <c r="B1738" s="100"/>
      <c r="C1738" s="100"/>
      <c r="D1738" s="100"/>
      <c r="E1738" s="100"/>
      <c r="F1738" s="100"/>
    </row>
    <row r="1739" spans="1:6" x14ac:dyDescent="0.2">
      <c r="A1739" s="100"/>
      <c r="B1739" s="100"/>
      <c r="C1739" s="100"/>
      <c r="D1739" s="100"/>
      <c r="E1739" s="100"/>
      <c r="F1739" s="100"/>
    </row>
    <row r="1740" spans="1:6" x14ac:dyDescent="0.2">
      <c r="A1740" s="100"/>
      <c r="B1740" s="100"/>
      <c r="C1740" s="100"/>
      <c r="D1740" s="100"/>
      <c r="E1740" s="100"/>
      <c r="F1740" s="100"/>
    </row>
    <row r="1741" spans="1:6" x14ac:dyDescent="0.2">
      <c r="A1741" s="100"/>
      <c r="B1741" s="100"/>
      <c r="C1741" s="100"/>
      <c r="D1741" s="100"/>
      <c r="E1741" s="100"/>
      <c r="F1741" s="100"/>
    </row>
    <row r="1742" spans="1:6" x14ac:dyDescent="0.2">
      <c r="A1742" s="100"/>
      <c r="B1742" s="100"/>
      <c r="C1742" s="100"/>
      <c r="D1742" s="100"/>
      <c r="E1742" s="100"/>
      <c r="F1742" s="100"/>
    </row>
    <row r="1743" spans="1:6" x14ac:dyDescent="0.2">
      <c r="A1743" s="100"/>
      <c r="B1743" s="100"/>
      <c r="C1743" s="100"/>
      <c r="D1743" s="100"/>
      <c r="E1743" s="100"/>
      <c r="F1743" s="100"/>
    </row>
    <row r="1744" spans="1:6" x14ac:dyDescent="0.2">
      <c r="A1744" s="100"/>
      <c r="B1744" s="100"/>
      <c r="C1744" s="100"/>
      <c r="D1744" s="100"/>
      <c r="E1744" s="100"/>
      <c r="F1744" s="100"/>
    </row>
    <row r="1745" spans="1:6" x14ac:dyDescent="0.2">
      <c r="A1745" s="100"/>
      <c r="B1745" s="100"/>
      <c r="C1745" s="100"/>
      <c r="D1745" s="100"/>
      <c r="E1745" s="100"/>
      <c r="F1745" s="100"/>
    </row>
    <row r="1746" spans="1:6" x14ac:dyDescent="0.2">
      <c r="A1746" s="100"/>
      <c r="B1746" s="100"/>
      <c r="C1746" s="100"/>
      <c r="D1746" s="100"/>
      <c r="E1746" s="100"/>
      <c r="F1746" s="100"/>
    </row>
    <row r="1747" spans="1:6" x14ac:dyDescent="0.2">
      <c r="A1747" s="100"/>
      <c r="B1747" s="100"/>
      <c r="C1747" s="100"/>
      <c r="D1747" s="100"/>
      <c r="E1747" s="100"/>
      <c r="F1747" s="100"/>
    </row>
    <row r="1748" spans="1:6" x14ac:dyDescent="0.2">
      <c r="A1748" s="100"/>
      <c r="B1748" s="100"/>
      <c r="C1748" s="100"/>
      <c r="D1748" s="100"/>
      <c r="E1748" s="100"/>
      <c r="F1748" s="100"/>
    </row>
    <row r="1749" spans="1:6" x14ac:dyDescent="0.2">
      <c r="A1749" s="100"/>
      <c r="B1749" s="100"/>
      <c r="C1749" s="100"/>
      <c r="D1749" s="100"/>
      <c r="E1749" s="100"/>
      <c r="F1749" s="100"/>
    </row>
    <row r="1750" spans="1:6" x14ac:dyDescent="0.2">
      <c r="A1750" s="100"/>
      <c r="B1750" s="100"/>
      <c r="C1750" s="100"/>
      <c r="D1750" s="100"/>
      <c r="E1750" s="100"/>
      <c r="F1750" s="100"/>
    </row>
    <row r="1751" spans="1:6" x14ac:dyDescent="0.2">
      <c r="A1751" s="100"/>
      <c r="B1751" s="100"/>
      <c r="C1751" s="100"/>
      <c r="D1751" s="100"/>
      <c r="E1751" s="100"/>
      <c r="F1751" s="100"/>
    </row>
    <row r="1752" spans="1:6" x14ac:dyDescent="0.2">
      <c r="A1752" s="100"/>
      <c r="B1752" s="100"/>
      <c r="C1752" s="100"/>
      <c r="D1752" s="100"/>
      <c r="E1752" s="100"/>
      <c r="F1752" s="100"/>
    </row>
    <row r="1753" spans="1:6" x14ac:dyDescent="0.2">
      <c r="A1753" s="100"/>
      <c r="B1753" s="100"/>
      <c r="C1753" s="100"/>
      <c r="D1753" s="100"/>
      <c r="E1753" s="100"/>
      <c r="F1753" s="100"/>
    </row>
    <row r="1754" spans="1:6" x14ac:dyDescent="0.2">
      <c r="A1754" s="100"/>
      <c r="B1754" s="100"/>
      <c r="C1754" s="100"/>
      <c r="D1754" s="100"/>
      <c r="E1754" s="100"/>
      <c r="F1754" s="100"/>
    </row>
    <row r="1755" spans="1:6" x14ac:dyDescent="0.2">
      <c r="A1755" s="100"/>
      <c r="B1755" s="100"/>
      <c r="C1755" s="100"/>
      <c r="D1755" s="100"/>
      <c r="E1755" s="100"/>
      <c r="F1755" s="100"/>
    </row>
    <row r="1756" spans="1:6" x14ac:dyDescent="0.2">
      <c r="A1756" s="100"/>
      <c r="B1756" s="100"/>
      <c r="C1756" s="100"/>
      <c r="D1756" s="100"/>
      <c r="E1756" s="100"/>
      <c r="F1756" s="100"/>
    </row>
    <row r="1757" spans="1:6" x14ac:dyDescent="0.2">
      <c r="A1757" s="100"/>
      <c r="B1757" s="100"/>
      <c r="C1757" s="100"/>
      <c r="D1757" s="100"/>
      <c r="E1757" s="100"/>
      <c r="F1757" s="100"/>
    </row>
    <row r="1758" spans="1:6" x14ac:dyDescent="0.2">
      <c r="A1758" s="100"/>
      <c r="B1758" s="100"/>
      <c r="C1758" s="100"/>
      <c r="D1758" s="100"/>
      <c r="E1758" s="100"/>
      <c r="F1758" s="100"/>
    </row>
    <row r="1759" spans="1:6" x14ac:dyDescent="0.2">
      <c r="A1759" s="100"/>
      <c r="B1759" s="100"/>
      <c r="C1759" s="100"/>
      <c r="D1759" s="100"/>
      <c r="E1759" s="100"/>
      <c r="F1759" s="100"/>
    </row>
    <row r="1760" spans="1:6" x14ac:dyDescent="0.2">
      <c r="A1760" s="100"/>
      <c r="B1760" s="100"/>
      <c r="C1760" s="100"/>
      <c r="D1760" s="100"/>
      <c r="E1760" s="100"/>
      <c r="F1760" s="100"/>
    </row>
    <row r="1761" spans="1:6" x14ac:dyDescent="0.2">
      <c r="A1761" s="100"/>
      <c r="B1761" s="100"/>
      <c r="C1761" s="100"/>
      <c r="D1761" s="100"/>
      <c r="E1761" s="100"/>
      <c r="F1761" s="100"/>
    </row>
    <row r="1762" spans="1:6" x14ac:dyDescent="0.2">
      <c r="A1762" s="100"/>
      <c r="B1762" s="100"/>
      <c r="C1762" s="100"/>
      <c r="D1762" s="100"/>
      <c r="E1762" s="100"/>
      <c r="F1762" s="100"/>
    </row>
    <row r="1763" spans="1:6" x14ac:dyDescent="0.2">
      <c r="A1763" s="100"/>
      <c r="B1763" s="100"/>
      <c r="C1763" s="100"/>
      <c r="D1763" s="100"/>
      <c r="E1763" s="100"/>
      <c r="F1763" s="100"/>
    </row>
    <row r="1764" spans="1:6" x14ac:dyDescent="0.2">
      <c r="A1764" s="100"/>
      <c r="B1764" s="100"/>
      <c r="C1764" s="100"/>
      <c r="D1764" s="100"/>
      <c r="E1764" s="100"/>
      <c r="F1764" s="100"/>
    </row>
    <row r="1765" spans="1:6" x14ac:dyDescent="0.2">
      <c r="A1765" s="100"/>
      <c r="B1765" s="100"/>
      <c r="C1765" s="100"/>
      <c r="D1765" s="100"/>
      <c r="E1765" s="100"/>
      <c r="F1765" s="100"/>
    </row>
    <row r="1766" spans="1:6" x14ac:dyDescent="0.2">
      <c r="A1766" s="100"/>
      <c r="B1766" s="100"/>
      <c r="C1766" s="100"/>
      <c r="D1766" s="100"/>
      <c r="E1766" s="100"/>
      <c r="F1766" s="100"/>
    </row>
    <row r="1767" spans="1:6" x14ac:dyDescent="0.2">
      <c r="A1767" s="100"/>
      <c r="B1767" s="100"/>
      <c r="C1767" s="100"/>
      <c r="D1767" s="100"/>
      <c r="E1767" s="100"/>
      <c r="F1767" s="100"/>
    </row>
    <row r="1768" spans="1:6" x14ac:dyDescent="0.2">
      <c r="A1768" s="100"/>
      <c r="B1768" s="100"/>
      <c r="C1768" s="100"/>
      <c r="D1768" s="100"/>
      <c r="E1768" s="100"/>
      <c r="F1768" s="100"/>
    </row>
    <row r="1769" spans="1:6" x14ac:dyDescent="0.2">
      <c r="A1769" s="100"/>
      <c r="B1769" s="100"/>
      <c r="C1769" s="100"/>
      <c r="D1769" s="100"/>
      <c r="E1769" s="100"/>
      <c r="F1769" s="100"/>
    </row>
    <row r="1770" spans="1:6" x14ac:dyDescent="0.2">
      <c r="A1770" s="100"/>
      <c r="B1770" s="100"/>
      <c r="C1770" s="100"/>
      <c r="D1770" s="100"/>
      <c r="E1770" s="100"/>
      <c r="F1770" s="100"/>
    </row>
    <row r="1771" spans="1:6" x14ac:dyDescent="0.2">
      <c r="A1771" s="100"/>
      <c r="B1771" s="100"/>
      <c r="C1771" s="100"/>
      <c r="D1771" s="100"/>
      <c r="E1771" s="100"/>
      <c r="F1771" s="100"/>
    </row>
    <row r="1772" spans="1:6" x14ac:dyDescent="0.2">
      <c r="A1772" s="100"/>
      <c r="B1772" s="100"/>
      <c r="C1772" s="100"/>
      <c r="D1772" s="100"/>
      <c r="E1772" s="100"/>
      <c r="F1772" s="100"/>
    </row>
    <row r="1773" spans="1:6" x14ac:dyDescent="0.2">
      <c r="A1773" s="100"/>
      <c r="B1773" s="100"/>
      <c r="C1773" s="100"/>
      <c r="D1773" s="100"/>
      <c r="E1773" s="100"/>
      <c r="F1773" s="100"/>
    </row>
    <row r="1774" spans="1:6" x14ac:dyDescent="0.2">
      <c r="A1774" s="100"/>
      <c r="B1774" s="100"/>
      <c r="C1774" s="100"/>
      <c r="D1774" s="100"/>
      <c r="E1774" s="100"/>
      <c r="F1774" s="100"/>
    </row>
    <row r="1775" spans="1:6" x14ac:dyDescent="0.2">
      <c r="A1775" s="100"/>
      <c r="B1775" s="100"/>
      <c r="C1775" s="100"/>
      <c r="D1775" s="100"/>
      <c r="E1775" s="100"/>
      <c r="F1775" s="100"/>
    </row>
    <row r="1776" spans="1:6" x14ac:dyDescent="0.2">
      <c r="A1776" s="100"/>
      <c r="B1776" s="100"/>
      <c r="C1776" s="100"/>
      <c r="D1776" s="100"/>
      <c r="E1776" s="100"/>
      <c r="F1776" s="100"/>
    </row>
    <row r="1777" spans="1:6" x14ac:dyDescent="0.2">
      <c r="A1777" s="100"/>
      <c r="B1777" s="100"/>
      <c r="C1777" s="100"/>
      <c r="D1777" s="100"/>
      <c r="E1777" s="100"/>
      <c r="F1777" s="100"/>
    </row>
    <row r="1778" spans="1:6" x14ac:dyDescent="0.2">
      <c r="A1778" s="100"/>
      <c r="B1778" s="100"/>
      <c r="C1778" s="100"/>
      <c r="D1778" s="100"/>
      <c r="E1778" s="100"/>
      <c r="F1778" s="100"/>
    </row>
    <row r="1779" spans="1:6" x14ac:dyDescent="0.2">
      <c r="A1779" s="100"/>
      <c r="B1779" s="100"/>
      <c r="C1779" s="100"/>
      <c r="D1779" s="100"/>
      <c r="E1779" s="100"/>
      <c r="F1779" s="100"/>
    </row>
    <row r="1780" spans="1:6" x14ac:dyDescent="0.2">
      <c r="A1780" s="100"/>
      <c r="B1780" s="100"/>
      <c r="C1780" s="100"/>
      <c r="D1780" s="100"/>
      <c r="E1780" s="100"/>
      <c r="F1780" s="100"/>
    </row>
    <row r="1781" spans="1:6" x14ac:dyDescent="0.2">
      <c r="A1781" s="100"/>
      <c r="B1781" s="100"/>
      <c r="C1781" s="100"/>
      <c r="D1781" s="100"/>
      <c r="E1781" s="100"/>
      <c r="F1781" s="100"/>
    </row>
    <row r="1782" spans="1:6" x14ac:dyDescent="0.2">
      <c r="A1782" s="100"/>
      <c r="B1782" s="100"/>
      <c r="C1782" s="100"/>
      <c r="D1782" s="100"/>
      <c r="E1782" s="100"/>
      <c r="F1782" s="100"/>
    </row>
    <row r="1783" spans="1:6" x14ac:dyDescent="0.2">
      <c r="A1783" s="100"/>
      <c r="B1783" s="100"/>
      <c r="C1783" s="100"/>
      <c r="D1783" s="100"/>
      <c r="E1783" s="100"/>
      <c r="F1783" s="100"/>
    </row>
    <row r="1784" spans="1:6" x14ac:dyDescent="0.2">
      <c r="A1784" s="100"/>
      <c r="B1784" s="100"/>
      <c r="C1784" s="100"/>
      <c r="D1784" s="100"/>
      <c r="E1784" s="100"/>
      <c r="F1784" s="100"/>
    </row>
    <row r="1785" spans="1:6" x14ac:dyDescent="0.2">
      <c r="A1785" s="100"/>
      <c r="B1785" s="100"/>
      <c r="C1785" s="100"/>
      <c r="D1785" s="100"/>
      <c r="E1785" s="100"/>
      <c r="F1785" s="100"/>
    </row>
    <row r="1786" spans="1:6" x14ac:dyDescent="0.2">
      <c r="A1786" s="100"/>
      <c r="B1786" s="100"/>
      <c r="C1786" s="100"/>
      <c r="D1786" s="100"/>
      <c r="E1786" s="100"/>
      <c r="F1786" s="100"/>
    </row>
    <row r="1787" spans="1:6" x14ac:dyDescent="0.2">
      <c r="A1787" s="100"/>
      <c r="B1787" s="100"/>
      <c r="C1787" s="100"/>
      <c r="D1787" s="100"/>
      <c r="E1787" s="100"/>
      <c r="F1787" s="100"/>
    </row>
    <row r="1788" spans="1:6" x14ac:dyDescent="0.2">
      <c r="A1788" s="100"/>
      <c r="B1788" s="100"/>
      <c r="C1788" s="100"/>
      <c r="D1788" s="100"/>
      <c r="E1788" s="100"/>
      <c r="F1788" s="100"/>
    </row>
    <row r="1789" spans="1:6" x14ac:dyDescent="0.2">
      <c r="A1789" s="100"/>
      <c r="B1789" s="100"/>
      <c r="C1789" s="100"/>
      <c r="D1789" s="100"/>
      <c r="E1789" s="100"/>
      <c r="F1789" s="100"/>
    </row>
    <row r="1790" spans="1:6" x14ac:dyDescent="0.2">
      <c r="A1790" s="100"/>
      <c r="B1790" s="100"/>
      <c r="C1790" s="100"/>
      <c r="D1790" s="100"/>
      <c r="E1790" s="100"/>
      <c r="F1790" s="100"/>
    </row>
    <row r="1791" spans="1:6" x14ac:dyDescent="0.2">
      <c r="A1791" s="100"/>
      <c r="B1791" s="100"/>
      <c r="C1791" s="100"/>
      <c r="D1791" s="100"/>
      <c r="E1791" s="100"/>
      <c r="F1791" s="100"/>
    </row>
    <row r="1792" spans="1:6" x14ac:dyDescent="0.2">
      <c r="A1792" s="100"/>
      <c r="B1792" s="100"/>
      <c r="C1792" s="100"/>
      <c r="D1792" s="100"/>
      <c r="E1792" s="100"/>
      <c r="F1792" s="100"/>
    </row>
    <row r="1793" spans="1:6" x14ac:dyDescent="0.2">
      <c r="A1793" s="100"/>
      <c r="B1793" s="100"/>
      <c r="C1793" s="100"/>
      <c r="D1793" s="100"/>
      <c r="E1793" s="100"/>
      <c r="F1793" s="100"/>
    </row>
    <row r="1794" spans="1:6" x14ac:dyDescent="0.2">
      <c r="A1794" s="100"/>
      <c r="B1794" s="100"/>
      <c r="C1794" s="100"/>
      <c r="D1794" s="100"/>
      <c r="E1794" s="100"/>
      <c r="F1794" s="100"/>
    </row>
    <row r="1795" spans="1:6" x14ac:dyDescent="0.2">
      <c r="A1795" s="100"/>
      <c r="B1795" s="100"/>
      <c r="C1795" s="100"/>
      <c r="D1795" s="100"/>
      <c r="E1795" s="100"/>
      <c r="F1795" s="100"/>
    </row>
    <row r="1796" spans="1:6" x14ac:dyDescent="0.2">
      <c r="A1796" s="100"/>
      <c r="B1796" s="100"/>
      <c r="C1796" s="100"/>
      <c r="D1796" s="100"/>
      <c r="E1796" s="100"/>
      <c r="F1796" s="100"/>
    </row>
    <row r="1797" spans="1:6" x14ac:dyDescent="0.2">
      <c r="A1797" s="100"/>
      <c r="B1797" s="100"/>
      <c r="C1797" s="100"/>
      <c r="D1797" s="100"/>
      <c r="E1797" s="100"/>
      <c r="F1797" s="100"/>
    </row>
    <row r="1798" spans="1:6" x14ac:dyDescent="0.2">
      <c r="A1798" s="100"/>
      <c r="B1798" s="100"/>
      <c r="C1798" s="100"/>
      <c r="D1798" s="100"/>
      <c r="E1798" s="100"/>
      <c r="F1798" s="100"/>
    </row>
    <row r="1799" spans="1:6" x14ac:dyDescent="0.2">
      <c r="A1799" s="100"/>
      <c r="B1799" s="100"/>
      <c r="C1799" s="100"/>
      <c r="D1799" s="100"/>
      <c r="E1799" s="100"/>
      <c r="F1799" s="100"/>
    </row>
    <row r="1800" spans="1:6" x14ac:dyDescent="0.2">
      <c r="A1800" s="100"/>
      <c r="B1800" s="100"/>
      <c r="C1800" s="100"/>
      <c r="D1800" s="100"/>
      <c r="E1800" s="100"/>
      <c r="F1800" s="100"/>
    </row>
    <row r="1801" spans="1:6" x14ac:dyDescent="0.2">
      <c r="A1801" s="100"/>
      <c r="B1801" s="100"/>
      <c r="C1801" s="100"/>
      <c r="D1801" s="100"/>
      <c r="E1801" s="100"/>
      <c r="F1801" s="100"/>
    </row>
    <row r="1802" spans="1:6" x14ac:dyDescent="0.2">
      <c r="A1802" s="100"/>
      <c r="B1802" s="100"/>
      <c r="C1802" s="100"/>
      <c r="D1802" s="100"/>
      <c r="E1802" s="100"/>
      <c r="F1802" s="100"/>
    </row>
    <row r="1803" spans="1:6" x14ac:dyDescent="0.2">
      <c r="A1803" s="100"/>
      <c r="B1803" s="100"/>
      <c r="C1803" s="100"/>
      <c r="D1803" s="100"/>
      <c r="E1803" s="100"/>
      <c r="F1803" s="100"/>
    </row>
    <row r="1804" spans="1:6" x14ac:dyDescent="0.2">
      <c r="A1804" s="100"/>
      <c r="B1804" s="100"/>
      <c r="C1804" s="100"/>
      <c r="D1804" s="100"/>
      <c r="E1804" s="100"/>
      <c r="F1804" s="100"/>
    </row>
    <row r="1805" spans="1:6" x14ac:dyDescent="0.2">
      <c r="A1805" s="100"/>
      <c r="B1805" s="100"/>
      <c r="C1805" s="100"/>
      <c r="D1805" s="100"/>
      <c r="E1805" s="100"/>
      <c r="F1805" s="100"/>
    </row>
    <row r="1806" spans="1:6" x14ac:dyDescent="0.2">
      <c r="A1806" s="100"/>
      <c r="B1806" s="100"/>
      <c r="C1806" s="100"/>
      <c r="D1806" s="100"/>
      <c r="E1806" s="100"/>
      <c r="F1806" s="100"/>
    </row>
    <row r="1807" spans="1:6" x14ac:dyDescent="0.2">
      <c r="A1807" s="100"/>
      <c r="B1807" s="100"/>
      <c r="C1807" s="100"/>
      <c r="D1807" s="100"/>
      <c r="E1807" s="100"/>
      <c r="F1807" s="100"/>
    </row>
    <row r="1808" spans="1:6" x14ac:dyDescent="0.2">
      <c r="A1808" s="100"/>
      <c r="B1808" s="100"/>
      <c r="C1808" s="100"/>
      <c r="D1808" s="100"/>
      <c r="E1808" s="100"/>
      <c r="F1808" s="100"/>
    </row>
    <row r="1809" spans="1:6" x14ac:dyDescent="0.2">
      <c r="A1809" s="100"/>
      <c r="B1809" s="100"/>
      <c r="C1809" s="100"/>
      <c r="D1809" s="100"/>
      <c r="E1809" s="100"/>
      <c r="F1809" s="100"/>
    </row>
    <row r="1810" spans="1:6" x14ac:dyDescent="0.2">
      <c r="A1810" s="100"/>
      <c r="B1810" s="100"/>
      <c r="C1810" s="100"/>
      <c r="D1810" s="100"/>
      <c r="E1810" s="100"/>
      <c r="F1810" s="100"/>
    </row>
    <row r="1811" spans="1:6" x14ac:dyDescent="0.2">
      <c r="A1811" s="100"/>
      <c r="B1811" s="100"/>
      <c r="C1811" s="100"/>
      <c r="D1811" s="100"/>
      <c r="E1811" s="100"/>
      <c r="F1811" s="100"/>
    </row>
    <row r="1812" spans="1:6" x14ac:dyDescent="0.2">
      <c r="A1812" s="100"/>
      <c r="B1812" s="100"/>
      <c r="C1812" s="100"/>
      <c r="D1812" s="100"/>
      <c r="E1812" s="100"/>
      <c r="F1812" s="100"/>
    </row>
    <row r="1813" spans="1:6" x14ac:dyDescent="0.2">
      <c r="A1813" s="100"/>
      <c r="B1813" s="100"/>
      <c r="C1813" s="100"/>
      <c r="D1813" s="100"/>
      <c r="E1813" s="100"/>
      <c r="F1813" s="100"/>
    </row>
    <row r="1814" spans="1:6" x14ac:dyDescent="0.2">
      <c r="A1814" s="100"/>
      <c r="B1814" s="100"/>
      <c r="C1814" s="100"/>
      <c r="D1814" s="100"/>
      <c r="E1814" s="100"/>
      <c r="F1814" s="100"/>
    </row>
    <row r="1815" spans="1:6" x14ac:dyDescent="0.2">
      <c r="A1815" s="100"/>
      <c r="B1815" s="100"/>
      <c r="C1815" s="100"/>
      <c r="D1815" s="100"/>
      <c r="E1815" s="100"/>
      <c r="F1815" s="100"/>
    </row>
    <row r="1816" spans="1:6" x14ac:dyDescent="0.2">
      <c r="A1816" s="100"/>
      <c r="B1816" s="100"/>
      <c r="C1816" s="100"/>
      <c r="D1816" s="100"/>
      <c r="E1816" s="100"/>
      <c r="F1816" s="100"/>
    </row>
    <row r="1817" spans="1:6" x14ac:dyDescent="0.2">
      <c r="A1817" s="100"/>
      <c r="B1817" s="100"/>
      <c r="C1817" s="100"/>
      <c r="D1817" s="100"/>
      <c r="E1817" s="100"/>
      <c r="F1817" s="100"/>
    </row>
    <row r="1818" spans="1:6" x14ac:dyDescent="0.2">
      <c r="A1818" s="100"/>
      <c r="B1818" s="100"/>
      <c r="C1818" s="100"/>
      <c r="D1818" s="100"/>
      <c r="E1818" s="100"/>
      <c r="F1818" s="100"/>
    </row>
    <row r="1819" spans="1:6" x14ac:dyDescent="0.2">
      <c r="A1819" s="100"/>
      <c r="B1819" s="100"/>
      <c r="C1819" s="100"/>
      <c r="D1819" s="100"/>
      <c r="E1819" s="100"/>
      <c r="F1819" s="100"/>
    </row>
    <row r="1820" spans="1:6" x14ac:dyDescent="0.2">
      <c r="A1820" s="100"/>
      <c r="B1820" s="100"/>
      <c r="C1820" s="100"/>
      <c r="D1820" s="100"/>
      <c r="E1820" s="100"/>
      <c r="F1820" s="100"/>
    </row>
    <row r="1821" spans="1:6" x14ac:dyDescent="0.2">
      <c r="A1821" s="100"/>
      <c r="B1821" s="100"/>
      <c r="C1821" s="100"/>
      <c r="D1821" s="100"/>
      <c r="E1821" s="100"/>
      <c r="F1821" s="100"/>
    </row>
    <row r="1822" spans="1:6" x14ac:dyDescent="0.2">
      <c r="A1822" s="100"/>
      <c r="B1822" s="100"/>
      <c r="C1822" s="100"/>
      <c r="D1822" s="100"/>
      <c r="E1822" s="100"/>
      <c r="F1822" s="100"/>
    </row>
    <row r="1823" spans="1:6" x14ac:dyDescent="0.2">
      <c r="A1823" s="100"/>
      <c r="B1823" s="100"/>
      <c r="C1823" s="100"/>
      <c r="D1823" s="100"/>
      <c r="E1823" s="100"/>
      <c r="F1823" s="100"/>
    </row>
    <row r="1824" spans="1:6" x14ac:dyDescent="0.2">
      <c r="A1824" s="100"/>
      <c r="B1824" s="100"/>
      <c r="C1824" s="100"/>
      <c r="D1824" s="100"/>
      <c r="E1824" s="100"/>
      <c r="F1824" s="100"/>
    </row>
    <row r="1825" spans="1:6" x14ac:dyDescent="0.2">
      <c r="A1825" s="100"/>
      <c r="B1825" s="100"/>
      <c r="C1825" s="100"/>
      <c r="D1825" s="100"/>
      <c r="E1825" s="100"/>
      <c r="F1825" s="100"/>
    </row>
    <row r="1826" spans="1:6" x14ac:dyDescent="0.2">
      <c r="A1826" s="100"/>
      <c r="B1826" s="100"/>
      <c r="C1826" s="100"/>
      <c r="D1826" s="100"/>
      <c r="E1826" s="100"/>
      <c r="F1826" s="100"/>
    </row>
    <row r="1827" spans="1:6" x14ac:dyDescent="0.2">
      <c r="A1827" s="100"/>
      <c r="B1827" s="100"/>
      <c r="C1827" s="100"/>
      <c r="D1827" s="100"/>
      <c r="E1827" s="100"/>
      <c r="F1827" s="100"/>
    </row>
    <row r="1828" spans="1:6" x14ac:dyDescent="0.2">
      <c r="A1828" s="100"/>
      <c r="B1828" s="100"/>
      <c r="C1828" s="100"/>
      <c r="D1828" s="100"/>
      <c r="E1828" s="100"/>
      <c r="F1828" s="100"/>
    </row>
    <row r="1829" spans="1:6" x14ac:dyDescent="0.2">
      <c r="A1829" s="100"/>
      <c r="B1829" s="100"/>
      <c r="C1829" s="100"/>
      <c r="D1829" s="100"/>
      <c r="E1829" s="100"/>
      <c r="F1829" s="100"/>
    </row>
    <row r="1830" spans="1:6" x14ac:dyDescent="0.2">
      <c r="A1830" s="100"/>
      <c r="B1830" s="100"/>
      <c r="C1830" s="100"/>
      <c r="D1830" s="100"/>
      <c r="E1830" s="100"/>
      <c r="F1830" s="100"/>
    </row>
    <row r="1831" spans="1:6" x14ac:dyDescent="0.2">
      <c r="A1831" s="100"/>
      <c r="B1831" s="100"/>
      <c r="C1831" s="100"/>
      <c r="D1831" s="100"/>
      <c r="E1831" s="100"/>
      <c r="F1831" s="100"/>
    </row>
    <row r="1832" spans="1:6" x14ac:dyDescent="0.2">
      <c r="A1832" s="100"/>
      <c r="B1832" s="100"/>
      <c r="C1832" s="100"/>
      <c r="D1832" s="100"/>
      <c r="E1832" s="100"/>
      <c r="F1832" s="100"/>
    </row>
    <row r="1833" spans="1:6" x14ac:dyDescent="0.2">
      <c r="A1833" s="100"/>
      <c r="B1833" s="100"/>
      <c r="C1833" s="100"/>
      <c r="D1833" s="100"/>
      <c r="E1833" s="100"/>
      <c r="F1833" s="100"/>
    </row>
    <row r="1834" spans="1:6" x14ac:dyDescent="0.2">
      <c r="A1834" s="100"/>
      <c r="B1834" s="100"/>
      <c r="C1834" s="100"/>
      <c r="D1834" s="100"/>
      <c r="E1834" s="100"/>
      <c r="F1834" s="100"/>
    </row>
    <row r="1835" spans="1:6" x14ac:dyDescent="0.2">
      <c r="A1835" s="100"/>
      <c r="B1835" s="100"/>
      <c r="C1835" s="100"/>
      <c r="D1835" s="100"/>
      <c r="E1835" s="100"/>
      <c r="F1835" s="100"/>
    </row>
    <row r="1836" spans="1:6" x14ac:dyDescent="0.2">
      <c r="A1836" s="100"/>
      <c r="B1836" s="100"/>
      <c r="C1836" s="100"/>
      <c r="D1836" s="100"/>
      <c r="E1836" s="100"/>
      <c r="F1836" s="100"/>
    </row>
    <row r="1837" spans="1:6" x14ac:dyDescent="0.2">
      <c r="A1837" s="100"/>
      <c r="B1837" s="100"/>
      <c r="C1837" s="100"/>
      <c r="D1837" s="100"/>
      <c r="E1837" s="100"/>
      <c r="F1837" s="100"/>
    </row>
    <row r="1838" spans="1:6" x14ac:dyDescent="0.2">
      <c r="A1838" s="100"/>
      <c r="B1838" s="100"/>
      <c r="C1838" s="100"/>
      <c r="D1838" s="100"/>
      <c r="E1838" s="100"/>
      <c r="F1838" s="100"/>
    </row>
    <row r="1839" spans="1:6" x14ac:dyDescent="0.2">
      <c r="A1839" s="100"/>
      <c r="B1839" s="100"/>
      <c r="C1839" s="100"/>
      <c r="D1839" s="100"/>
      <c r="E1839" s="100"/>
      <c r="F1839" s="100"/>
    </row>
    <row r="1840" spans="1:6" x14ac:dyDescent="0.2">
      <c r="A1840" s="100"/>
      <c r="B1840" s="100"/>
      <c r="C1840" s="100"/>
      <c r="D1840" s="100"/>
      <c r="E1840" s="100"/>
      <c r="F1840" s="100"/>
    </row>
    <row r="1841" spans="1:6" x14ac:dyDescent="0.2">
      <c r="A1841" s="100"/>
      <c r="B1841" s="100"/>
      <c r="C1841" s="100"/>
      <c r="D1841" s="100"/>
      <c r="E1841" s="100"/>
      <c r="F1841" s="100"/>
    </row>
    <row r="1842" spans="1:6" x14ac:dyDescent="0.2">
      <c r="A1842" s="100"/>
      <c r="B1842" s="100"/>
      <c r="C1842" s="100"/>
      <c r="D1842" s="100"/>
      <c r="E1842" s="100"/>
      <c r="F1842" s="100"/>
    </row>
    <row r="1843" spans="1:6" x14ac:dyDescent="0.2">
      <c r="A1843" s="100"/>
      <c r="B1843" s="100"/>
      <c r="C1843" s="100"/>
      <c r="D1843" s="100"/>
      <c r="E1843" s="100"/>
      <c r="F1843" s="100"/>
    </row>
    <row r="1844" spans="1:6" x14ac:dyDescent="0.2">
      <c r="A1844" s="100"/>
      <c r="B1844" s="100"/>
      <c r="C1844" s="100"/>
      <c r="D1844" s="100"/>
      <c r="E1844" s="100"/>
      <c r="F1844" s="100"/>
    </row>
    <row r="1845" spans="1:6" x14ac:dyDescent="0.2">
      <c r="A1845" s="100"/>
      <c r="B1845" s="100"/>
      <c r="C1845" s="100"/>
      <c r="D1845" s="100"/>
      <c r="E1845" s="100"/>
      <c r="F1845" s="100"/>
    </row>
    <row r="1846" spans="1:6" x14ac:dyDescent="0.2">
      <c r="A1846" s="100"/>
      <c r="B1846" s="100"/>
      <c r="C1846" s="100"/>
      <c r="D1846" s="100"/>
      <c r="E1846" s="100"/>
      <c r="F1846" s="100"/>
    </row>
    <row r="1847" spans="1:6" x14ac:dyDescent="0.2">
      <c r="A1847" s="100"/>
      <c r="B1847" s="100"/>
      <c r="C1847" s="100"/>
      <c r="D1847" s="100"/>
      <c r="E1847" s="100"/>
      <c r="F1847" s="100"/>
    </row>
    <row r="1848" spans="1:6" x14ac:dyDescent="0.2">
      <c r="A1848" s="100"/>
      <c r="B1848" s="100"/>
      <c r="C1848" s="100"/>
      <c r="D1848" s="100"/>
      <c r="E1848" s="100"/>
      <c r="F1848" s="100"/>
    </row>
    <row r="1849" spans="1:6" x14ac:dyDescent="0.2">
      <c r="A1849" s="100"/>
      <c r="B1849" s="100"/>
      <c r="C1849" s="100"/>
      <c r="D1849" s="100"/>
      <c r="E1849" s="100"/>
      <c r="F1849" s="100"/>
    </row>
    <row r="1850" spans="1:6" x14ac:dyDescent="0.2">
      <c r="A1850" s="100"/>
      <c r="B1850" s="100"/>
      <c r="C1850" s="100"/>
      <c r="D1850" s="100"/>
      <c r="E1850" s="100"/>
      <c r="F1850" s="100"/>
    </row>
    <row r="1851" spans="1:6" x14ac:dyDescent="0.2">
      <c r="A1851" s="100"/>
      <c r="B1851" s="100"/>
      <c r="C1851" s="100"/>
      <c r="D1851" s="100"/>
      <c r="E1851" s="100"/>
      <c r="F1851" s="100"/>
    </row>
    <row r="1852" spans="1:6" x14ac:dyDescent="0.2">
      <c r="A1852" s="100"/>
      <c r="B1852" s="100"/>
      <c r="C1852" s="100"/>
      <c r="D1852" s="100"/>
      <c r="E1852" s="100"/>
      <c r="F1852" s="100"/>
    </row>
    <row r="1853" spans="1:6" x14ac:dyDescent="0.2">
      <c r="A1853" s="100"/>
      <c r="B1853" s="100"/>
      <c r="C1853" s="100"/>
      <c r="D1853" s="100"/>
      <c r="E1853" s="100"/>
      <c r="F1853" s="100"/>
    </row>
    <row r="1854" spans="1:6" x14ac:dyDescent="0.2">
      <c r="A1854" s="100"/>
      <c r="B1854" s="100"/>
      <c r="C1854" s="100"/>
      <c r="D1854" s="100"/>
      <c r="E1854" s="100"/>
      <c r="F1854" s="100"/>
    </row>
    <row r="1855" spans="1:6" x14ac:dyDescent="0.2">
      <c r="A1855" s="100"/>
      <c r="B1855" s="100"/>
      <c r="C1855" s="100"/>
      <c r="D1855" s="100"/>
      <c r="E1855" s="100"/>
      <c r="F1855" s="100"/>
    </row>
    <row r="1856" spans="1:6" x14ac:dyDescent="0.2">
      <c r="A1856" s="100"/>
      <c r="B1856" s="100"/>
      <c r="C1856" s="100"/>
      <c r="D1856" s="100"/>
      <c r="E1856" s="100"/>
      <c r="F1856" s="100"/>
    </row>
    <row r="1857" spans="1:6" x14ac:dyDescent="0.2">
      <c r="A1857" s="100"/>
      <c r="B1857" s="100"/>
      <c r="C1857" s="100"/>
      <c r="D1857" s="100"/>
      <c r="E1857" s="100"/>
      <c r="F1857" s="100"/>
    </row>
    <row r="1858" spans="1:6" x14ac:dyDescent="0.2">
      <c r="A1858" s="100"/>
      <c r="B1858" s="100"/>
      <c r="C1858" s="100"/>
      <c r="D1858" s="100"/>
      <c r="E1858" s="100"/>
      <c r="F1858" s="100"/>
    </row>
    <row r="1859" spans="1:6" x14ac:dyDescent="0.2">
      <c r="A1859" s="100"/>
      <c r="B1859" s="100"/>
      <c r="C1859" s="100"/>
      <c r="D1859" s="100"/>
      <c r="E1859" s="100"/>
      <c r="F1859" s="100"/>
    </row>
    <row r="1860" spans="1:6" x14ac:dyDescent="0.2">
      <c r="A1860" s="100"/>
      <c r="B1860" s="100"/>
      <c r="C1860" s="100"/>
      <c r="D1860" s="100"/>
      <c r="E1860" s="100"/>
      <c r="F1860" s="100"/>
    </row>
    <row r="1861" spans="1:6" x14ac:dyDescent="0.2">
      <c r="A1861" s="100"/>
      <c r="B1861" s="100"/>
      <c r="C1861" s="100"/>
      <c r="D1861" s="100"/>
      <c r="E1861" s="100"/>
      <c r="F1861" s="100"/>
    </row>
    <row r="1862" spans="1:6" x14ac:dyDescent="0.2">
      <c r="A1862" s="100"/>
      <c r="B1862" s="100"/>
      <c r="C1862" s="100"/>
      <c r="D1862" s="100"/>
      <c r="E1862" s="100"/>
      <c r="F1862" s="100"/>
    </row>
    <row r="1863" spans="1:6" x14ac:dyDescent="0.2">
      <c r="A1863" s="100"/>
      <c r="B1863" s="100"/>
      <c r="C1863" s="100"/>
      <c r="D1863" s="100"/>
      <c r="E1863" s="100"/>
      <c r="F1863" s="100"/>
    </row>
    <row r="1864" spans="1:6" x14ac:dyDescent="0.2">
      <c r="A1864" s="100"/>
      <c r="B1864" s="100"/>
      <c r="C1864" s="100"/>
      <c r="D1864" s="100"/>
      <c r="E1864" s="100"/>
      <c r="F1864" s="100"/>
    </row>
    <row r="1865" spans="1:6" x14ac:dyDescent="0.2">
      <c r="A1865" s="100"/>
      <c r="B1865" s="100"/>
      <c r="C1865" s="100"/>
      <c r="D1865" s="100"/>
      <c r="E1865" s="100"/>
      <c r="F1865" s="100"/>
    </row>
    <row r="1866" spans="1:6" x14ac:dyDescent="0.2">
      <c r="A1866" s="100"/>
      <c r="B1866" s="100"/>
      <c r="C1866" s="100"/>
      <c r="D1866" s="100"/>
      <c r="E1866" s="100"/>
      <c r="F1866" s="100"/>
    </row>
    <row r="1867" spans="1:6" x14ac:dyDescent="0.2">
      <c r="A1867" s="100"/>
      <c r="B1867" s="100"/>
      <c r="C1867" s="100"/>
      <c r="D1867" s="100"/>
      <c r="E1867" s="100"/>
      <c r="F1867" s="100"/>
    </row>
    <row r="1868" spans="1:6" x14ac:dyDescent="0.2">
      <c r="A1868" s="100"/>
      <c r="B1868" s="100"/>
      <c r="C1868" s="100"/>
      <c r="D1868" s="100"/>
      <c r="E1868" s="100"/>
      <c r="F1868" s="100"/>
    </row>
    <row r="1869" spans="1:6" x14ac:dyDescent="0.2">
      <c r="A1869" s="100"/>
      <c r="B1869" s="100"/>
      <c r="C1869" s="100"/>
      <c r="D1869" s="100"/>
      <c r="E1869" s="100"/>
      <c r="F1869" s="100"/>
    </row>
    <row r="1870" spans="1:6" x14ac:dyDescent="0.2">
      <c r="A1870" s="100"/>
      <c r="B1870" s="100"/>
      <c r="C1870" s="100"/>
      <c r="D1870" s="100"/>
      <c r="E1870" s="100"/>
      <c r="F1870" s="100"/>
    </row>
    <row r="1871" spans="1:6" x14ac:dyDescent="0.2">
      <c r="A1871" s="100"/>
      <c r="B1871" s="100"/>
      <c r="C1871" s="100"/>
      <c r="D1871" s="100"/>
      <c r="E1871" s="100"/>
      <c r="F1871" s="100"/>
    </row>
    <row r="1872" spans="1:6" x14ac:dyDescent="0.2">
      <c r="A1872" s="100"/>
      <c r="B1872" s="100"/>
      <c r="C1872" s="100"/>
      <c r="D1872" s="100"/>
      <c r="E1872" s="100"/>
      <c r="F1872" s="100"/>
    </row>
    <row r="1873" spans="1:6" x14ac:dyDescent="0.2">
      <c r="A1873" s="100"/>
      <c r="B1873" s="100"/>
      <c r="C1873" s="100"/>
      <c r="D1873" s="100"/>
      <c r="E1873" s="100"/>
      <c r="F1873" s="100"/>
    </row>
    <row r="1874" spans="1:6" x14ac:dyDescent="0.2">
      <c r="A1874" s="100"/>
      <c r="B1874" s="100"/>
      <c r="C1874" s="100"/>
      <c r="D1874" s="100"/>
      <c r="E1874" s="100"/>
      <c r="F1874" s="100"/>
    </row>
    <row r="1875" spans="1:6" x14ac:dyDescent="0.2">
      <c r="A1875" s="100"/>
      <c r="B1875" s="100"/>
      <c r="C1875" s="100"/>
      <c r="D1875" s="100"/>
      <c r="E1875" s="100"/>
      <c r="F1875" s="100"/>
    </row>
    <row r="1876" spans="1:6" x14ac:dyDescent="0.2">
      <c r="A1876" s="100"/>
      <c r="B1876" s="100"/>
      <c r="C1876" s="100"/>
      <c r="D1876" s="100"/>
      <c r="E1876" s="100"/>
      <c r="F1876" s="100"/>
    </row>
    <row r="1877" spans="1:6" x14ac:dyDescent="0.2">
      <c r="A1877" s="100"/>
      <c r="B1877" s="100"/>
      <c r="C1877" s="100"/>
      <c r="D1877" s="100"/>
      <c r="E1877" s="100"/>
      <c r="F1877" s="100"/>
    </row>
    <row r="1878" spans="1:6" x14ac:dyDescent="0.2">
      <c r="A1878" s="100"/>
      <c r="B1878" s="100"/>
      <c r="C1878" s="100"/>
      <c r="D1878" s="100"/>
      <c r="E1878" s="100"/>
      <c r="F1878" s="100"/>
    </row>
    <row r="1879" spans="1:6" x14ac:dyDescent="0.2">
      <c r="A1879" s="100"/>
      <c r="B1879" s="100"/>
      <c r="C1879" s="100"/>
      <c r="D1879" s="100"/>
      <c r="E1879" s="100"/>
      <c r="F1879" s="100"/>
    </row>
    <row r="1880" spans="1:6" x14ac:dyDescent="0.2">
      <c r="A1880" s="100"/>
      <c r="B1880" s="100"/>
      <c r="C1880" s="100"/>
      <c r="D1880" s="100"/>
      <c r="E1880" s="100"/>
      <c r="F1880" s="100"/>
    </row>
    <row r="1881" spans="1:6" x14ac:dyDescent="0.2">
      <c r="A1881" s="100"/>
      <c r="B1881" s="100"/>
      <c r="C1881" s="100"/>
      <c r="D1881" s="100"/>
      <c r="E1881" s="100"/>
      <c r="F1881" s="100"/>
    </row>
    <row r="1882" spans="1:6" x14ac:dyDescent="0.2">
      <c r="A1882" s="100"/>
      <c r="B1882" s="100"/>
      <c r="C1882" s="100"/>
      <c r="D1882" s="100"/>
      <c r="E1882" s="100"/>
      <c r="F1882" s="100"/>
    </row>
    <row r="1883" spans="1:6" x14ac:dyDescent="0.2">
      <c r="A1883" s="100"/>
      <c r="B1883" s="100"/>
      <c r="C1883" s="100"/>
      <c r="D1883" s="100"/>
      <c r="E1883" s="100"/>
      <c r="F1883" s="100"/>
    </row>
    <row r="1884" spans="1:6" x14ac:dyDescent="0.2">
      <c r="A1884" s="100"/>
      <c r="B1884" s="100"/>
      <c r="C1884" s="100"/>
      <c r="D1884" s="100"/>
      <c r="E1884" s="100"/>
      <c r="F1884" s="100"/>
    </row>
    <row r="1885" spans="1:6" x14ac:dyDescent="0.2">
      <c r="A1885" s="100"/>
      <c r="B1885" s="100"/>
      <c r="C1885" s="100"/>
      <c r="D1885" s="100"/>
      <c r="E1885" s="100"/>
      <c r="F1885" s="100"/>
    </row>
    <row r="1886" spans="1:6" x14ac:dyDescent="0.2">
      <c r="A1886" s="100"/>
      <c r="B1886" s="100"/>
      <c r="C1886" s="100"/>
      <c r="D1886" s="100"/>
      <c r="E1886" s="100"/>
      <c r="F1886" s="100"/>
    </row>
    <row r="1887" spans="1:6" x14ac:dyDescent="0.2">
      <c r="A1887" s="100"/>
      <c r="B1887" s="100"/>
      <c r="C1887" s="100"/>
      <c r="D1887" s="100"/>
      <c r="E1887" s="100"/>
      <c r="F1887" s="100"/>
    </row>
    <row r="1888" spans="1:6" x14ac:dyDescent="0.2">
      <c r="A1888" s="100"/>
      <c r="B1888" s="100"/>
      <c r="C1888" s="100"/>
      <c r="D1888" s="100"/>
      <c r="E1888" s="100"/>
      <c r="F1888" s="100"/>
    </row>
    <row r="1889" spans="1:6" x14ac:dyDescent="0.2">
      <c r="A1889" s="100"/>
      <c r="B1889" s="100"/>
      <c r="C1889" s="100"/>
      <c r="D1889" s="100"/>
      <c r="E1889" s="100"/>
      <c r="F1889" s="100"/>
    </row>
    <row r="1890" spans="1:6" x14ac:dyDescent="0.2">
      <c r="A1890" s="100"/>
      <c r="B1890" s="100"/>
      <c r="C1890" s="100"/>
      <c r="D1890" s="100"/>
      <c r="E1890" s="100"/>
      <c r="F1890" s="100"/>
    </row>
    <row r="1891" spans="1:6" x14ac:dyDescent="0.2">
      <c r="A1891" s="100"/>
      <c r="B1891" s="100"/>
      <c r="C1891" s="100"/>
      <c r="D1891" s="100"/>
      <c r="E1891" s="100"/>
      <c r="F1891" s="100"/>
    </row>
    <row r="1892" spans="1:6" x14ac:dyDescent="0.2">
      <c r="A1892" s="100"/>
      <c r="B1892" s="100"/>
      <c r="C1892" s="100"/>
      <c r="D1892" s="100"/>
      <c r="E1892" s="100"/>
      <c r="F1892" s="100"/>
    </row>
    <row r="1893" spans="1:6" x14ac:dyDescent="0.2">
      <c r="A1893" s="100"/>
      <c r="B1893" s="100"/>
      <c r="C1893" s="100"/>
      <c r="D1893" s="100"/>
      <c r="E1893" s="100"/>
      <c r="F1893" s="100"/>
    </row>
    <row r="1894" spans="1:6" x14ac:dyDescent="0.2">
      <c r="A1894" s="100"/>
      <c r="B1894" s="100"/>
      <c r="C1894" s="100"/>
      <c r="D1894" s="100"/>
      <c r="E1894" s="100"/>
      <c r="F1894" s="100"/>
    </row>
    <row r="1895" spans="1:6" x14ac:dyDescent="0.2">
      <c r="A1895" s="100"/>
      <c r="B1895" s="100"/>
      <c r="C1895" s="100"/>
      <c r="D1895" s="100"/>
      <c r="E1895" s="100"/>
      <c r="F1895" s="100"/>
    </row>
    <row r="1896" spans="1:6" x14ac:dyDescent="0.2">
      <c r="A1896" s="100"/>
      <c r="B1896" s="100"/>
      <c r="C1896" s="100"/>
      <c r="D1896" s="100"/>
      <c r="E1896" s="100"/>
      <c r="F1896" s="100"/>
    </row>
    <row r="1897" spans="1:6" x14ac:dyDescent="0.2">
      <c r="A1897" s="100"/>
      <c r="B1897" s="100"/>
      <c r="C1897" s="100"/>
      <c r="D1897" s="100"/>
      <c r="E1897" s="100"/>
      <c r="F1897" s="100"/>
    </row>
    <row r="1898" spans="1:6" x14ac:dyDescent="0.2">
      <c r="A1898" s="100"/>
      <c r="B1898" s="100"/>
      <c r="C1898" s="100"/>
      <c r="D1898" s="100"/>
      <c r="E1898" s="100"/>
      <c r="F1898" s="100"/>
    </row>
    <row r="1899" spans="1:6" x14ac:dyDescent="0.2">
      <c r="A1899" s="100"/>
      <c r="B1899" s="100"/>
      <c r="C1899" s="100"/>
      <c r="D1899" s="100"/>
      <c r="E1899" s="100"/>
      <c r="F1899" s="100"/>
    </row>
    <row r="1900" spans="1:6" x14ac:dyDescent="0.2">
      <c r="A1900" s="100"/>
      <c r="B1900" s="100"/>
      <c r="C1900" s="100"/>
      <c r="D1900" s="100"/>
      <c r="E1900" s="100"/>
      <c r="F1900" s="100"/>
    </row>
    <row r="1901" spans="1:6" x14ac:dyDescent="0.2">
      <c r="A1901" s="100"/>
      <c r="B1901" s="100"/>
      <c r="C1901" s="100"/>
      <c r="D1901" s="100"/>
      <c r="E1901" s="100"/>
      <c r="F1901" s="100"/>
    </row>
    <row r="1902" spans="1:6" x14ac:dyDescent="0.2">
      <c r="A1902" s="100"/>
      <c r="B1902" s="100"/>
      <c r="C1902" s="100"/>
      <c r="D1902" s="100"/>
      <c r="E1902" s="100"/>
      <c r="F1902" s="100"/>
    </row>
    <row r="1903" spans="1:6" x14ac:dyDescent="0.2">
      <c r="A1903" s="100"/>
      <c r="B1903" s="100"/>
      <c r="C1903" s="100"/>
      <c r="D1903" s="100"/>
      <c r="E1903" s="100"/>
      <c r="F1903" s="100"/>
    </row>
    <row r="1904" spans="1:6" x14ac:dyDescent="0.2">
      <c r="A1904" s="100"/>
      <c r="B1904" s="100"/>
      <c r="C1904" s="100"/>
      <c r="D1904" s="100"/>
      <c r="E1904" s="100"/>
      <c r="F1904" s="100"/>
    </row>
    <row r="1905" spans="1:6" x14ac:dyDescent="0.2">
      <c r="A1905" s="100"/>
      <c r="B1905" s="100"/>
      <c r="C1905" s="100"/>
      <c r="D1905" s="100"/>
      <c r="E1905" s="100"/>
      <c r="F1905" s="100"/>
    </row>
    <row r="1906" spans="1:6" x14ac:dyDescent="0.2">
      <c r="A1906" s="100"/>
      <c r="B1906" s="100"/>
      <c r="C1906" s="100"/>
      <c r="D1906" s="100"/>
      <c r="E1906" s="100"/>
      <c r="F1906" s="100"/>
    </row>
    <row r="1907" spans="1:6" x14ac:dyDescent="0.2">
      <c r="A1907" s="100"/>
      <c r="B1907" s="100"/>
      <c r="C1907" s="100"/>
      <c r="D1907" s="100"/>
      <c r="E1907" s="100"/>
      <c r="F1907" s="100"/>
    </row>
    <row r="1908" spans="1:6" x14ac:dyDescent="0.2">
      <c r="A1908" s="100"/>
      <c r="B1908" s="100"/>
      <c r="C1908" s="100"/>
      <c r="D1908" s="100"/>
      <c r="E1908" s="100"/>
      <c r="F1908" s="100"/>
    </row>
    <row r="1909" spans="1:6" x14ac:dyDescent="0.2">
      <c r="A1909" s="100"/>
      <c r="B1909" s="100"/>
      <c r="C1909" s="100"/>
      <c r="D1909" s="100"/>
      <c r="E1909" s="100"/>
      <c r="F1909" s="100"/>
    </row>
    <row r="1910" spans="1:6" x14ac:dyDescent="0.2">
      <c r="A1910" s="100"/>
      <c r="B1910" s="100"/>
      <c r="C1910" s="100"/>
      <c r="D1910" s="100"/>
      <c r="E1910" s="100"/>
      <c r="F1910" s="100"/>
    </row>
    <row r="1911" spans="1:6" x14ac:dyDescent="0.2">
      <c r="A1911" s="100"/>
      <c r="B1911" s="100"/>
      <c r="C1911" s="100"/>
      <c r="D1911" s="100"/>
      <c r="E1911" s="100"/>
      <c r="F1911" s="100"/>
    </row>
    <row r="1912" spans="1:6" x14ac:dyDescent="0.2">
      <c r="A1912" s="100"/>
      <c r="B1912" s="100"/>
      <c r="C1912" s="100"/>
      <c r="D1912" s="100"/>
      <c r="E1912" s="100"/>
      <c r="F1912" s="100"/>
    </row>
    <row r="1913" spans="1:6" x14ac:dyDescent="0.2">
      <c r="A1913" s="100"/>
      <c r="B1913" s="100"/>
      <c r="C1913" s="100"/>
      <c r="D1913" s="100"/>
      <c r="E1913" s="100"/>
      <c r="F1913" s="100"/>
    </row>
    <row r="1914" spans="1:6" x14ac:dyDescent="0.2">
      <c r="A1914" s="100"/>
      <c r="B1914" s="100"/>
      <c r="C1914" s="100"/>
      <c r="D1914" s="100"/>
      <c r="E1914" s="100"/>
      <c r="F1914" s="100"/>
    </row>
    <row r="1915" spans="1:6" x14ac:dyDescent="0.2">
      <c r="A1915" s="100"/>
      <c r="B1915" s="100"/>
      <c r="C1915" s="100"/>
      <c r="D1915" s="100"/>
      <c r="E1915" s="100"/>
      <c r="F1915" s="100"/>
    </row>
    <row r="1916" spans="1:6" x14ac:dyDescent="0.2">
      <c r="A1916" s="100"/>
      <c r="B1916" s="100"/>
      <c r="C1916" s="100"/>
      <c r="D1916" s="100"/>
      <c r="E1916" s="100"/>
      <c r="F1916" s="100"/>
    </row>
    <row r="1917" spans="1:6" x14ac:dyDescent="0.2">
      <c r="A1917" s="100"/>
      <c r="B1917" s="100"/>
      <c r="C1917" s="100"/>
      <c r="D1917" s="100"/>
      <c r="E1917" s="100"/>
      <c r="F1917" s="100"/>
    </row>
    <row r="1918" spans="1:6" x14ac:dyDescent="0.2">
      <c r="A1918" s="100"/>
      <c r="B1918" s="100"/>
      <c r="C1918" s="100"/>
      <c r="D1918" s="100"/>
      <c r="E1918" s="100"/>
      <c r="F1918" s="100"/>
    </row>
    <row r="1919" spans="1:6" x14ac:dyDescent="0.2">
      <c r="A1919" s="100"/>
      <c r="B1919" s="100"/>
      <c r="C1919" s="100"/>
      <c r="D1919" s="100"/>
      <c r="E1919" s="100"/>
      <c r="F1919" s="100"/>
    </row>
    <row r="1920" spans="1:6" x14ac:dyDescent="0.2">
      <c r="A1920" s="100"/>
      <c r="B1920" s="100"/>
      <c r="C1920" s="100"/>
      <c r="D1920" s="100"/>
      <c r="E1920" s="100"/>
      <c r="F1920" s="100"/>
    </row>
    <row r="1921" spans="1:6" x14ac:dyDescent="0.2">
      <c r="A1921" s="100"/>
      <c r="B1921" s="100"/>
      <c r="C1921" s="100"/>
      <c r="D1921" s="100"/>
      <c r="E1921" s="100"/>
      <c r="F1921" s="100"/>
    </row>
    <row r="1922" spans="1:6" x14ac:dyDescent="0.2">
      <c r="A1922" s="100"/>
      <c r="B1922" s="100"/>
      <c r="C1922" s="100"/>
      <c r="D1922" s="100"/>
      <c r="E1922" s="100"/>
      <c r="F1922" s="100"/>
    </row>
    <row r="1923" spans="1:6" x14ac:dyDescent="0.2">
      <c r="A1923" s="100"/>
      <c r="B1923" s="100"/>
      <c r="C1923" s="100"/>
      <c r="D1923" s="100"/>
      <c r="E1923" s="100"/>
      <c r="F1923" s="100"/>
    </row>
    <row r="1924" spans="1:6" x14ac:dyDescent="0.2">
      <c r="A1924" s="100"/>
      <c r="B1924" s="100"/>
      <c r="C1924" s="100"/>
      <c r="D1924" s="100"/>
      <c r="E1924" s="100"/>
      <c r="F1924" s="100"/>
    </row>
    <row r="1925" spans="1:6" x14ac:dyDescent="0.2">
      <c r="A1925" s="100"/>
      <c r="B1925" s="100"/>
      <c r="C1925" s="100"/>
      <c r="D1925" s="100"/>
      <c r="E1925" s="100"/>
      <c r="F1925" s="100"/>
    </row>
    <row r="1926" spans="1:6" x14ac:dyDescent="0.2">
      <c r="A1926" s="100"/>
      <c r="B1926" s="100"/>
      <c r="C1926" s="100"/>
      <c r="D1926" s="100"/>
      <c r="E1926" s="100"/>
      <c r="F1926" s="100"/>
    </row>
    <row r="1927" spans="1:6" x14ac:dyDescent="0.2">
      <c r="A1927" s="100"/>
      <c r="B1927" s="100"/>
      <c r="C1927" s="100"/>
      <c r="D1927" s="100"/>
      <c r="E1927" s="100"/>
      <c r="F1927" s="100"/>
    </row>
    <row r="1928" spans="1:6" x14ac:dyDescent="0.2">
      <c r="A1928" s="100"/>
      <c r="B1928" s="100"/>
      <c r="C1928" s="100"/>
      <c r="D1928" s="100"/>
      <c r="E1928" s="100"/>
      <c r="F1928" s="100"/>
    </row>
    <row r="1929" spans="1:6" x14ac:dyDescent="0.2">
      <c r="A1929" s="100"/>
      <c r="B1929" s="100"/>
      <c r="C1929" s="100"/>
      <c r="D1929" s="100"/>
      <c r="E1929" s="100"/>
      <c r="F1929" s="100"/>
    </row>
    <row r="1930" spans="1:6" x14ac:dyDescent="0.2">
      <c r="A1930" s="100"/>
      <c r="B1930" s="100"/>
      <c r="C1930" s="100"/>
      <c r="D1930" s="100"/>
      <c r="E1930" s="100"/>
      <c r="F1930" s="100"/>
    </row>
    <row r="1931" spans="1:6" x14ac:dyDescent="0.2">
      <c r="A1931" s="100"/>
      <c r="B1931" s="100"/>
      <c r="C1931" s="100"/>
      <c r="D1931" s="100"/>
      <c r="E1931" s="100"/>
      <c r="F1931" s="100"/>
    </row>
    <row r="1932" spans="1:6" x14ac:dyDescent="0.2">
      <c r="A1932" s="100"/>
      <c r="B1932" s="100"/>
      <c r="C1932" s="100"/>
      <c r="D1932" s="100"/>
      <c r="E1932" s="100"/>
      <c r="F1932" s="100"/>
    </row>
    <row r="1933" spans="1:6" x14ac:dyDescent="0.2">
      <c r="A1933" s="100"/>
      <c r="B1933" s="100"/>
      <c r="C1933" s="100"/>
      <c r="D1933" s="100"/>
      <c r="E1933" s="100"/>
      <c r="F1933" s="100"/>
    </row>
    <row r="1934" spans="1:6" x14ac:dyDescent="0.2">
      <c r="A1934" s="100"/>
      <c r="B1934" s="100"/>
      <c r="C1934" s="100"/>
      <c r="D1934" s="100"/>
      <c r="E1934" s="100"/>
      <c r="F1934" s="100"/>
    </row>
    <row r="1935" spans="1:6" x14ac:dyDescent="0.2">
      <c r="A1935" s="100"/>
      <c r="B1935" s="100"/>
      <c r="C1935" s="100"/>
      <c r="D1935" s="100"/>
      <c r="E1935" s="100"/>
      <c r="F1935" s="100"/>
    </row>
    <row r="1936" spans="1:6" x14ac:dyDescent="0.2">
      <c r="A1936" s="100"/>
      <c r="B1936" s="100"/>
      <c r="C1936" s="100"/>
      <c r="D1936" s="100"/>
      <c r="E1936" s="100"/>
      <c r="F1936" s="100"/>
    </row>
    <row r="1937" spans="1:6" x14ac:dyDescent="0.2">
      <c r="A1937" s="100"/>
      <c r="B1937" s="100"/>
      <c r="C1937" s="100"/>
      <c r="D1937" s="100"/>
      <c r="E1937" s="100"/>
      <c r="F1937" s="100"/>
    </row>
    <row r="1938" spans="1:6" x14ac:dyDescent="0.2">
      <c r="A1938" s="100"/>
      <c r="B1938" s="100"/>
      <c r="C1938" s="100"/>
      <c r="D1938" s="100"/>
      <c r="E1938" s="100"/>
      <c r="F1938" s="100"/>
    </row>
    <row r="1939" spans="1:6" x14ac:dyDescent="0.2">
      <c r="A1939" s="100"/>
      <c r="B1939" s="100"/>
      <c r="C1939" s="100"/>
      <c r="D1939" s="100"/>
      <c r="E1939" s="100"/>
      <c r="F1939" s="100"/>
    </row>
    <row r="1940" spans="1:6" x14ac:dyDescent="0.2">
      <c r="A1940" s="100"/>
      <c r="B1940" s="100"/>
      <c r="C1940" s="100"/>
      <c r="D1940" s="100"/>
      <c r="E1940" s="100"/>
      <c r="F1940" s="100"/>
    </row>
    <row r="1941" spans="1:6" x14ac:dyDescent="0.2">
      <c r="A1941" s="100"/>
      <c r="B1941" s="100"/>
      <c r="C1941" s="100"/>
      <c r="D1941" s="100"/>
      <c r="E1941" s="100"/>
      <c r="F1941" s="100"/>
    </row>
    <row r="1942" spans="1:6" x14ac:dyDescent="0.2">
      <c r="A1942" s="100"/>
      <c r="B1942" s="100"/>
      <c r="C1942" s="100"/>
      <c r="D1942" s="100"/>
      <c r="E1942" s="100"/>
      <c r="F1942" s="100"/>
    </row>
    <row r="1943" spans="1:6" x14ac:dyDescent="0.2">
      <c r="A1943" s="100"/>
      <c r="B1943" s="100"/>
      <c r="C1943" s="100"/>
      <c r="D1943" s="100"/>
      <c r="E1943" s="100"/>
      <c r="F1943" s="100"/>
    </row>
    <row r="1944" spans="1:6" x14ac:dyDescent="0.2">
      <c r="A1944" s="100"/>
      <c r="B1944" s="100"/>
      <c r="C1944" s="100"/>
      <c r="D1944" s="100"/>
      <c r="E1944" s="100"/>
      <c r="F1944" s="100"/>
    </row>
    <row r="1945" spans="1:6" x14ac:dyDescent="0.2">
      <c r="A1945" s="100"/>
      <c r="B1945" s="100"/>
      <c r="C1945" s="100"/>
      <c r="D1945" s="100"/>
      <c r="E1945" s="100"/>
      <c r="F1945" s="100"/>
    </row>
    <row r="1946" spans="1:6" x14ac:dyDescent="0.2">
      <c r="A1946" s="100"/>
      <c r="B1946" s="100"/>
      <c r="C1946" s="100"/>
      <c r="D1946" s="100"/>
      <c r="E1946" s="100"/>
      <c r="F1946" s="100"/>
    </row>
    <row r="1947" spans="1:6" x14ac:dyDescent="0.2">
      <c r="A1947" s="100"/>
      <c r="B1947" s="100"/>
      <c r="C1947" s="100"/>
      <c r="D1947" s="100"/>
      <c r="E1947" s="100"/>
      <c r="F1947" s="100"/>
    </row>
    <row r="1948" spans="1:6" x14ac:dyDescent="0.2">
      <c r="A1948" s="100"/>
      <c r="B1948" s="100"/>
      <c r="C1948" s="100"/>
      <c r="D1948" s="100"/>
      <c r="E1948" s="100"/>
      <c r="F1948" s="100"/>
    </row>
    <row r="1949" spans="1:6" x14ac:dyDescent="0.2">
      <c r="A1949" s="100"/>
      <c r="B1949" s="100"/>
      <c r="C1949" s="100"/>
      <c r="D1949" s="100"/>
      <c r="E1949" s="100"/>
      <c r="F1949" s="100"/>
    </row>
    <row r="1950" spans="1:6" x14ac:dyDescent="0.2">
      <c r="A1950" s="100"/>
      <c r="B1950" s="100"/>
      <c r="C1950" s="100"/>
      <c r="D1950" s="100"/>
      <c r="E1950" s="100"/>
      <c r="F1950" s="100"/>
    </row>
    <row r="1951" spans="1:6" x14ac:dyDescent="0.2">
      <c r="A1951" s="100"/>
      <c r="B1951" s="100"/>
      <c r="C1951" s="100"/>
      <c r="D1951" s="100"/>
      <c r="E1951" s="100"/>
      <c r="F1951" s="100"/>
    </row>
    <row r="1952" spans="1:6" x14ac:dyDescent="0.2">
      <c r="A1952" s="100"/>
      <c r="B1952" s="100"/>
      <c r="C1952" s="100"/>
      <c r="D1952" s="100"/>
      <c r="E1952" s="100"/>
      <c r="F1952" s="100"/>
    </row>
    <row r="1953" spans="1:6" x14ac:dyDescent="0.2">
      <c r="A1953" s="100"/>
      <c r="B1953" s="100"/>
      <c r="C1953" s="100"/>
      <c r="D1953" s="100"/>
      <c r="E1953" s="100"/>
      <c r="F1953" s="100"/>
    </row>
    <row r="1954" spans="1:6" x14ac:dyDescent="0.2">
      <c r="A1954" s="100"/>
      <c r="B1954" s="100"/>
      <c r="C1954" s="100"/>
      <c r="D1954" s="100"/>
      <c r="E1954" s="100"/>
      <c r="F1954" s="100"/>
    </row>
    <row r="1955" spans="1:6" x14ac:dyDescent="0.2">
      <c r="A1955" s="100"/>
      <c r="B1955" s="100"/>
      <c r="C1955" s="100"/>
      <c r="D1955" s="100"/>
      <c r="E1955" s="100"/>
      <c r="F1955" s="100"/>
    </row>
    <row r="1956" spans="1:6" x14ac:dyDescent="0.2">
      <c r="A1956" s="100"/>
      <c r="B1956" s="100"/>
      <c r="C1956" s="100"/>
      <c r="D1956" s="100"/>
      <c r="E1956" s="100"/>
      <c r="F1956" s="100"/>
    </row>
    <row r="1957" spans="1:6" x14ac:dyDescent="0.2">
      <c r="A1957" s="100"/>
      <c r="B1957" s="100"/>
      <c r="C1957" s="100"/>
      <c r="D1957" s="100"/>
      <c r="E1957" s="100"/>
      <c r="F1957" s="100"/>
    </row>
    <row r="1958" spans="1:6" x14ac:dyDescent="0.2">
      <c r="A1958" s="100"/>
      <c r="B1958" s="100"/>
      <c r="C1958" s="100"/>
      <c r="D1958" s="100"/>
      <c r="E1958" s="100"/>
      <c r="F1958" s="100"/>
    </row>
    <row r="1959" spans="1:6" x14ac:dyDescent="0.2">
      <c r="A1959" s="100"/>
      <c r="B1959" s="100"/>
      <c r="C1959" s="100"/>
      <c r="D1959" s="100"/>
      <c r="E1959" s="100"/>
      <c r="F1959" s="100"/>
    </row>
    <row r="1960" spans="1:6" x14ac:dyDescent="0.2">
      <c r="A1960" s="100"/>
      <c r="B1960" s="100"/>
      <c r="C1960" s="100"/>
      <c r="D1960" s="100"/>
      <c r="E1960" s="100"/>
      <c r="F1960" s="100"/>
    </row>
    <row r="1961" spans="1:6" x14ac:dyDescent="0.2">
      <c r="A1961" s="100"/>
      <c r="B1961" s="100"/>
      <c r="C1961" s="100"/>
      <c r="D1961" s="100"/>
      <c r="E1961" s="100"/>
      <c r="F1961" s="100"/>
    </row>
    <row r="1962" spans="1:6" x14ac:dyDescent="0.2">
      <c r="A1962" s="100"/>
      <c r="B1962" s="100"/>
      <c r="C1962" s="100"/>
      <c r="D1962" s="100"/>
      <c r="E1962" s="100"/>
      <c r="F1962" s="100"/>
    </row>
    <row r="1963" spans="1:6" x14ac:dyDescent="0.2">
      <c r="A1963" s="100"/>
      <c r="B1963" s="100"/>
      <c r="C1963" s="100"/>
      <c r="D1963" s="100"/>
      <c r="E1963" s="100"/>
      <c r="F1963" s="100"/>
    </row>
    <row r="1964" spans="1:6" x14ac:dyDescent="0.2">
      <c r="A1964" s="100"/>
      <c r="B1964" s="100"/>
      <c r="C1964" s="100"/>
      <c r="D1964" s="100"/>
      <c r="E1964" s="100"/>
      <c r="F1964" s="100"/>
    </row>
    <row r="1965" spans="1:6" x14ac:dyDescent="0.2">
      <c r="A1965" s="100"/>
      <c r="B1965" s="100"/>
      <c r="C1965" s="100"/>
      <c r="D1965" s="100"/>
      <c r="E1965" s="100"/>
      <c r="F1965" s="100"/>
    </row>
    <row r="1966" spans="1:6" x14ac:dyDescent="0.2">
      <c r="A1966" s="100"/>
      <c r="B1966" s="100"/>
      <c r="C1966" s="100"/>
      <c r="D1966" s="100"/>
      <c r="E1966" s="100"/>
      <c r="F1966" s="100"/>
    </row>
    <row r="1967" spans="1:6" x14ac:dyDescent="0.2">
      <c r="A1967" s="100"/>
      <c r="B1967" s="100"/>
      <c r="C1967" s="100"/>
      <c r="D1967" s="100"/>
      <c r="E1967" s="100"/>
      <c r="F1967" s="100"/>
    </row>
    <row r="1968" spans="1:6" x14ac:dyDescent="0.2">
      <c r="A1968" s="100"/>
      <c r="B1968" s="100"/>
      <c r="C1968" s="100"/>
      <c r="D1968" s="100"/>
      <c r="E1968" s="100"/>
      <c r="F1968" s="100"/>
    </row>
    <row r="1969" spans="1:6" x14ac:dyDescent="0.2">
      <c r="A1969" s="100"/>
      <c r="B1969" s="100"/>
      <c r="C1969" s="100"/>
      <c r="D1969" s="100"/>
      <c r="E1969" s="100"/>
      <c r="F1969" s="100"/>
    </row>
    <row r="1970" spans="1:6" x14ac:dyDescent="0.2">
      <c r="A1970" s="100"/>
      <c r="B1970" s="100"/>
      <c r="C1970" s="100"/>
      <c r="D1970" s="100"/>
      <c r="E1970" s="100"/>
      <c r="F1970" s="100"/>
    </row>
    <row r="1971" spans="1:6" x14ac:dyDescent="0.2">
      <c r="A1971" s="100"/>
      <c r="B1971" s="100"/>
      <c r="C1971" s="100"/>
      <c r="D1971" s="100"/>
      <c r="E1971" s="100"/>
      <c r="F1971" s="100"/>
    </row>
    <row r="1972" spans="1:6" x14ac:dyDescent="0.2">
      <c r="A1972" s="100"/>
      <c r="B1972" s="100"/>
      <c r="C1972" s="100"/>
      <c r="D1972" s="100"/>
      <c r="E1972" s="100"/>
      <c r="F1972" s="100"/>
    </row>
    <row r="1973" spans="1:6" x14ac:dyDescent="0.2">
      <c r="A1973" s="100"/>
      <c r="B1973" s="100"/>
      <c r="C1973" s="100"/>
      <c r="D1973" s="100"/>
      <c r="E1973" s="100"/>
      <c r="F1973" s="100"/>
    </row>
    <row r="1974" spans="1:6" x14ac:dyDescent="0.2">
      <c r="A1974" s="100"/>
      <c r="B1974" s="100"/>
      <c r="C1974" s="100"/>
      <c r="D1974" s="100"/>
      <c r="E1974" s="100"/>
      <c r="F1974" s="100"/>
    </row>
    <row r="1975" spans="1:6" x14ac:dyDescent="0.2">
      <c r="A1975" s="100"/>
      <c r="B1975" s="100"/>
      <c r="C1975" s="100"/>
      <c r="D1975" s="100"/>
      <c r="E1975" s="100"/>
      <c r="F1975" s="100"/>
    </row>
    <row r="1976" spans="1:6" x14ac:dyDescent="0.2">
      <c r="A1976" s="100"/>
      <c r="B1976" s="100"/>
      <c r="C1976" s="100"/>
      <c r="D1976" s="100"/>
      <c r="E1976" s="100"/>
      <c r="F1976" s="100"/>
    </row>
    <row r="1977" spans="1:6" x14ac:dyDescent="0.2">
      <c r="A1977" s="100"/>
      <c r="B1977" s="100"/>
      <c r="C1977" s="100"/>
      <c r="D1977" s="100"/>
      <c r="E1977" s="100"/>
      <c r="F1977" s="100"/>
    </row>
    <row r="1978" spans="1:6" x14ac:dyDescent="0.2">
      <c r="A1978" s="100"/>
      <c r="B1978" s="100"/>
      <c r="C1978" s="100"/>
      <c r="D1978" s="100"/>
      <c r="E1978" s="100"/>
      <c r="F1978" s="100"/>
    </row>
    <row r="1979" spans="1:6" x14ac:dyDescent="0.2">
      <c r="A1979" s="100"/>
      <c r="B1979" s="100"/>
      <c r="C1979" s="100"/>
      <c r="D1979" s="100"/>
      <c r="E1979" s="100"/>
      <c r="F1979" s="100"/>
    </row>
    <row r="1980" spans="1:6" x14ac:dyDescent="0.2">
      <c r="A1980" s="100"/>
      <c r="B1980" s="100"/>
      <c r="C1980" s="100"/>
      <c r="D1980" s="100"/>
      <c r="E1980" s="100"/>
      <c r="F1980" s="100"/>
    </row>
    <row r="1981" spans="1:6" x14ac:dyDescent="0.2">
      <c r="A1981" s="100"/>
      <c r="B1981" s="100"/>
      <c r="C1981" s="100"/>
      <c r="D1981" s="100"/>
      <c r="E1981" s="100"/>
      <c r="F1981" s="100"/>
    </row>
    <row r="1982" spans="1:6" x14ac:dyDescent="0.2">
      <c r="A1982" s="100"/>
      <c r="B1982" s="100"/>
      <c r="C1982" s="100"/>
      <c r="D1982" s="100"/>
      <c r="E1982" s="100"/>
      <c r="F1982" s="100"/>
    </row>
    <row r="1983" spans="1:6" x14ac:dyDescent="0.2">
      <c r="A1983" s="100"/>
      <c r="B1983" s="100"/>
      <c r="C1983" s="100"/>
      <c r="D1983" s="100"/>
      <c r="E1983" s="100"/>
      <c r="F1983" s="100"/>
    </row>
    <row r="1984" spans="1:6" x14ac:dyDescent="0.2">
      <c r="A1984" s="100"/>
      <c r="B1984" s="100"/>
      <c r="C1984" s="100"/>
      <c r="D1984" s="100"/>
      <c r="E1984" s="100"/>
      <c r="F1984" s="100"/>
    </row>
    <row r="1985" spans="1:6" x14ac:dyDescent="0.2">
      <c r="A1985" s="100"/>
      <c r="B1985" s="100"/>
      <c r="C1985" s="100"/>
      <c r="D1985" s="100"/>
      <c r="E1985" s="100"/>
      <c r="F1985" s="100"/>
    </row>
    <row r="1986" spans="1:6" x14ac:dyDescent="0.2">
      <c r="A1986" s="100"/>
      <c r="B1986" s="100"/>
      <c r="C1986" s="100"/>
      <c r="D1986" s="100"/>
      <c r="E1986" s="100"/>
      <c r="F1986" s="100"/>
    </row>
    <row r="1987" spans="1:6" x14ac:dyDescent="0.2">
      <c r="A1987" s="100"/>
      <c r="B1987" s="100"/>
      <c r="C1987" s="100"/>
      <c r="D1987" s="100"/>
      <c r="E1987" s="100"/>
      <c r="F1987" s="100"/>
    </row>
    <row r="1988" spans="1:6" x14ac:dyDescent="0.2">
      <c r="A1988" s="100"/>
      <c r="B1988" s="100"/>
      <c r="C1988" s="100"/>
      <c r="D1988" s="100"/>
      <c r="E1988" s="100"/>
      <c r="F1988" s="100"/>
    </row>
    <row r="1989" spans="1:6" x14ac:dyDescent="0.2">
      <c r="A1989" s="100"/>
      <c r="B1989" s="100"/>
      <c r="C1989" s="100"/>
      <c r="D1989" s="100"/>
      <c r="E1989" s="100"/>
      <c r="F1989" s="100"/>
    </row>
    <row r="1990" spans="1:6" x14ac:dyDescent="0.2">
      <c r="A1990" s="100"/>
      <c r="B1990" s="100"/>
      <c r="C1990" s="100"/>
      <c r="D1990" s="100"/>
      <c r="E1990" s="100"/>
      <c r="F1990" s="100"/>
    </row>
    <row r="1991" spans="1:6" x14ac:dyDescent="0.2">
      <c r="A1991" s="100"/>
      <c r="B1991" s="100"/>
      <c r="C1991" s="100"/>
      <c r="D1991" s="100"/>
      <c r="E1991" s="100"/>
      <c r="F1991" s="100"/>
    </row>
    <row r="1992" spans="1:6" x14ac:dyDescent="0.2">
      <c r="A1992" s="100"/>
      <c r="B1992" s="100"/>
      <c r="C1992" s="100"/>
      <c r="D1992" s="100"/>
      <c r="E1992" s="100"/>
      <c r="F1992" s="100"/>
    </row>
    <row r="1993" spans="1:6" x14ac:dyDescent="0.2">
      <c r="A1993" s="100"/>
      <c r="B1993" s="100"/>
      <c r="C1993" s="100"/>
      <c r="D1993" s="100"/>
      <c r="E1993" s="100"/>
      <c r="F1993" s="100"/>
    </row>
    <row r="1994" spans="1:6" x14ac:dyDescent="0.2">
      <c r="A1994" s="100"/>
      <c r="B1994" s="100"/>
      <c r="C1994" s="100"/>
      <c r="D1994" s="100"/>
      <c r="E1994" s="100"/>
      <c r="F1994" s="100"/>
    </row>
    <row r="1995" spans="1:6" x14ac:dyDescent="0.2">
      <c r="A1995" s="100"/>
      <c r="B1995" s="100"/>
      <c r="C1995" s="100"/>
      <c r="D1995" s="100"/>
      <c r="E1995" s="100"/>
      <c r="F1995" s="100"/>
    </row>
    <row r="1996" spans="1:6" x14ac:dyDescent="0.2">
      <c r="A1996" s="100"/>
      <c r="B1996" s="100"/>
      <c r="C1996" s="100"/>
      <c r="D1996" s="100"/>
      <c r="E1996" s="100"/>
      <c r="F1996" s="100"/>
    </row>
    <row r="1997" spans="1:6" x14ac:dyDescent="0.2">
      <c r="A1997" s="100"/>
      <c r="B1997" s="100"/>
      <c r="C1997" s="100"/>
      <c r="D1997" s="100"/>
      <c r="E1997" s="100"/>
      <c r="F1997" s="100"/>
    </row>
    <row r="1998" spans="1:6" x14ac:dyDescent="0.2">
      <c r="A1998" s="100"/>
      <c r="B1998" s="100"/>
      <c r="C1998" s="100"/>
      <c r="D1998" s="100"/>
      <c r="E1998" s="100"/>
      <c r="F1998" s="100"/>
    </row>
    <row r="1999" spans="1:6" x14ac:dyDescent="0.2">
      <c r="A1999" s="100"/>
      <c r="B1999" s="100"/>
      <c r="C1999" s="100"/>
      <c r="D1999" s="100"/>
      <c r="E1999" s="100"/>
      <c r="F1999" s="100"/>
    </row>
    <row r="2000" spans="1:6" x14ac:dyDescent="0.2">
      <c r="A2000" s="100"/>
      <c r="B2000" s="100"/>
      <c r="C2000" s="100"/>
      <c r="D2000" s="100"/>
      <c r="E2000" s="100"/>
      <c r="F2000" s="100"/>
    </row>
    <row r="2001" spans="1:6" x14ac:dyDescent="0.2">
      <c r="A2001" s="100"/>
      <c r="B2001" s="100"/>
      <c r="C2001" s="100"/>
      <c r="D2001" s="100"/>
      <c r="E2001" s="100"/>
      <c r="F2001" s="100"/>
    </row>
    <row r="2002" spans="1:6" x14ac:dyDescent="0.2">
      <c r="A2002" s="100"/>
      <c r="B2002" s="100"/>
      <c r="C2002" s="100"/>
      <c r="D2002" s="100"/>
      <c r="E2002" s="100"/>
      <c r="F2002" s="100"/>
    </row>
    <row r="2003" spans="1:6" x14ac:dyDescent="0.2">
      <c r="A2003" s="100"/>
      <c r="B2003" s="100"/>
      <c r="C2003" s="100"/>
      <c r="D2003" s="100"/>
      <c r="E2003" s="100"/>
      <c r="F2003" s="100"/>
    </row>
    <row r="2004" spans="1:6" x14ac:dyDescent="0.2">
      <c r="A2004" s="100"/>
      <c r="B2004" s="100"/>
      <c r="C2004" s="100"/>
      <c r="D2004" s="100"/>
      <c r="E2004" s="100"/>
      <c r="F2004" s="100"/>
    </row>
    <row r="2005" spans="1:6" x14ac:dyDescent="0.2">
      <c r="A2005" s="100"/>
      <c r="B2005" s="100"/>
      <c r="C2005" s="100"/>
      <c r="D2005" s="100"/>
      <c r="E2005" s="100"/>
      <c r="F2005" s="100"/>
    </row>
    <row r="2006" spans="1:6" x14ac:dyDescent="0.2">
      <c r="A2006" s="100"/>
      <c r="B2006" s="100"/>
      <c r="C2006" s="100"/>
      <c r="D2006" s="100"/>
      <c r="E2006" s="100"/>
      <c r="F2006" s="100"/>
    </row>
    <row r="2007" spans="1:6" x14ac:dyDescent="0.2">
      <c r="A2007" s="100"/>
      <c r="B2007" s="100"/>
      <c r="C2007" s="100"/>
      <c r="D2007" s="100"/>
      <c r="E2007" s="100"/>
      <c r="F2007" s="100"/>
    </row>
    <row r="2008" spans="1:6" x14ac:dyDescent="0.2">
      <c r="A2008" s="100"/>
      <c r="B2008" s="100"/>
      <c r="C2008" s="100"/>
      <c r="D2008" s="100"/>
      <c r="E2008" s="100"/>
      <c r="F2008" s="100"/>
    </row>
    <row r="2009" spans="1:6" x14ac:dyDescent="0.2">
      <c r="A2009" s="100"/>
      <c r="B2009" s="100"/>
      <c r="C2009" s="100"/>
      <c r="D2009" s="100"/>
      <c r="E2009" s="100"/>
      <c r="F2009" s="100"/>
    </row>
    <row r="2010" spans="1:6" x14ac:dyDescent="0.2">
      <c r="A2010" s="100"/>
      <c r="B2010" s="100"/>
      <c r="C2010" s="100"/>
      <c r="D2010" s="100"/>
      <c r="E2010" s="100"/>
      <c r="F2010" s="100"/>
    </row>
    <row r="2011" spans="1:6" x14ac:dyDescent="0.2">
      <c r="A2011" s="100"/>
      <c r="B2011" s="100"/>
      <c r="C2011" s="100"/>
      <c r="D2011" s="100"/>
      <c r="E2011" s="100"/>
      <c r="F2011" s="100"/>
    </row>
    <row r="2012" spans="1:6" x14ac:dyDescent="0.2">
      <c r="A2012" s="100"/>
      <c r="B2012" s="100"/>
      <c r="C2012" s="100"/>
      <c r="D2012" s="100"/>
      <c r="E2012" s="100"/>
      <c r="F2012" s="100"/>
    </row>
    <row r="2013" spans="1:6" x14ac:dyDescent="0.2">
      <c r="A2013" s="100"/>
      <c r="B2013" s="100"/>
      <c r="C2013" s="100"/>
      <c r="D2013" s="100"/>
      <c r="E2013" s="100"/>
      <c r="F2013" s="100"/>
    </row>
    <row r="2014" spans="1:6" x14ac:dyDescent="0.2">
      <c r="A2014" s="100"/>
      <c r="B2014" s="100"/>
      <c r="C2014" s="100"/>
      <c r="D2014" s="100"/>
      <c r="E2014" s="100"/>
      <c r="F2014" s="100"/>
    </row>
    <row r="2015" spans="1:6" x14ac:dyDescent="0.2">
      <c r="A2015" s="100"/>
      <c r="B2015" s="100"/>
      <c r="C2015" s="100"/>
      <c r="D2015" s="100"/>
      <c r="E2015" s="100"/>
      <c r="F2015" s="100"/>
    </row>
    <row r="2016" spans="1:6" x14ac:dyDescent="0.2">
      <c r="A2016" s="100"/>
      <c r="B2016" s="100"/>
      <c r="C2016" s="100"/>
      <c r="D2016" s="100"/>
      <c r="E2016" s="100"/>
      <c r="F2016" s="100"/>
    </row>
    <row r="2017" spans="1:6" x14ac:dyDescent="0.2">
      <c r="A2017" s="100"/>
      <c r="B2017" s="100"/>
      <c r="C2017" s="100"/>
      <c r="D2017" s="100"/>
      <c r="E2017" s="100"/>
      <c r="F2017" s="100"/>
    </row>
    <row r="2018" spans="1:6" x14ac:dyDescent="0.2">
      <c r="A2018" s="100"/>
      <c r="B2018" s="100"/>
      <c r="C2018" s="100"/>
      <c r="D2018" s="100"/>
      <c r="E2018" s="100"/>
      <c r="F2018" s="100"/>
    </row>
    <row r="2019" spans="1:6" x14ac:dyDescent="0.2">
      <c r="A2019" s="100"/>
      <c r="B2019" s="100"/>
      <c r="C2019" s="100"/>
      <c r="D2019" s="100"/>
      <c r="E2019" s="100"/>
      <c r="F2019" s="100"/>
    </row>
    <row r="2020" spans="1:6" x14ac:dyDescent="0.2">
      <c r="A2020" s="100"/>
      <c r="B2020" s="100"/>
      <c r="C2020" s="100"/>
      <c r="D2020" s="100"/>
      <c r="E2020" s="100"/>
      <c r="F2020" s="100"/>
    </row>
    <row r="2021" spans="1:6" x14ac:dyDescent="0.2">
      <c r="A2021" s="100"/>
      <c r="B2021" s="100"/>
      <c r="C2021" s="100"/>
      <c r="D2021" s="100"/>
      <c r="E2021" s="100"/>
      <c r="F2021" s="100"/>
    </row>
    <row r="2022" spans="1:6" x14ac:dyDescent="0.2">
      <c r="A2022" s="100"/>
      <c r="B2022" s="100"/>
      <c r="C2022" s="100"/>
      <c r="D2022" s="100"/>
      <c r="E2022" s="100"/>
      <c r="F2022" s="100"/>
    </row>
    <row r="2023" spans="1:6" x14ac:dyDescent="0.2">
      <c r="A2023" s="100"/>
      <c r="B2023" s="100"/>
      <c r="C2023" s="100"/>
      <c r="D2023" s="100"/>
      <c r="E2023" s="100"/>
      <c r="F2023" s="100"/>
    </row>
    <row r="2024" spans="1:6" x14ac:dyDescent="0.2">
      <c r="A2024" s="100"/>
      <c r="B2024" s="100"/>
      <c r="C2024" s="100"/>
      <c r="D2024" s="100"/>
      <c r="E2024" s="100"/>
      <c r="F2024" s="100"/>
    </row>
    <row r="2025" spans="1:6" x14ac:dyDescent="0.2">
      <c r="A2025" s="100"/>
      <c r="B2025" s="100"/>
      <c r="C2025" s="100"/>
      <c r="D2025" s="100"/>
      <c r="E2025" s="100"/>
      <c r="F2025" s="100"/>
    </row>
    <row r="2026" spans="1:6" x14ac:dyDescent="0.2">
      <c r="A2026" s="100"/>
      <c r="B2026" s="100"/>
      <c r="C2026" s="100"/>
      <c r="D2026" s="100"/>
      <c r="E2026" s="100"/>
      <c r="F2026" s="100"/>
    </row>
    <row r="2027" spans="1:6" x14ac:dyDescent="0.2">
      <c r="A2027" s="100"/>
      <c r="B2027" s="100"/>
      <c r="C2027" s="100"/>
      <c r="D2027" s="100"/>
      <c r="E2027" s="100"/>
      <c r="F2027" s="100"/>
    </row>
    <row r="2028" spans="1:6" x14ac:dyDescent="0.2">
      <c r="A2028" s="100"/>
      <c r="B2028" s="100"/>
      <c r="C2028" s="100"/>
      <c r="D2028" s="100"/>
      <c r="E2028" s="100"/>
      <c r="F2028" s="100"/>
    </row>
    <row r="2029" spans="1:6" x14ac:dyDescent="0.2">
      <c r="A2029" s="100"/>
      <c r="B2029" s="100"/>
      <c r="C2029" s="100"/>
      <c r="D2029" s="100"/>
      <c r="E2029" s="100"/>
      <c r="F2029" s="100"/>
    </row>
    <row r="2030" spans="1:6" x14ac:dyDescent="0.2">
      <c r="A2030" s="100"/>
      <c r="B2030" s="100"/>
      <c r="C2030" s="100"/>
      <c r="D2030" s="100"/>
      <c r="E2030" s="100"/>
      <c r="F2030" s="100"/>
    </row>
    <row r="2031" spans="1:6" x14ac:dyDescent="0.2">
      <c r="A2031" s="100"/>
      <c r="B2031" s="100"/>
      <c r="C2031" s="100"/>
      <c r="D2031" s="100"/>
      <c r="E2031" s="100"/>
      <c r="F2031" s="100"/>
    </row>
    <row r="2032" spans="1:6" x14ac:dyDescent="0.2">
      <c r="A2032" s="100"/>
      <c r="B2032" s="100"/>
      <c r="C2032" s="100"/>
      <c r="D2032" s="100"/>
      <c r="E2032" s="100"/>
      <c r="F2032" s="100"/>
    </row>
    <row r="2033" spans="1:6" x14ac:dyDescent="0.2">
      <c r="A2033" s="100"/>
      <c r="B2033" s="100"/>
      <c r="C2033" s="100"/>
      <c r="D2033" s="100"/>
      <c r="E2033" s="100"/>
      <c r="F2033" s="100"/>
    </row>
    <row r="2034" spans="1:6" x14ac:dyDescent="0.2">
      <c r="A2034" s="100"/>
      <c r="B2034" s="100"/>
      <c r="C2034" s="100"/>
      <c r="D2034" s="100"/>
      <c r="E2034" s="100"/>
      <c r="F2034" s="100"/>
    </row>
    <row r="2035" spans="1:6" x14ac:dyDescent="0.2">
      <c r="A2035" s="100"/>
      <c r="B2035" s="100"/>
      <c r="C2035" s="100"/>
      <c r="D2035" s="100"/>
      <c r="E2035" s="100"/>
      <c r="F2035" s="100"/>
    </row>
    <row r="2036" spans="1:6" x14ac:dyDescent="0.2">
      <c r="A2036" s="100"/>
      <c r="B2036" s="100"/>
      <c r="C2036" s="100"/>
      <c r="D2036" s="100"/>
      <c r="E2036" s="100"/>
      <c r="F2036" s="100"/>
    </row>
    <row r="2037" spans="1:6" x14ac:dyDescent="0.2">
      <c r="A2037" s="100"/>
      <c r="B2037" s="100"/>
      <c r="C2037" s="100"/>
      <c r="D2037" s="100"/>
      <c r="E2037" s="100"/>
      <c r="F2037" s="100"/>
    </row>
    <row r="2038" spans="1:6" x14ac:dyDescent="0.2">
      <c r="A2038" s="100"/>
      <c r="B2038" s="100"/>
      <c r="C2038" s="100"/>
      <c r="D2038" s="100"/>
      <c r="E2038" s="100"/>
      <c r="F2038" s="100"/>
    </row>
    <row r="2039" spans="1:6" x14ac:dyDescent="0.2">
      <c r="A2039" s="100"/>
      <c r="B2039" s="100"/>
      <c r="C2039" s="100"/>
      <c r="D2039" s="100"/>
      <c r="E2039" s="100"/>
      <c r="F2039" s="100"/>
    </row>
    <row r="2040" spans="1:6" x14ac:dyDescent="0.2">
      <c r="A2040" s="100"/>
      <c r="B2040" s="100"/>
      <c r="C2040" s="100"/>
      <c r="D2040" s="100"/>
      <c r="E2040" s="100"/>
      <c r="F2040" s="100"/>
    </row>
    <row r="2041" spans="1:6" x14ac:dyDescent="0.2">
      <c r="A2041" s="100"/>
      <c r="B2041" s="100"/>
      <c r="C2041" s="100"/>
      <c r="D2041" s="100"/>
      <c r="E2041" s="100"/>
      <c r="F2041" s="100"/>
    </row>
    <row r="2042" spans="1:6" x14ac:dyDescent="0.2">
      <c r="A2042" s="100"/>
      <c r="B2042" s="100"/>
      <c r="C2042" s="100"/>
      <c r="D2042" s="100"/>
      <c r="E2042" s="100"/>
      <c r="F2042" s="100"/>
    </row>
    <row r="2043" spans="1:6" x14ac:dyDescent="0.2">
      <c r="A2043" s="100"/>
      <c r="B2043" s="100"/>
      <c r="C2043" s="100"/>
      <c r="D2043" s="100"/>
      <c r="E2043" s="100"/>
      <c r="F2043" s="100"/>
    </row>
    <row r="2044" spans="1:6" x14ac:dyDescent="0.2">
      <c r="A2044" s="100"/>
      <c r="B2044" s="100"/>
      <c r="C2044" s="100"/>
      <c r="D2044" s="100"/>
      <c r="E2044" s="100"/>
      <c r="F2044" s="100"/>
    </row>
    <row r="2045" spans="1:6" x14ac:dyDescent="0.2">
      <c r="A2045" s="100"/>
      <c r="B2045" s="100"/>
      <c r="C2045" s="100"/>
      <c r="D2045" s="100"/>
      <c r="E2045" s="100"/>
      <c r="F2045" s="100"/>
    </row>
    <row r="2046" spans="1:6" x14ac:dyDescent="0.2">
      <c r="A2046" s="100"/>
      <c r="B2046" s="100"/>
      <c r="C2046" s="100"/>
      <c r="D2046" s="100"/>
      <c r="E2046" s="100"/>
      <c r="F2046" s="100"/>
    </row>
    <row r="2047" spans="1:6" x14ac:dyDescent="0.2">
      <c r="A2047" s="100"/>
      <c r="B2047" s="100"/>
      <c r="C2047" s="100"/>
      <c r="D2047" s="100"/>
      <c r="E2047" s="100"/>
      <c r="F2047" s="100"/>
    </row>
    <row r="2048" spans="1:6" x14ac:dyDescent="0.2">
      <c r="A2048" s="100"/>
      <c r="B2048" s="100"/>
      <c r="C2048" s="100"/>
      <c r="D2048" s="100"/>
      <c r="E2048" s="100"/>
      <c r="F2048" s="100"/>
    </row>
    <row r="2049" spans="1:6" x14ac:dyDescent="0.2">
      <c r="A2049" s="100"/>
      <c r="B2049" s="100"/>
      <c r="C2049" s="100"/>
      <c r="D2049" s="100"/>
      <c r="E2049" s="100"/>
      <c r="F2049" s="100"/>
    </row>
    <row r="2050" spans="1:6" x14ac:dyDescent="0.2">
      <c r="A2050" s="100"/>
      <c r="B2050" s="100"/>
      <c r="C2050" s="100"/>
      <c r="D2050" s="100"/>
      <c r="E2050" s="100"/>
      <c r="F2050" s="100"/>
    </row>
    <row r="2051" spans="1:6" x14ac:dyDescent="0.2">
      <c r="A2051" s="100"/>
      <c r="B2051" s="100"/>
      <c r="C2051" s="100"/>
      <c r="D2051" s="100"/>
      <c r="E2051" s="100"/>
      <c r="F2051" s="100"/>
    </row>
    <row r="2052" spans="1:6" x14ac:dyDescent="0.2">
      <c r="A2052" s="100"/>
      <c r="B2052" s="100"/>
      <c r="C2052" s="100"/>
      <c r="D2052" s="100"/>
      <c r="E2052" s="100"/>
      <c r="F2052" s="100"/>
    </row>
    <row r="2053" spans="1:6" x14ac:dyDescent="0.2">
      <c r="A2053" s="100"/>
      <c r="B2053" s="100"/>
      <c r="C2053" s="100"/>
      <c r="D2053" s="100"/>
      <c r="E2053" s="100"/>
      <c r="F2053" s="100"/>
    </row>
    <row r="2054" spans="1:6" x14ac:dyDescent="0.2">
      <c r="A2054" s="100"/>
      <c r="B2054" s="100"/>
      <c r="C2054" s="100"/>
      <c r="D2054" s="100"/>
      <c r="E2054" s="100"/>
      <c r="F2054" s="100"/>
    </row>
    <row r="2055" spans="1:6" x14ac:dyDescent="0.2">
      <c r="A2055" s="100"/>
      <c r="B2055" s="100"/>
      <c r="C2055" s="100"/>
      <c r="D2055" s="100"/>
      <c r="E2055" s="100"/>
      <c r="F2055" s="100"/>
    </row>
    <row r="2056" spans="1:6" x14ac:dyDescent="0.2">
      <c r="A2056" s="100"/>
      <c r="B2056" s="100"/>
      <c r="C2056" s="100"/>
      <c r="D2056" s="100"/>
      <c r="E2056" s="100"/>
      <c r="F2056" s="100"/>
    </row>
    <row r="2057" spans="1:6" x14ac:dyDescent="0.2">
      <c r="A2057" s="100"/>
      <c r="B2057" s="100"/>
      <c r="C2057" s="100"/>
      <c r="D2057" s="100"/>
      <c r="E2057" s="100"/>
      <c r="F2057" s="100"/>
    </row>
    <row r="2058" spans="1:6" x14ac:dyDescent="0.2">
      <c r="A2058" s="100"/>
      <c r="B2058" s="100"/>
      <c r="C2058" s="100"/>
      <c r="D2058" s="100"/>
      <c r="E2058" s="100"/>
      <c r="F2058" s="100"/>
    </row>
    <row r="2059" spans="1:6" x14ac:dyDescent="0.2">
      <c r="A2059" s="100"/>
      <c r="B2059" s="100"/>
      <c r="C2059" s="100"/>
      <c r="D2059" s="100"/>
      <c r="E2059" s="100"/>
      <c r="F2059" s="100"/>
    </row>
    <row r="2060" spans="1:6" x14ac:dyDescent="0.2">
      <c r="A2060" s="100"/>
      <c r="B2060" s="100"/>
      <c r="C2060" s="100"/>
      <c r="D2060" s="100"/>
      <c r="E2060" s="100"/>
      <c r="F2060" s="100"/>
    </row>
    <row r="2061" spans="1:6" x14ac:dyDescent="0.2">
      <c r="A2061" s="100"/>
      <c r="B2061" s="100"/>
      <c r="C2061" s="100"/>
      <c r="D2061" s="100"/>
      <c r="E2061" s="100"/>
      <c r="F2061" s="100"/>
    </row>
    <row r="2062" spans="1:6" x14ac:dyDescent="0.2">
      <c r="A2062" s="100"/>
      <c r="B2062" s="100"/>
      <c r="C2062" s="100"/>
      <c r="D2062" s="100"/>
      <c r="E2062" s="100"/>
      <c r="F2062" s="100"/>
    </row>
    <row r="2063" spans="1:6" x14ac:dyDescent="0.2">
      <c r="A2063" s="100"/>
      <c r="B2063" s="100"/>
      <c r="C2063" s="100"/>
      <c r="D2063" s="100"/>
      <c r="E2063" s="100"/>
      <c r="F2063" s="100"/>
    </row>
    <row r="2064" spans="1:6" x14ac:dyDescent="0.2">
      <c r="A2064" s="100"/>
      <c r="B2064" s="100"/>
      <c r="C2064" s="100"/>
      <c r="D2064" s="100"/>
      <c r="E2064" s="100"/>
      <c r="F2064" s="100"/>
    </row>
    <row r="2065" spans="1:6" x14ac:dyDescent="0.2">
      <c r="A2065" s="100"/>
      <c r="B2065" s="100"/>
      <c r="C2065" s="100"/>
      <c r="D2065" s="100"/>
      <c r="E2065" s="100"/>
      <c r="F2065" s="100"/>
    </row>
    <row r="2066" spans="1:6" x14ac:dyDescent="0.2">
      <c r="A2066" s="100"/>
      <c r="B2066" s="100"/>
      <c r="C2066" s="100"/>
      <c r="D2066" s="100"/>
      <c r="E2066" s="100"/>
      <c r="F2066" s="100"/>
    </row>
    <row r="2067" spans="1:6" x14ac:dyDescent="0.2">
      <c r="A2067" s="100"/>
      <c r="B2067" s="100"/>
      <c r="C2067" s="100"/>
      <c r="D2067" s="100"/>
      <c r="E2067" s="100"/>
      <c r="F2067" s="100"/>
    </row>
    <row r="2068" spans="1:6" x14ac:dyDescent="0.2">
      <c r="A2068" s="100"/>
      <c r="B2068" s="100"/>
      <c r="C2068" s="100"/>
      <c r="D2068" s="100"/>
      <c r="E2068" s="100"/>
      <c r="F2068" s="100"/>
    </row>
    <row r="2069" spans="1:6" x14ac:dyDescent="0.2">
      <c r="A2069" s="100"/>
      <c r="B2069" s="100"/>
      <c r="C2069" s="100"/>
      <c r="D2069" s="100"/>
      <c r="E2069" s="100"/>
      <c r="F2069" s="100"/>
    </row>
    <row r="2070" spans="1:6" x14ac:dyDescent="0.2">
      <c r="A2070" s="100"/>
      <c r="B2070" s="100"/>
      <c r="C2070" s="100"/>
      <c r="D2070" s="100"/>
      <c r="E2070" s="100"/>
      <c r="F2070" s="100"/>
    </row>
    <row r="2071" spans="1:6" x14ac:dyDescent="0.2">
      <c r="A2071" s="100"/>
      <c r="B2071" s="100"/>
      <c r="C2071" s="100"/>
      <c r="D2071" s="100"/>
      <c r="E2071" s="100"/>
      <c r="F2071" s="100"/>
    </row>
    <row r="2072" spans="1:6" x14ac:dyDescent="0.2">
      <c r="A2072" s="100"/>
      <c r="B2072" s="100"/>
      <c r="C2072" s="100"/>
      <c r="D2072" s="100"/>
      <c r="E2072" s="100"/>
      <c r="F2072" s="100"/>
    </row>
    <row r="2073" spans="1:6" x14ac:dyDescent="0.2">
      <c r="A2073" s="100"/>
      <c r="B2073" s="100"/>
      <c r="C2073" s="100"/>
      <c r="D2073" s="100"/>
      <c r="E2073" s="100"/>
      <c r="F2073" s="100"/>
    </row>
    <row r="2074" spans="1:6" x14ac:dyDescent="0.2">
      <c r="A2074" s="100"/>
      <c r="B2074" s="100"/>
      <c r="C2074" s="100"/>
      <c r="D2074" s="100"/>
      <c r="E2074" s="100"/>
      <c r="F2074" s="100"/>
    </row>
    <row r="2075" spans="1:6" x14ac:dyDescent="0.2">
      <c r="A2075" s="100"/>
      <c r="B2075" s="100"/>
      <c r="C2075" s="100"/>
      <c r="D2075" s="100"/>
      <c r="E2075" s="100"/>
      <c r="F2075" s="100"/>
    </row>
    <row r="2076" spans="1:6" x14ac:dyDescent="0.2">
      <c r="A2076" s="100"/>
      <c r="B2076" s="100"/>
      <c r="C2076" s="100"/>
      <c r="D2076" s="100"/>
      <c r="E2076" s="100"/>
      <c r="F2076" s="100"/>
    </row>
    <row r="2077" spans="1:6" x14ac:dyDescent="0.2">
      <c r="A2077" s="100"/>
      <c r="B2077" s="100"/>
      <c r="C2077" s="100"/>
      <c r="D2077" s="100"/>
      <c r="E2077" s="100"/>
      <c r="F2077" s="100"/>
    </row>
    <row r="2078" spans="1:6" x14ac:dyDescent="0.2">
      <c r="A2078" s="100"/>
      <c r="B2078" s="100"/>
      <c r="C2078" s="100"/>
      <c r="D2078" s="100"/>
      <c r="E2078" s="100"/>
      <c r="F2078" s="100"/>
    </row>
    <row r="2079" spans="1:6" x14ac:dyDescent="0.2">
      <c r="A2079" s="100"/>
      <c r="B2079" s="100"/>
      <c r="C2079" s="100"/>
      <c r="D2079" s="100"/>
      <c r="E2079" s="100"/>
      <c r="F2079" s="100"/>
    </row>
    <row r="2080" spans="1:6" x14ac:dyDescent="0.2">
      <c r="A2080" s="100"/>
      <c r="B2080" s="100"/>
      <c r="C2080" s="100"/>
      <c r="D2080" s="100"/>
      <c r="E2080" s="100"/>
      <c r="F2080" s="100"/>
    </row>
    <row r="2081" spans="1:6" x14ac:dyDescent="0.2">
      <c r="A2081" s="100"/>
      <c r="B2081" s="100"/>
      <c r="C2081" s="100"/>
      <c r="D2081" s="100"/>
      <c r="E2081" s="100"/>
      <c r="F2081" s="100"/>
    </row>
    <row r="2082" spans="1:6" x14ac:dyDescent="0.2">
      <c r="A2082" s="100"/>
      <c r="B2082" s="100"/>
      <c r="C2082" s="100"/>
      <c r="D2082" s="100"/>
      <c r="E2082" s="100"/>
      <c r="F2082" s="100"/>
    </row>
    <row r="2083" spans="1:6" x14ac:dyDescent="0.2">
      <c r="A2083" s="100"/>
      <c r="B2083" s="100"/>
      <c r="C2083" s="100"/>
      <c r="D2083" s="100"/>
      <c r="E2083" s="100"/>
      <c r="F2083" s="100"/>
    </row>
    <row r="2084" spans="1:6" x14ac:dyDescent="0.2">
      <c r="A2084" s="100"/>
      <c r="B2084" s="100"/>
      <c r="C2084" s="100"/>
      <c r="D2084" s="100"/>
      <c r="E2084" s="100"/>
      <c r="F2084" s="100"/>
    </row>
    <row r="2085" spans="1:6" x14ac:dyDescent="0.2">
      <c r="A2085" s="100"/>
      <c r="B2085" s="100"/>
      <c r="C2085" s="100"/>
      <c r="D2085" s="100"/>
      <c r="E2085" s="100"/>
      <c r="F2085" s="100"/>
    </row>
    <row r="2086" spans="1:6" x14ac:dyDescent="0.2">
      <c r="A2086" s="100"/>
      <c r="B2086" s="100"/>
      <c r="C2086" s="100"/>
      <c r="D2086" s="100"/>
      <c r="E2086" s="100"/>
      <c r="F2086" s="100"/>
    </row>
    <row r="2087" spans="1:6" x14ac:dyDescent="0.2">
      <c r="A2087" s="100"/>
      <c r="B2087" s="100"/>
      <c r="C2087" s="100"/>
      <c r="D2087" s="100"/>
      <c r="E2087" s="100"/>
      <c r="F2087" s="100"/>
    </row>
    <row r="2088" spans="1:6" x14ac:dyDescent="0.2">
      <c r="A2088" s="100"/>
      <c r="B2088" s="100"/>
      <c r="C2088" s="100"/>
      <c r="D2088" s="100"/>
      <c r="E2088" s="100"/>
      <c r="F2088" s="100"/>
    </row>
    <row r="2089" spans="1:6" x14ac:dyDescent="0.2">
      <c r="A2089" s="100"/>
      <c r="B2089" s="100"/>
      <c r="C2089" s="100"/>
      <c r="D2089" s="100"/>
      <c r="E2089" s="100"/>
      <c r="F2089" s="100"/>
    </row>
    <row r="2090" spans="1:6" x14ac:dyDescent="0.2">
      <c r="A2090" s="100"/>
      <c r="B2090" s="100"/>
      <c r="C2090" s="100"/>
      <c r="D2090" s="100"/>
      <c r="E2090" s="100"/>
      <c r="F2090" s="100"/>
    </row>
    <row r="2091" spans="1:6" x14ac:dyDescent="0.2">
      <c r="A2091" s="100"/>
      <c r="B2091" s="100"/>
      <c r="C2091" s="100"/>
      <c r="D2091" s="100"/>
      <c r="E2091" s="100"/>
      <c r="F2091" s="100"/>
    </row>
    <row r="2092" spans="1:6" x14ac:dyDescent="0.2">
      <c r="A2092" s="100"/>
      <c r="B2092" s="100"/>
      <c r="C2092" s="100"/>
      <c r="D2092" s="100"/>
      <c r="E2092" s="100"/>
      <c r="F2092" s="100"/>
    </row>
    <row r="2093" spans="1:6" x14ac:dyDescent="0.2">
      <c r="A2093" s="100"/>
      <c r="B2093" s="100"/>
      <c r="C2093" s="100"/>
      <c r="D2093" s="100"/>
      <c r="E2093" s="100"/>
      <c r="F2093" s="100"/>
    </row>
    <row r="2094" spans="1:6" x14ac:dyDescent="0.2">
      <c r="A2094" s="100"/>
      <c r="B2094" s="100"/>
      <c r="C2094" s="100"/>
      <c r="D2094" s="100"/>
      <c r="E2094" s="100"/>
      <c r="F2094" s="100"/>
    </row>
    <row r="2095" spans="1:6" x14ac:dyDescent="0.2">
      <c r="A2095" s="100"/>
      <c r="B2095" s="100"/>
      <c r="C2095" s="100"/>
      <c r="D2095" s="100"/>
      <c r="E2095" s="100"/>
      <c r="F2095" s="100"/>
    </row>
    <row r="2096" spans="1:6" x14ac:dyDescent="0.2">
      <c r="A2096" s="100"/>
      <c r="B2096" s="100"/>
      <c r="C2096" s="100"/>
      <c r="D2096" s="100"/>
      <c r="E2096" s="100"/>
      <c r="F2096" s="100"/>
    </row>
    <row r="2097" spans="1:6" x14ac:dyDescent="0.2">
      <c r="A2097" s="100"/>
      <c r="B2097" s="100"/>
      <c r="C2097" s="100"/>
      <c r="D2097" s="100"/>
      <c r="E2097" s="100"/>
      <c r="F2097" s="100"/>
    </row>
    <row r="2098" spans="1:6" x14ac:dyDescent="0.2">
      <c r="A2098" s="100"/>
      <c r="B2098" s="100"/>
      <c r="C2098" s="100"/>
      <c r="D2098" s="100"/>
      <c r="E2098" s="100"/>
      <c r="F2098" s="100"/>
    </row>
    <row r="2099" spans="1:6" x14ac:dyDescent="0.2">
      <c r="A2099" s="100"/>
      <c r="B2099" s="100"/>
      <c r="C2099" s="100"/>
      <c r="D2099" s="100"/>
      <c r="E2099" s="100"/>
      <c r="F2099" s="100"/>
    </row>
    <row r="2100" spans="1:6" x14ac:dyDescent="0.2">
      <c r="A2100" s="100"/>
      <c r="B2100" s="100"/>
      <c r="C2100" s="100"/>
      <c r="D2100" s="100"/>
      <c r="E2100" s="100"/>
      <c r="F2100" s="100"/>
    </row>
    <row r="2101" spans="1:6" x14ac:dyDescent="0.2">
      <c r="A2101" s="100"/>
      <c r="B2101" s="100"/>
      <c r="C2101" s="100"/>
      <c r="D2101" s="100"/>
      <c r="E2101" s="100"/>
      <c r="F2101" s="100"/>
    </row>
    <row r="2102" spans="1:6" x14ac:dyDescent="0.2">
      <c r="A2102" s="100"/>
      <c r="B2102" s="100"/>
      <c r="C2102" s="100"/>
      <c r="D2102" s="100"/>
      <c r="E2102" s="100"/>
      <c r="F2102" s="100"/>
    </row>
    <row r="2103" spans="1:6" x14ac:dyDescent="0.2">
      <c r="A2103" s="100"/>
      <c r="B2103" s="100"/>
      <c r="C2103" s="100"/>
      <c r="D2103" s="100"/>
      <c r="E2103" s="100"/>
      <c r="F2103" s="100"/>
    </row>
    <row r="2104" spans="1:6" x14ac:dyDescent="0.2">
      <c r="A2104" s="100"/>
      <c r="B2104" s="100"/>
      <c r="C2104" s="100"/>
      <c r="D2104" s="100"/>
      <c r="E2104" s="100"/>
      <c r="F2104" s="100"/>
    </row>
    <row r="2105" spans="1:6" x14ac:dyDescent="0.2">
      <c r="A2105" s="100"/>
      <c r="B2105" s="100"/>
      <c r="C2105" s="100"/>
      <c r="D2105" s="100"/>
      <c r="E2105" s="100"/>
      <c r="F2105" s="100"/>
    </row>
    <row r="2106" spans="1:6" x14ac:dyDescent="0.2">
      <c r="A2106" s="100"/>
      <c r="B2106" s="100"/>
      <c r="C2106" s="100"/>
      <c r="D2106" s="100"/>
      <c r="E2106" s="100"/>
      <c r="F2106" s="100"/>
    </row>
    <row r="2107" spans="1:6" x14ac:dyDescent="0.2">
      <c r="A2107" s="100"/>
      <c r="B2107" s="100"/>
      <c r="C2107" s="100"/>
      <c r="D2107" s="100"/>
      <c r="E2107" s="100"/>
      <c r="F2107" s="100"/>
    </row>
    <row r="2108" spans="1:6" x14ac:dyDescent="0.2">
      <c r="A2108" s="100"/>
      <c r="B2108" s="100"/>
      <c r="C2108" s="100"/>
      <c r="D2108" s="100"/>
      <c r="E2108" s="100"/>
      <c r="F2108" s="100"/>
    </row>
    <row r="2109" spans="1:6" x14ac:dyDescent="0.2">
      <c r="A2109" s="100"/>
      <c r="B2109" s="100"/>
      <c r="C2109" s="100"/>
      <c r="D2109" s="100"/>
      <c r="E2109" s="100"/>
      <c r="F2109" s="100"/>
    </row>
    <row r="2110" spans="1:6" x14ac:dyDescent="0.2">
      <c r="A2110" s="100"/>
      <c r="B2110" s="100"/>
      <c r="C2110" s="100"/>
      <c r="D2110" s="100"/>
      <c r="E2110" s="100"/>
      <c r="F2110" s="100"/>
    </row>
    <row r="2111" spans="1:6" x14ac:dyDescent="0.2">
      <c r="A2111" s="100"/>
      <c r="B2111" s="100"/>
      <c r="C2111" s="100"/>
      <c r="D2111" s="100"/>
      <c r="E2111" s="100"/>
      <c r="F2111" s="100"/>
    </row>
    <row r="2112" spans="1:6" x14ac:dyDescent="0.2">
      <c r="A2112" s="100"/>
      <c r="B2112" s="100"/>
      <c r="C2112" s="100"/>
      <c r="D2112" s="100"/>
      <c r="E2112" s="100"/>
      <c r="F2112" s="100"/>
    </row>
    <row r="2113" spans="1:6" x14ac:dyDescent="0.2">
      <c r="A2113" s="100"/>
      <c r="B2113" s="100"/>
      <c r="C2113" s="100"/>
      <c r="D2113" s="100"/>
      <c r="E2113" s="100"/>
      <c r="F2113" s="100"/>
    </row>
    <row r="2114" spans="1:6" x14ac:dyDescent="0.2">
      <c r="A2114" s="100"/>
      <c r="B2114" s="100"/>
      <c r="C2114" s="100"/>
      <c r="D2114" s="100"/>
      <c r="E2114" s="100"/>
      <c r="F2114" s="100"/>
    </row>
    <row r="2115" spans="1:6" x14ac:dyDescent="0.2">
      <c r="A2115" s="100"/>
      <c r="B2115" s="100"/>
      <c r="C2115" s="100"/>
      <c r="D2115" s="100"/>
      <c r="E2115" s="100"/>
      <c r="F2115" s="100"/>
    </row>
    <row r="2116" spans="1:6" x14ac:dyDescent="0.2">
      <c r="A2116" s="100"/>
      <c r="B2116" s="100"/>
      <c r="C2116" s="100"/>
      <c r="D2116" s="100"/>
      <c r="E2116" s="100"/>
      <c r="F2116" s="100"/>
    </row>
    <row r="2117" spans="1:6" x14ac:dyDescent="0.2">
      <c r="A2117" s="100"/>
      <c r="B2117" s="100"/>
      <c r="C2117" s="100"/>
      <c r="D2117" s="100"/>
      <c r="E2117" s="100"/>
      <c r="F2117" s="100"/>
    </row>
    <row r="2118" spans="1:6" x14ac:dyDescent="0.2">
      <c r="A2118" s="100"/>
      <c r="B2118" s="100"/>
      <c r="C2118" s="100"/>
      <c r="D2118" s="100"/>
      <c r="E2118" s="100"/>
      <c r="F2118" s="100"/>
    </row>
    <row r="2119" spans="1:6" x14ac:dyDescent="0.2">
      <c r="A2119" s="100"/>
      <c r="B2119" s="100"/>
      <c r="C2119" s="100"/>
      <c r="D2119" s="100"/>
      <c r="E2119" s="100"/>
      <c r="F2119" s="100"/>
    </row>
    <row r="2120" spans="1:6" x14ac:dyDescent="0.2">
      <c r="A2120" s="100"/>
      <c r="B2120" s="100"/>
      <c r="C2120" s="100"/>
      <c r="D2120" s="100"/>
      <c r="E2120" s="100"/>
      <c r="F2120" s="100"/>
    </row>
    <row r="2121" spans="1:6" x14ac:dyDescent="0.2">
      <c r="A2121" s="100"/>
      <c r="B2121" s="100"/>
      <c r="C2121" s="100"/>
      <c r="D2121" s="100"/>
      <c r="E2121" s="100"/>
      <c r="F2121" s="100"/>
    </row>
    <row r="2122" spans="1:6" x14ac:dyDescent="0.2">
      <c r="A2122" s="100"/>
      <c r="B2122" s="100"/>
      <c r="C2122" s="100"/>
      <c r="D2122" s="100"/>
      <c r="E2122" s="100"/>
      <c r="F2122" s="100"/>
    </row>
    <row r="2123" spans="1:6" x14ac:dyDescent="0.2">
      <c r="A2123" s="100"/>
      <c r="B2123" s="100"/>
      <c r="C2123" s="100"/>
      <c r="D2123" s="100"/>
      <c r="E2123" s="100"/>
      <c r="F2123" s="100"/>
    </row>
    <row r="2124" spans="1:6" x14ac:dyDescent="0.2">
      <c r="A2124" s="100"/>
      <c r="B2124" s="100"/>
      <c r="C2124" s="100"/>
      <c r="D2124" s="100"/>
      <c r="E2124" s="100"/>
      <c r="F2124" s="100"/>
    </row>
    <row r="2125" spans="1:6" x14ac:dyDescent="0.2">
      <c r="A2125" s="100"/>
      <c r="B2125" s="100"/>
      <c r="C2125" s="100"/>
      <c r="D2125" s="100"/>
      <c r="E2125" s="100"/>
      <c r="F2125" s="100"/>
    </row>
    <row r="2126" spans="1:6" x14ac:dyDescent="0.2">
      <c r="A2126" s="100"/>
      <c r="B2126" s="100"/>
      <c r="C2126" s="100"/>
      <c r="D2126" s="100"/>
      <c r="E2126" s="100"/>
      <c r="F2126" s="100"/>
    </row>
    <row r="2127" spans="1:6" x14ac:dyDescent="0.2">
      <c r="A2127" s="100"/>
      <c r="B2127" s="100"/>
      <c r="C2127" s="100"/>
      <c r="D2127" s="100"/>
      <c r="E2127" s="100"/>
      <c r="F2127" s="100"/>
    </row>
    <row r="2128" spans="1:6" x14ac:dyDescent="0.2">
      <c r="A2128" s="100"/>
      <c r="B2128" s="100"/>
      <c r="C2128" s="100"/>
      <c r="D2128" s="100"/>
      <c r="E2128" s="100"/>
      <c r="F2128" s="100"/>
    </row>
    <row r="2129" spans="1:6" x14ac:dyDescent="0.2">
      <c r="A2129" s="100"/>
      <c r="B2129" s="100"/>
      <c r="C2129" s="100"/>
      <c r="D2129" s="100"/>
      <c r="E2129" s="100"/>
      <c r="F2129" s="100"/>
    </row>
    <row r="2130" spans="1:6" x14ac:dyDescent="0.2">
      <c r="A2130" s="100"/>
      <c r="B2130" s="100"/>
      <c r="C2130" s="100"/>
      <c r="D2130" s="100"/>
      <c r="E2130" s="100"/>
      <c r="F2130" s="100"/>
    </row>
    <row r="2131" spans="1:6" x14ac:dyDescent="0.2">
      <c r="A2131" s="100"/>
      <c r="B2131" s="100"/>
      <c r="C2131" s="100"/>
      <c r="D2131" s="100"/>
      <c r="E2131" s="100"/>
      <c r="F2131" s="100"/>
    </row>
    <row r="2132" spans="1:6" x14ac:dyDescent="0.2">
      <c r="A2132" s="100"/>
      <c r="B2132" s="100"/>
      <c r="C2132" s="100"/>
      <c r="D2132" s="100"/>
      <c r="E2132" s="100"/>
      <c r="F2132" s="100"/>
    </row>
    <row r="2133" spans="1:6" x14ac:dyDescent="0.2">
      <c r="A2133" s="100"/>
      <c r="B2133" s="100"/>
      <c r="C2133" s="100"/>
      <c r="D2133" s="100"/>
      <c r="E2133" s="100"/>
      <c r="F2133" s="100"/>
    </row>
    <row r="2134" spans="1:6" x14ac:dyDescent="0.2">
      <c r="A2134" s="100"/>
      <c r="B2134" s="100"/>
      <c r="C2134" s="100"/>
      <c r="D2134" s="100"/>
      <c r="E2134" s="100"/>
      <c r="F2134" s="100"/>
    </row>
    <row r="2135" spans="1:6" x14ac:dyDescent="0.2">
      <c r="A2135" s="100"/>
      <c r="B2135" s="100"/>
      <c r="C2135" s="100"/>
      <c r="D2135" s="100"/>
      <c r="E2135" s="100"/>
      <c r="F2135" s="100"/>
    </row>
    <row r="2136" spans="1:6" x14ac:dyDescent="0.2">
      <c r="A2136" s="100"/>
      <c r="B2136" s="100"/>
      <c r="C2136" s="100"/>
      <c r="D2136" s="100"/>
      <c r="E2136" s="100"/>
      <c r="F2136" s="100"/>
    </row>
    <row r="2137" spans="1:6" x14ac:dyDescent="0.2">
      <c r="A2137" s="100"/>
      <c r="B2137" s="100"/>
      <c r="C2137" s="100"/>
      <c r="D2137" s="100"/>
      <c r="E2137" s="100"/>
      <c r="F2137" s="100"/>
    </row>
    <row r="2138" spans="1:6" x14ac:dyDescent="0.2">
      <c r="A2138" s="100"/>
      <c r="B2138" s="100"/>
      <c r="C2138" s="100"/>
      <c r="D2138" s="100"/>
      <c r="E2138" s="100"/>
      <c r="F2138" s="100"/>
    </row>
    <row r="2139" spans="1:6" x14ac:dyDescent="0.2">
      <c r="A2139" s="100"/>
      <c r="B2139" s="100"/>
      <c r="C2139" s="100"/>
      <c r="D2139" s="100"/>
      <c r="E2139" s="100"/>
      <c r="F2139" s="100"/>
    </row>
    <row r="2140" spans="1:6" x14ac:dyDescent="0.2">
      <c r="A2140" s="100"/>
      <c r="B2140" s="100"/>
      <c r="C2140" s="100"/>
      <c r="D2140" s="100"/>
      <c r="E2140" s="100"/>
      <c r="F2140" s="100"/>
    </row>
    <row r="2141" spans="1:6" x14ac:dyDescent="0.2">
      <c r="A2141" s="100"/>
      <c r="B2141" s="100"/>
      <c r="C2141" s="100"/>
      <c r="D2141" s="100"/>
      <c r="E2141" s="100"/>
      <c r="F2141" s="100"/>
    </row>
    <row r="2142" spans="1:6" x14ac:dyDescent="0.2">
      <c r="A2142" s="100"/>
      <c r="B2142" s="100"/>
      <c r="C2142" s="100"/>
      <c r="D2142" s="100"/>
      <c r="E2142" s="100"/>
      <c r="F2142" s="100"/>
    </row>
    <row r="2143" spans="1:6" x14ac:dyDescent="0.2">
      <c r="A2143" s="100"/>
      <c r="B2143" s="100"/>
      <c r="C2143" s="100"/>
      <c r="D2143" s="100"/>
      <c r="E2143" s="100"/>
      <c r="F2143" s="100"/>
    </row>
    <row r="2144" spans="1:6" x14ac:dyDescent="0.2">
      <c r="A2144" s="100"/>
      <c r="B2144" s="100"/>
      <c r="C2144" s="100"/>
      <c r="D2144" s="100"/>
      <c r="E2144" s="100"/>
      <c r="F2144" s="100"/>
    </row>
    <row r="2145" spans="1:6" x14ac:dyDescent="0.2">
      <c r="A2145" s="100"/>
      <c r="B2145" s="100"/>
      <c r="C2145" s="100"/>
      <c r="D2145" s="100"/>
      <c r="E2145" s="100"/>
      <c r="F2145" s="100"/>
    </row>
    <row r="2146" spans="1:6" x14ac:dyDescent="0.2">
      <c r="A2146" s="100"/>
      <c r="B2146" s="100"/>
      <c r="C2146" s="100"/>
      <c r="D2146" s="100"/>
      <c r="E2146" s="100"/>
      <c r="F2146" s="100"/>
    </row>
    <row r="2147" spans="1:6" x14ac:dyDescent="0.2">
      <c r="A2147" s="100"/>
      <c r="B2147" s="100"/>
      <c r="C2147" s="100"/>
      <c r="D2147" s="100"/>
      <c r="E2147" s="100"/>
      <c r="F2147" s="100"/>
    </row>
    <row r="2148" spans="1:6" x14ac:dyDescent="0.2">
      <c r="A2148" s="100"/>
      <c r="B2148" s="100"/>
      <c r="C2148" s="100"/>
      <c r="D2148" s="100"/>
      <c r="E2148" s="100"/>
      <c r="F2148" s="100"/>
    </row>
    <row r="2149" spans="1:6" x14ac:dyDescent="0.2">
      <c r="A2149" s="100"/>
      <c r="B2149" s="100"/>
      <c r="C2149" s="100"/>
      <c r="D2149" s="100"/>
      <c r="E2149" s="100"/>
      <c r="F2149" s="100"/>
    </row>
    <row r="2150" spans="1:6" x14ac:dyDescent="0.2">
      <c r="A2150" s="100"/>
      <c r="B2150" s="100"/>
      <c r="C2150" s="100"/>
      <c r="D2150" s="100"/>
      <c r="E2150" s="100"/>
      <c r="F2150" s="100"/>
    </row>
    <row r="2151" spans="1:6" x14ac:dyDescent="0.2">
      <c r="A2151" s="100"/>
      <c r="B2151" s="100"/>
      <c r="C2151" s="100"/>
      <c r="D2151" s="100"/>
      <c r="E2151" s="100"/>
      <c r="F2151" s="100"/>
    </row>
    <row r="2152" spans="1:6" x14ac:dyDescent="0.2">
      <c r="A2152" s="100"/>
      <c r="B2152" s="100"/>
      <c r="C2152" s="100"/>
      <c r="D2152" s="100"/>
      <c r="E2152" s="100"/>
      <c r="F2152" s="100"/>
    </row>
    <row r="2153" spans="1:6" x14ac:dyDescent="0.2">
      <c r="A2153" s="100"/>
      <c r="B2153" s="100"/>
      <c r="C2153" s="100"/>
      <c r="D2153" s="100"/>
      <c r="E2153" s="100"/>
      <c r="F2153" s="100"/>
    </row>
    <row r="2154" spans="1:6" x14ac:dyDescent="0.2">
      <c r="A2154" s="100"/>
      <c r="B2154" s="100"/>
      <c r="C2154" s="100"/>
      <c r="D2154" s="100"/>
      <c r="E2154" s="100"/>
      <c r="F2154" s="100"/>
    </row>
    <row r="2155" spans="1:6" x14ac:dyDescent="0.2">
      <c r="A2155" s="100"/>
      <c r="B2155" s="100"/>
      <c r="C2155" s="100"/>
      <c r="D2155" s="100"/>
      <c r="E2155" s="100"/>
      <c r="F2155" s="100"/>
    </row>
    <row r="2156" spans="1:6" x14ac:dyDescent="0.2">
      <c r="A2156" s="100"/>
      <c r="B2156" s="100"/>
      <c r="C2156" s="100"/>
      <c r="D2156" s="100"/>
      <c r="E2156" s="100"/>
      <c r="F2156" s="100"/>
    </row>
    <row r="2157" spans="1:6" x14ac:dyDescent="0.2">
      <c r="A2157" s="100"/>
      <c r="B2157" s="100"/>
      <c r="C2157" s="100"/>
      <c r="D2157" s="100"/>
      <c r="E2157" s="100"/>
      <c r="F2157" s="100"/>
    </row>
    <row r="2158" spans="1:6" x14ac:dyDescent="0.2">
      <c r="A2158" s="100"/>
      <c r="B2158" s="100"/>
      <c r="C2158" s="100"/>
      <c r="D2158" s="100"/>
      <c r="E2158" s="100"/>
      <c r="F2158" s="100"/>
    </row>
    <row r="2159" spans="1:6" x14ac:dyDescent="0.2">
      <c r="A2159" s="100"/>
      <c r="B2159" s="100"/>
      <c r="C2159" s="100"/>
      <c r="D2159" s="100"/>
      <c r="E2159" s="100"/>
      <c r="F2159" s="100"/>
    </row>
    <row r="2160" spans="1:6" x14ac:dyDescent="0.2">
      <c r="A2160" s="100"/>
      <c r="B2160" s="100"/>
      <c r="C2160" s="100"/>
      <c r="D2160" s="100"/>
      <c r="E2160" s="100"/>
      <c r="F2160" s="100"/>
    </row>
    <row r="2161" spans="1:6" x14ac:dyDescent="0.2">
      <c r="A2161" s="100"/>
      <c r="B2161" s="100"/>
      <c r="C2161" s="100"/>
      <c r="D2161" s="100"/>
      <c r="E2161" s="100"/>
      <c r="F2161" s="100"/>
    </row>
    <row r="2162" spans="1:6" x14ac:dyDescent="0.2">
      <c r="A2162" s="100"/>
      <c r="B2162" s="100"/>
      <c r="C2162" s="100"/>
      <c r="D2162" s="100"/>
      <c r="E2162" s="100"/>
      <c r="F2162" s="100"/>
    </row>
    <row r="2163" spans="1:6" x14ac:dyDescent="0.2">
      <c r="A2163" s="100"/>
      <c r="B2163" s="100"/>
      <c r="C2163" s="100"/>
      <c r="D2163" s="100"/>
      <c r="E2163" s="100"/>
      <c r="F2163" s="100"/>
    </row>
    <row r="2164" spans="1:6" x14ac:dyDescent="0.2">
      <c r="A2164" s="100"/>
      <c r="B2164" s="100"/>
      <c r="C2164" s="100"/>
      <c r="D2164" s="100"/>
      <c r="E2164" s="100"/>
      <c r="F2164" s="100"/>
    </row>
    <row r="2165" spans="1:6" x14ac:dyDescent="0.2">
      <c r="A2165" s="100"/>
      <c r="B2165" s="100"/>
      <c r="C2165" s="100"/>
      <c r="D2165" s="100"/>
      <c r="E2165" s="100"/>
      <c r="F2165" s="100"/>
    </row>
    <row r="2166" spans="1:6" x14ac:dyDescent="0.2">
      <c r="A2166" s="100"/>
      <c r="B2166" s="100"/>
      <c r="C2166" s="100"/>
      <c r="D2166" s="100"/>
      <c r="E2166" s="100"/>
      <c r="F2166" s="100"/>
    </row>
    <row r="2167" spans="1:6" x14ac:dyDescent="0.2">
      <c r="A2167" s="100"/>
      <c r="B2167" s="100"/>
      <c r="C2167" s="100"/>
      <c r="D2167" s="100"/>
      <c r="E2167" s="100"/>
      <c r="F2167" s="100"/>
    </row>
    <row r="2168" spans="1:6" x14ac:dyDescent="0.2">
      <c r="A2168" s="100"/>
      <c r="B2168" s="100"/>
      <c r="C2168" s="100"/>
      <c r="D2168" s="100"/>
      <c r="E2168" s="100"/>
      <c r="F2168" s="100"/>
    </row>
    <row r="2169" spans="1:6" x14ac:dyDescent="0.2">
      <c r="A2169" s="100"/>
      <c r="B2169" s="100"/>
      <c r="C2169" s="100"/>
      <c r="D2169" s="100"/>
      <c r="E2169" s="100"/>
      <c r="F2169" s="100"/>
    </row>
    <row r="2170" spans="1:6" x14ac:dyDescent="0.2">
      <c r="A2170" s="100"/>
      <c r="B2170" s="100"/>
      <c r="C2170" s="100"/>
      <c r="D2170" s="100"/>
      <c r="E2170" s="100"/>
      <c r="F2170" s="100"/>
    </row>
    <row r="2171" spans="1:6" x14ac:dyDescent="0.2">
      <c r="A2171" s="100"/>
      <c r="B2171" s="100"/>
      <c r="C2171" s="100"/>
      <c r="D2171" s="100"/>
      <c r="E2171" s="100"/>
      <c r="F2171" s="100"/>
    </row>
    <row r="2172" spans="1:6" x14ac:dyDescent="0.2">
      <c r="A2172" s="100"/>
      <c r="B2172" s="100"/>
      <c r="C2172" s="100"/>
      <c r="D2172" s="100"/>
      <c r="E2172" s="100"/>
      <c r="F2172" s="100"/>
    </row>
    <row r="2173" spans="1:6" x14ac:dyDescent="0.2">
      <c r="A2173" s="100"/>
      <c r="B2173" s="100"/>
      <c r="C2173" s="100"/>
      <c r="D2173" s="100"/>
      <c r="E2173" s="100"/>
      <c r="F2173" s="100"/>
    </row>
    <row r="2174" spans="1:6" x14ac:dyDescent="0.2">
      <c r="A2174" s="100"/>
      <c r="B2174" s="100"/>
      <c r="C2174" s="100"/>
      <c r="D2174" s="100"/>
      <c r="E2174" s="100"/>
      <c r="F2174" s="100"/>
    </row>
    <row r="2175" spans="1:6" x14ac:dyDescent="0.2">
      <c r="A2175" s="100"/>
      <c r="B2175" s="100"/>
      <c r="C2175" s="100"/>
      <c r="D2175" s="100"/>
      <c r="E2175" s="100"/>
      <c r="F2175" s="100"/>
    </row>
    <row r="2176" spans="1:6" x14ac:dyDescent="0.2">
      <c r="A2176" s="100"/>
      <c r="B2176" s="100"/>
      <c r="C2176" s="100"/>
      <c r="D2176" s="100"/>
      <c r="E2176" s="100"/>
      <c r="F2176" s="100"/>
    </row>
    <row r="2177" spans="1:6" x14ac:dyDescent="0.2">
      <c r="A2177" s="100"/>
      <c r="B2177" s="100"/>
      <c r="C2177" s="100"/>
      <c r="D2177" s="100"/>
      <c r="E2177" s="100"/>
      <c r="F2177" s="100"/>
    </row>
    <row r="2178" spans="1:6" x14ac:dyDescent="0.2">
      <c r="A2178" s="100"/>
      <c r="B2178" s="100"/>
      <c r="C2178" s="100"/>
      <c r="D2178" s="100"/>
      <c r="E2178" s="100"/>
      <c r="F2178" s="100"/>
    </row>
    <row r="2179" spans="1:6" x14ac:dyDescent="0.2">
      <c r="A2179" s="100"/>
      <c r="B2179" s="100"/>
      <c r="C2179" s="100"/>
      <c r="D2179" s="100"/>
      <c r="E2179" s="100"/>
      <c r="F2179" s="100"/>
    </row>
    <row r="2180" spans="1:6" x14ac:dyDescent="0.2">
      <c r="A2180" s="100"/>
      <c r="B2180" s="100"/>
      <c r="C2180" s="100"/>
      <c r="D2180" s="100"/>
      <c r="E2180" s="100"/>
      <c r="F2180" s="100"/>
    </row>
    <row r="2181" spans="1:6" x14ac:dyDescent="0.2">
      <c r="A2181" s="100"/>
      <c r="B2181" s="100"/>
      <c r="C2181" s="100"/>
      <c r="D2181" s="100"/>
      <c r="E2181" s="100"/>
      <c r="F2181" s="100"/>
    </row>
    <row r="2182" spans="1:6" x14ac:dyDescent="0.2">
      <c r="A2182" s="100"/>
      <c r="B2182" s="100"/>
      <c r="C2182" s="100"/>
      <c r="D2182" s="100"/>
      <c r="E2182" s="100"/>
      <c r="F2182" s="100"/>
    </row>
    <row r="2183" spans="1:6" x14ac:dyDescent="0.2">
      <c r="A2183" s="100"/>
      <c r="B2183" s="100"/>
      <c r="C2183" s="100"/>
      <c r="D2183" s="100"/>
      <c r="E2183" s="100"/>
      <c r="F2183" s="100"/>
    </row>
    <row r="2184" spans="1:6" x14ac:dyDescent="0.2">
      <c r="A2184" s="100"/>
      <c r="B2184" s="100"/>
      <c r="C2184" s="100"/>
      <c r="D2184" s="100"/>
      <c r="E2184" s="100"/>
      <c r="F2184" s="100"/>
    </row>
    <row r="2185" spans="1:6" x14ac:dyDescent="0.2">
      <c r="A2185" s="100"/>
      <c r="B2185" s="100"/>
      <c r="C2185" s="100"/>
      <c r="D2185" s="100"/>
      <c r="E2185" s="100"/>
      <c r="F2185" s="100"/>
    </row>
    <row r="2186" spans="1:6" x14ac:dyDescent="0.2">
      <c r="A2186" s="100"/>
      <c r="B2186" s="100"/>
      <c r="C2186" s="100"/>
      <c r="D2186" s="100"/>
      <c r="E2186" s="100"/>
      <c r="F2186" s="100"/>
    </row>
    <row r="2187" spans="1:6" x14ac:dyDescent="0.2">
      <c r="A2187" s="100"/>
      <c r="B2187" s="100"/>
      <c r="C2187" s="100"/>
      <c r="D2187" s="100"/>
      <c r="E2187" s="100"/>
      <c r="F2187" s="100"/>
    </row>
    <row r="2188" spans="1:6" x14ac:dyDescent="0.2">
      <c r="A2188" s="100"/>
      <c r="B2188" s="100"/>
      <c r="C2188" s="100"/>
      <c r="D2188" s="100"/>
      <c r="E2188" s="100"/>
      <c r="F2188" s="100"/>
    </row>
    <row r="2189" spans="1:6" x14ac:dyDescent="0.2">
      <c r="A2189" s="100"/>
      <c r="B2189" s="100"/>
      <c r="C2189" s="100"/>
      <c r="D2189" s="100"/>
      <c r="E2189" s="100"/>
      <c r="F2189" s="100"/>
    </row>
    <row r="2190" spans="1:6" x14ac:dyDescent="0.2">
      <c r="A2190" s="100"/>
      <c r="B2190" s="100"/>
      <c r="C2190" s="100"/>
      <c r="D2190" s="100"/>
      <c r="E2190" s="100"/>
      <c r="F2190" s="100"/>
    </row>
    <row r="2191" spans="1:6" x14ac:dyDescent="0.2">
      <c r="A2191" s="100"/>
      <c r="B2191" s="100"/>
      <c r="C2191" s="100"/>
      <c r="D2191" s="100"/>
      <c r="E2191" s="100"/>
      <c r="F2191" s="100"/>
    </row>
    <row r="2192" spans="1:6" x14ac:dyDescent="0.2">
      <c r="A2192" s="100"/>
      <c r="B2192" s="100"/>
      <c r="C2192" s="100"/>
      <c r="D2192" s="100"/>
      <c r="E2192" s="100"/>
      <c r="F2192" s="100"/>
    </row>
    <row r="2193" spans="1:6" x14ac:dyDescent="0.2">
      <c r="A2193" s="100"/>
      <c r="B2193" s="100"/>
      <c r="C2193" s="100"/>
      <c r="D2193" s="100"/>
      <c r="E2193" s="100"/>
      <c r="F2193" s="100"/>
    </row>
    <row r="2194" spans="1:6" x14ac:dyDescent="0.2">
      <c r="A2194" s="100"/>
      <c r="B2194" s="100"/>
      <c r="C2194" s="100"/>
      <c r="D2194" s="100"/>
      <c r="E2194" s="100"/>
      <c r="F2194" s="100"/>
    </row>
    <row r="2195" spans="1:6" x14ac:dyDescent="0.2">
      <c r="A2195" s="100"/>
      <c r="B2195" s="100"/>
      <c r="C2195" s="100"/>
      <c r="D2195" s="100"/>
      <c r="E2195" s="100"/>
      <c r="F2195" s="100"/>
    </row>
    <row r="2196" spans="1:6" x14ac:dyDescent="0.2">
      <c r="A2196" s="100"/>
      <c r="B2196" s="100"/>
      <c r="C2196" s="100"/>
      <c r="D2196" s="100"/>
      <c r="E2196" s="100"/>
      <c r="F2196" s="100"/>
    </row>
    <row r="2197" spans="1:6" x14ac:dyDescent="0.2">
      <c r="A2197" s="100"/>
      <c r="B2197" s="100"/>
      <c r="C2197" s="100"/>
      <c r="D2197" s="100"/>
      <c r="E2197" s="100"/>
      <c r="F2197" s="100"/>
    </row>
    <row r="2198" spans="1:6" x14ac:dyDescent="0.2">
      <c r="A2198" s="100"/>
      <c r="B2198" s="100"/>
      <c r="C2198" s="100"/>
      <c r="D2198" s="100"/>
      <c r="E2198" s="100"/>
      <c r="F2198" s="100"/>
    </row>
    <row r="2199" spans="1:6" x14ac:dyDescent="0.2">
      <c r="A2199" s="100"/>
      <c r="B2199" s="100"/>
      <c r="C2199" s="100"/>
      <c r="D2199" s="100"/>
      <c r="E2199" s="100"/>
      <c r="F2199" s="100"/>
    </row>
    <row r="2200" spans="1:6" x14ac:dyDescent="0.2">
      <c r="A2200" s="100"/>
      <c r="B2200" s="100"/>
      <c r="C2200" s="100"/>
      <c r="D2200" s="100"/>
      <c r="E2200" s="100"/>
      <c r="F2200" s="100"/>
    </row>
    <row r="2201" spans="1:6" x14ac:dyDescent="0.2">
      <c r="A2201" s="100"/>
      <c r="B2201" s="100"/>
      <c r="C2201" s="100"/>
      <c r="D2201" s="100"/>
      <c r="E2201" s="100"/>
      <c r="F2201" s="100"/>
    </row>
    <row r="2202" spans="1:6" x14ac:dyDescent="0.2">
      <c r="A2202" s="100"/>
      <c r="B2202" s="100"/>
      <c r="C2202" s="100"/>
      <c r="D2202" s="100"/>
      <c r="E2202" s="100"/>
      <c r="F2202" s="100"/>
    </row>
    <row r="2203" spans="1:6" x14ac:dyDescent="0.2">
      <c r="A2203" s="100"/>
      <c r="B2203" s="100"/>
      <c r="C2203" s="100"/>
      <c r="D2203" s="100"/>
      <c r="E2203" s="100"/>
      <c r="F2203" s="100"/>
    </row>
    <row r="2204" spans="1:6" x14ac:dyDescent="0.2">
      <c r="A2204" s="100"/>
      <c r="B2204" s="100"/>
      <c r="C2204" s="100"/>
      <c r="D2204" s="100"/>
      <c r="E2204" s="100"/>
      <c r="F2204" s="100"/>
    </row>
    <row r="2205" spans="1:6" x14ac:dyDescent="0.2">
      <c r="A2205" s="100"/>
      <c r="B2205" s="100"/>
      <c r="C2205" s="100"/>
      <c r="D2205" s="100"/>
      <c r="E2205" s="100"/>
      <c r="F2205" s="100"/>
    </row>
    <row r="2206" spans="1:6" x14ac:dyDescent="0.2">
      <c r="A2206" s="100"/>
      <c r="B2206" s="100"/>
      <c r="C2206" s="100"/>
      <c r="D2206" s="100"/>
      <c r="E2206" s="100"/>
      <c r="F2206" s="100"/>
    </row>
    <row r="2207" spans="1:6" x14ac:dyDescent="0.2">
      <c r="A2207" s="100"/>
      <c r="B2207" s="100"/>
      <c r="C2207" s="100"/>
      <c r="D2207" s="100"/>
      <c r="E2207" s="100"/>
      <c r="F2207" s="100"/>
    </row>
    <row r="2208" spans="1:6" x14ac:dyDescent="0.2">
      <c r="A2208" s="100"/>
      <c r="B2208" s="100"/>
      <c r="C2208" s="100"/>
      <c r="D2208" s="100"/>
      <c r="E2208" s="100"/>
      <c r="F2208" s="100"/>
    </row>
    <row r="2209" spans="1:6" x14ac:dyDescent="0.2">
      <c r="A2209" s="100"/>
      <c r="B2209" s="100"/>
      <c r="C2209" s="100"/>
      <c r="D2209" s="100"/>
      <c r="E2209" s="100"/>
      <c r="F2209" s="100"/>
    </row>
    <row r="2210" spans="1:6" x14ac:dyDescent="0.2">
      <c r="A2210" s="100"/>
      <c r="B2210" s="100"/>
      <c r="C2210" s="100"/>
      <c r="D2210" s="100"/>
      <c r="E2210" s="100"/>
      <c r="F2210" s="100"/>
    </row>
    <row r="2211" spans="1:6" x14ac:dyDescent="0.2">
      <c r="A2211" s="100"/>
      <c r="B2211" s="100"/>
      <c r="C2211" s="100"/>
      <c r="D2211" s="100"/>
      <c r="E2211" s="100"/>
      <c r="F2211" s="100"/>
    </row>
    <row r="2212" spans="1:6" x14ac:dyDescent="0.2">
      <c r="A2212" s="100"/>
      <c r="B2212" s="100"/>
      <c r="C2212" s="100"/>
      <c r="D2212" s="100"/>
      <c r="E2212" s="100"/>
      <c r="F2212" s="100"/>
    </row>
    <row r="2213" spans="1:6" x14ac:dyDescent="0.2">
      <c r="A2213" s="100"/>
      <c r="B2213" s="100"/>
      <c r="C2213" s="100"/>
      <c r="D2213" s="100"/>
      <c r="E2213" s="100"/>
      <c r="F2213" s="100"/>
    </row>
    <row r="2214" spans="1:6" x14ac:dyDescent="0.2">
      <c r="A2214" s="100"/>
      <c r="B2214" s="100"/>
      <c r="C2214" s="100"/>
      <c r="D2214" s="100"/>
      <c r="E2214" s="100"/>
      <c r="F2214" s="100"/>
    </row>
    <row r="2215" spans="1:6" x14ac:dyDescent="0.2">
      <c r="A2215" s="100"/>
      <c r="B2215" s="100"/>
      <c r="C2215" s="100"/>
      <c r="D2215" s="100"/>
      <c r="E2215" s="100"/>
      <c r="F2215" s="100"/>
    </row>
    <row r="2216" spans="1:6" x14ac:dyDescent="0.2">
      <c r="A2216" s="100"/>
      <c r="B2216" s="100"/>
      <c r="C2216" s="100"/>
      <c r="D2216" s="100"/>
      <c r="E2216" s="100"/>
      <c r="F2216" s="100"/>
    </row>
    <row r="2217" spans="1:6" x14ac:dyDescent="0.2">
      <c r="A2217" s="100"/>
      <c r="B2217" s="100"/>
      <c r="C2217" s="100"/>
      <c r="D2217" s="100"/>
      <c r="E2217" s="100"/>
      <c r="F2217" s="100"/>
    </row>
    <row r="2218" spans="1:6" x14ac:dyDescent="0.2">
      <c r="A2218" s="100"/>
      <c r="B2218" s="100"/>
      <c r="C2218" s="100"/>
      <c r="D2218" s="100"/>
      <c r="E2218" s="100"/>
      <c r="F2218" s="100"/>
    </row>
    <row r="2219" spans="1:6" x14ac:dyDescent="0.2">
      <c r="A2219" s="100"/>
      <c r="B2219" s="100"/>
      <c r="C2219" s="100"/>
      <c r="D2219" s="100"/>
      <c r="E2219" s="100"/>
      <c r="F2219" s="100"/>
    </row>
    <row r="2220" spans="1:6" x14ac:dyDescent="0.2">
      <c r="A2220" s="100"/>
      <c r="B2220" s="100"/>
      <c r="C2220" s="100"/>
      <c r="D2220" s="100"/>
      <c r="E2220" s="100"/>
      <c r="F2220" s="100"/>
    </row>
    <row r="2221" spans="1:6" x14ac:dyDescent="0.2">
      <c r="A2221" s="100"/>
      <c r="B2221" s="100"/>
      <c r="C2221" s="100"/>
      <c r="D2221" s="100"/>
      <c r="E2221" s="100"/>
      <c r="F2221" s="100"/>
    </row>
    <row r="2222" spans="1:6" x14ac:dyDescent="0.2">
      <c r="A2222" s="100"/>
      <c r="B2222" s="100"/>
      <c r="C2222" s="100"/>
      <c r="D2222" s="100"/>
      <c r="E2222" s="100"/>
      <c r="F2222" s="100"/>
    </row>
    <row r="2223" spans="1:6" x14ac:dyDescent="0.2">
      <c r="A2223" s="100"/>
      <c r="B2223" s="100"/>
      <c r="C2223" s="100"/>
      <c r="D2223" s="100"/>
      <c r="E2223" s="100"/>
      <c r="F2223" s="100"/>
    </row>
    <row r="2224" spans="1:6" x14ac:dyDescent="0.2">
      <c r="A2224" s="100"/>
      <c r="B2224" s="100"/>
      <c r="C2224" s="100"/>
      <c r="D2224" s="100"/>
      <c r="E2224" s="100"/>
      <c r="F2224" s="100"/>
    </row>
    <row r="2225" spans="1:6" x14ac:dyDescent="0.2">
      <c r="A2225" s="100"/>
      <c r="B2225" s="100"/>
      <c r="C2225" s="100"/>
      <c r="D2225" s="100"/>
      <c r="E2225" s="100"/>
      <c r="F2225" s="100"/>
    </row>
    <row r="2226" spans="1:6" x14ac:dyDescent="0.2">
      <c r="A2226" s="100"/>
      <c r="B2226" s="100"/>
      <c r="C2226" s="100"/>
      <c r="D2226" s="100"/>
      <c r="E2226" s="100"/>
      <c r="F2226" s="100"/>
    </row>
    <row r="2227" spans="1:6" x14ac:dyDescent="0.2">
      <c r="A2227" s="100"/>
      <c r="B2227" s="100"/>
      <c r="C2227" s="100"/>
      <c r="D2227" s="100"/>
      <c r="E2227" s="100"/>
      <c r="F2227" s="100"/>
    </row>
    <row r="2228" spans="1:6" x14ac:dyDescent="0.2">
      <c r="A2228" s="100"/>
      <c r="B2228" s="100"/>
      <c r="C2228" s="100"/>
      <c r="D2228" s="100"/>
      <c r="E2228" s="100"/>
      <c r="F2228" s="100"/>
    </row>
    <row r="2229" spans="1:6" x14ac:dyDescent="0.2">
      <c r="A2229" s="100"/>
      <c r="B2229" s="100"/>
      <c r="C2229" s="100"/>
      <c r="D2229" s="100"/>
      <c r="E2229" s="100"/>
      <c r="F2229" s="100"/>
    </row>
    <row r="2230" spans="1:6" x14ac:dyDescent="0.2">
      <c r="A2230" s="100"/>
      <c r="B2230" s="100"/>
      <c r="C2230" s="100"/>
      <c r="D2230" s="100"/>
      <c r="E2230" s="100"/>
      <c r="F2230" s="100"/>
    </row>
    <row r="2231" spans="1:6" x14ac:dyDescent="0.2">
      <c r="A2231" s="100"/>
      <c r="B2231" s="100"/>
      <c r="C2231" s="100"/>
      <c r="D2231" s="100"/>
      <c r="E2231" s="100"/>
      <c r="F2231" s="100"/>
    </row>
    <row r="2232" spans="1:6" x14ac:dyDescent="0.2">
      <c r="A2232" s="100"/>
      <c r="B2232" s="100"/>
      <c r="C2232" s="100"/>
      <c r="D2232" s="100"/>
      <c r="E2232" s="100"/>
      <c r="F2232" s="100"/>
    </row>
    <row r="2233" spans="1:6" x14ac:dyDescent="0.2">
      <c r="A2233" s="100"/>
      <c r="B2233" s="100"/>
      <c r="C2233" s="100"/>
      <c r="D2233" s="100"/>
      <c r="E2233" s="100"/>
      <c r="F2233" s="100"/>
    </row>
    <row r="2234" spans="1:6" x14ac:dyDescent="0.2">
      <c r="A2234" s="100"/>
      <c r="B2234" s="100"/>
      <c r="C2234" s="100"/>
      <c r="D2234" s="100"/>
      <c r="E2234" s="100"/>
      <c r="F2234" s="100"/>
    </row>
    <row r="2235" spans="1:6" x14ac:dyDescent="0.2">
      <c r="A2235" s="100"/>
      <c r="B2235" s="100"/>
      <c r="C2235" s="100"/>
      <c r="D2235" s="100"/>
      <c r="E2235" s="100"/>
      <c r="F2235" s="100"/>
    </row>
    <row r="2236" spans="1:6" x14ac:dyDescent="0.2">
      <c r="A2236" s="100"/>
      <c r="B2236" s="100"/>
      <c r="C2236" s="100"/>
      <c r="D2236" s="100"/>
      <c r="E2236" s="100"/>
      <c r="F2236" s="100"/>
    </row>
    <row r="2237" spans="1:6" x14ac:dyDescent="0.2">
      <c r="A2237" s="100"/>
      <c r="B2237" s="100"/>
      <c r="C2237" s="100"/>
      <c r="D2237" s="100"/>
      <c r="E2237" s="100"/>
      <c r="F2237" s="100"/>
    </row>
    <row r="2238" spans="1:6" x14ac:dyDescent="0.2">
      <c r="A2238" s="100"/>
      <c r="B2238" s="100"/>
      <c r="C2238" s="100"/>
      <c r="D2238" s="100"/>
      <c r="E2238" s="100"/>
      <c r="F2238" s="100"/>
    </row>
    <row r="2239" spans="1:6" x14ac:dyDescent="0.2">
      <c r="A2239" s="100"/>
      <c r="B2239" s="100"/>
      <c r="C2239" s="100"/>
      <c r="D2239" s="100"/>
      <c r="E2239" s="100"/>
      <c r="F2239" s="100"/>
    </row>
    <row r="2240" spans="1:6" x14ac:dyDescent="0.2">
      <c r="A2240" s="100"/>
      <c r="B2240" s="100"/>
      <c r="C2240" s="100"/>
      <c r="D2240" s="100"/>
      <c r="E2240" s="100"/>
      <c r="F2240" s="100"/>
    </row>
    <row r="2241" spans="1:6" x14ac:dyDescent="0.2">
      <c r="A2241" s="100"/>
      <c r="B2241" s="100"/>
      <c r="C2241" s="100"/>
      <c r="D2241" s="100"/>
      <c r="E2241" s="100"/>
      <c r="F2241" s="100"/>
    </row>
    <row r="2242" spans="1:6" x14ac:dyDescent="0.2">
      <c r="A2242" s="100"/>
      <c r="B2242" s="100"/>
      <c r="C2242" s="100"/>
      <c r="D2242" s="100"/>
      <c r="E2242" s="100"/>
      <c r="F2242" s="100"/>
    </row>
    <row r="2243" spans="1:6" x14ac:dyDescent="0.2">
      <c r="A2243" s="100"/>
      <c r="B2243" s="100"/>
      <c r="C2243" s="100"/>
      <c r="D2243" s="100"/>
      <c r="E2243" s="100"/>
      <c r="F2243" s="100"/>
    </row>
    <row r="2244" spans="1:6" x14ac:dyDescent="0.2">
      <c r="A2244" s="100"/>
      <c r="B2244" s="100"/>
      <c r="C2244" s="100"/>
      <c r="D2244" s="100"/>
      <c r="E2244" s="100"/>
      <c r="F2244" s="100"/>
    </row>
    <row r="2245" spans="1:6" x14ac:dyDescent="0.2">
      <c r="A2245" s="100"/>
      <c r="B2245" s="100"/>
      <c r="C2245" s="100"/>
      <c r="D2245" s="100"/>
      <c r="E2245" s="100"/>
      <c r="F2245" s="100"/>
    </row>
    <row r="2246" spans="1:6" x14ac:dyDescent="0.2">
      <c r="A2246" s="100"/>
      <c r="B2246" s="100"/>
      <c r="C2246" s="100"/>
      <c r="D2246" s="100"/>
      <c r="E2246" s="100"/>
      <c r="F2246" s="100"/>
    </row>
    <row r="2247" spans="1:6" x14ac:dyDescent="0.2">
      <c r="A2247" s="100"/>
      <c r="B2247" s="100"/>
      <c r="C2247" s="100"/>
      <c r="D2247" s="100"/>
      <c r="E2247" s="100"/>
      <c r="F2247" s="100"/>
    </row>
    <row r="2248" spans="1:6" x14ac:dyDescent="0.2">
      <c r="A2248" s="100"/>
      <c r="B2248" s="100"/>
      <c r="C2248" s="100"/>
      <c r="D2248" s="100"/>
      <c r="E2248" s="100"/>
      <c r="F2248" s="100"/>
    </row>
    <row r="2249" spans="1:6" x14ac:dyDescent="0.2">
      <c r="A2249" s="100"/>
      <c r="B2249" s="100"/>
      <c r="C2249" s="100"/>
      <c r="D2249" s="100"/>
      <c r="E2249" s="100"/>
      <c r="F2249" s="100"/>
    </row>
    <row r="2250" spans="1:6" x14ac:dyDescent="0.2">
      <c r="A2250" s="100"/>
      <c r="B2250" s="100"/>
      <c r="C2250" s="100"/>
      <c r="D2250" s="100"/>
      <c r="E2250" s="100"/>
      <c r="F2250" s="100"/>
    </row>
    <row r="2251" spans="1:6" x14ac:dyDescent="0.2">
      <c r="A2251" s="100"/>
      <c r="B2251" s="100"/>
      <c r="C2251" s="100"/>
      <c r="D2251" s="100"/>
      <c r="E2251" s="100"/>
      <c r="F2251" s="100"/>
    </row>
    <row r="2252" spans="1:6" x14ac:dyDescent="0.2">
      <c r="A2252" s="100"/>
      <c r="B2252" s="100"/>
      <c r="C2252" s="100"/>
      <c r="D2252" s="100"/>
      <c r="E2252" s="100"/>
      <c r="F2252" s="100"/>
    </row>
    <row r="2253" spans="1:6" x14ac:dyDescent="0.2">
      <c r="A2253" s="100"/>
      <c r="B2253" s="100"/>
      <c r="C2253" s="100"/>
      <c r="D2253" s="100"/>
      <c r="E2253" s="100"/>
      <c r="F2253" s="100"/>
    </row>
    <row r="2254" spans="1:6" x14ac:dyDescent="0.2">
      <c r="A2254" s="100"/>
      <c r="B2254" s="100"/>
      <c r="C2254" s="100"/>
      <c r="D2254" s="100"/>
      <c r="E2254" s="100"/>
      <c r="F2254" s="100"/>
    </row>
    <row r="2255" spans="1:6" x14ac:dyDescent="0.2">
      <c r="A2255" s="100"/>
      <c r="B2255" s="100"/>
      <c r="C2255" s="100"/>
      <c r="D2255" s="100"/>
      <c r="E2255" s="100"/>
      <c r="F2255" s="100"/>
    </row>
    <row r="2256" spans="1:6" x14ac:dyDescent="0.2">
      <c r="A2256" s="100"/>
      <c r="B2256" s="100"/>
      <c r="C2256" s="100"/>
      <c r="D2256" s="100"/>
      <c r="E2256" s="100"/>
      <c r="F2256" s="100"/>
    </row>
    <row r="2257" spans="1:6" x14ac:dyDescent="0.2">
      <c r="A2257" s="100"/>
      <c r="B2257" s="100"/>
      <c r="C2257" s="100"/>
      <c r="D2257" s="100"/>
      <c r="E2257" s="100"/>
      <c r="F2257" s="100"/>
    </row>
    <row r="2258" spans="1:6" x14ac:dyDescent="0.2">
      <c r="A2258" s="100"/>
      <c r="B2258" s="100"/>
      <c r="C2258" s="100"/>
      <c r="D2258" s="100"/>
      <c r="E2258" s="100"/>
      <c r="F2258" s="100"/>
    </row>
    <row r="2259" spans="1:6" x14ac:dyDescent="0.2">
      <c r="A2259" s="100"/>
      <c r="B2259" s="100"/>
      <c r="C2259" s="100"/>
      <c r="D2259" s="100"/>
      <c r="E2259" s="100"/>
      <c r="F2259" s="100"/>
    </row>
    <row r="2260" spans="1:6" x14ac:dyDescent="0.2">
      <c r="A2260" s="100"/>
      <c r="B2260" s="100"/>
      <c r="C2260" s="100"/>
      <c r="D2260" s="100"/>
      <c r="E2260" s="100"/>
      <c r="F2260" s="100"/>
    </row>
    <row r="2261" spans="1:6" x14ac:dyDescent="0.2">
      <c r="A2261" s="100"/>
      <c r="B2261" s="100"/>
      <c r="C2261" s="100"/>
      <c r="D2261" s="100"/>
      <c r="E2261" s="100"/>
      <c r="F2261" s="100"/>
    </row>
    <row r="2262" spans="1:6" x14ac:dyDescent="0.2">
      <c r="A2262" s="100"/>
      <c r="B2262" s="100"/>
      <c r="C2262" s="100"/>
      <c r="D2262" s="100"/>
      <c r="E2262" s="100"/>
      <c r="F2262" s="100"/>
    </row>
    <row r="2263" spans="1:6" x14ac:dyDescent="0.2">
      <c r="A2263" s="100"/>
      <c r="B2263" s="100"/>
      <c r="C2263" s="100"/>
      <c r="D2263" s="100"/>
      <c r="E2263" s="100"/>
      <c r="F2263" s="100"/>
    </row>
    <row r="2264" spans="1:6" x14ac:dyDescent="0.2">
      <c r="A2264" s="100"/>
      <c r="B2264" s="100"/>
      <c r="C2264" s="100"/>
      <c r="D2264" s="100"/>
      <c r="E2264" s="100"/>
      <c r="F2264" s="100"/>
    </row>
    <row r="2265" spans="1:6" x14ac:dyDescent="0.2">
      <c r="A2265" s="100"/>
      <c r="B2265" s="100"/>
      <c r="C2265" s="100"/>
      <c r="D2265" s="100"/>
      <c r="E2265" s="100"/>
      <c r="F2265" s="100"/>
    </row>
    <row r="2266" spans="1:6" x14ac:dyDescent="0.2">
      <c r="A2266" s="100"/>
      <c r="B2266" s="100"/>
      <c r="C2266" s="100"/>
      <c r="D2266" s="100"/>
      <c r="E2266" s="100"/>
      <c r="F2266" s="100"/>
    </row>
    <row r="2267" spans="1:6" x14ac:dyDescent="0.2">
      <c r="A2267" s="100"/>
      <c r="B2267" s="100"/>
      <c r="C2267" s="100"/>
      <c r="D2267" s="100"/>
      <c r="E2267" s="100"/>
      <c r="F2267" s="100"/>
    </row>
    <row r="2268" spans="1:6" x14ac:dyDescent="0.2">
      <c r="A2268" s="100"/>
      <c r="B2268" s="100"/>
      <c r="C2268" s="100"/>
      <c r="D2268" s="100"/>
      <c r="E2268" s="100"/>
      <c r="F2268" s="100"/>
    </row>
    <row r="2269" spans="1:6" x14ac:dyDescent="0.2">
      <c r="A2269" s="100"/>
      <c r="B2269" s="100"/>
      <c r="C2269" s="100"/>
      <c r="D2269" s="100"/>
      <c r="E2269" s="100"/>
      <c r="F2269" s="100"/>
    </row>
    <row r="2270" spans="1:6" x14ac:dyDescent="0.2">
      <c r="A2270" s="100"/>
      <c r="B2270" s="100"/>
      <c r="C2270" s="100"/>
      <c r="D2270" s="100"/>
      <c r="E2270" s="100"/>
      <c r="F2270" s="100"/>
    </row>
    <row r="2271" spans="1:6" x14ac:dyDescent="0.2">
      <c r="A2271" s="100"/>
      <c r="B2271" s="100"/>
      <c r="C2271" s="100"/>
      <c r="D2271" s="100"/>
      <c r="E2271" s="100"/>
      <c r="F2271" s="100"/>
    </row>
    <row r="2272" spans="1:6" x14ac:dyDescent="0.2">
      <c r="A2272" s="100"/>
      <c r="B2272" s="100"/>
      <c r="C2272" s="100"/>
      <c r="D2272" s="100"/>
      <c r="E2272" s="100"/>
      <c r="F2272" s="100"/>
    </row>
    <row r="2273" spans="1:6" x14ac:dyDescent="0.2">
      <c r="A2273" s="100"/>
      <c r="B2273" s="100"/>
      <c r="C2273" s="100"/>
      <c r="D2273" s="100"/>
      <c r="E2273" s="100"/>
      <c r="F2273" s="100"/>
    </row>
    <row r="2274" spans="1:6" x14ac:dyDescent="0.2">
      <c r="A2274" s="100"/>
      <c r="B2274" s="100"/>
      <c r="C2274" s="100"/>
      <c r="D2274" s="100"/>
      <c r="E2274" s="100"/>
      <c r="F2274" s="100"/>
    </row>
    <row r="2275" spans="1:6" x14ac:dyDescent="0.2">
      <c r="A2275" s="100"/>
      <c r="B2275" s="100"/>
      <c r="C2275" s="100"/>
      <c r="D2275" s="100"/>
      <c r="E2275" s="100"/>
      <c r="F2275" s="100"/>
    </row>
    <row r="2276" spans="1:6" x14ac:dyDescent="0.2">
      <c r="A2276" s="100"/>
      <c r="B2276" s="100"/>
      <c r="C2276" s="100"/>
      <c r="D2276" s="100"/>
      <c r="E2276" s="100"/>
      <c r="F2276" s="100"/>
    </row>
    <row r="2277" spans="1:6" x14ac:dyDescent="0.2">
      <c r="A2277" s="100"/>
      <c r="B2277" s="100"/>
      <c r="C2277" s="100"/>
      <c r="D2277" s="100"/>
      <c r="E2277" s="100"/>
      <c r="F2277" s="100"/>
    </row>
    <row r="2278" spans="1:6" x14ac:dyDescent="0.2">
      <c r="A2278" s="100"/>
      <c r="B2278" s="100"/>
      <c r="C2278" s="100"/>
      <c r="D2278" s="100"/>
      <c r="E2278" s="100"/>
      <c r="F2278" s="100"/>
    </row>
    <row r="2279" spans="1:6" x14ac:dyDescent="0.2">
      <c r="A2279" s="100"/>
      <c r="B2279" s="100"/>
      <c r="C2279" s="100"/>
      <c r="D2279" s="100"/>
      <c r="E2279" s="100"/>
      <c r="F2279" s="100"/>
    </row>
    <row r="2280" spans="1:6" x14ac:dyDescent="0.2">
      <c r="A2280" s="100"/>
      <c r="B2280" s="100"/>
      <c r="C2280" s="100"/>
      <c r="D2280" s="100"/>
      <c r="E2280" s="100"/>
      <c r="F2280" s="100"/>
    </row>
    <row r="2281" spans="1:6" x14ac:dyDescent="0.2">
      <c r="A2281" s="100"/>
      <c r="B2281" s="100"/>
      <c r="C2281" s="100"/>
      <c r="D2281" s="100"/>
      <c r="E2281" s="100"/>
      <c r="F2281" s="100"/>
    </row>
    <row r="2282" spans="1:6" x14ac:dyDescent="0.2">
      <c r="A2282" s="100"/>
      <c r="B2282" s="100"/>
      <c r="C2282" s="100"/>
      <c r="D2282" s="100"/>
      <c r="E2282" s="100"/>
      <c r="F2282" s="100"/>
    </row>
    <row r="2283" spans="1:6" x14ac:dyDescent="0.2">
      <c r="A2283" s="100"/>
      <c r="B2283" s="100"/>
      <c r="C2283" s="100"/>
      <c r="D2283" s="100"/>
      <c r="E2283" s="100"/>
      <c r="F2283" s="100"/>
    </row>
    <row r="2284" spans="1:6" x14ac:dyDescent="0.2">
      <c r="A2284" s="100"/>
      <c r="B2284" s="100"/>
      <c r="C2284" s="100"/>
      <c r="D2284" s="100"/>
      <c r="E2284" s="100"/>
      <c r="F2284" s="100"/>
    </row>
    <row r="2285" spans="1:6" x14ac:dyDescent="0.2">
      <c r="A2285" s="100"/>
      <c r="B2285" s="100"/>
      <c r="C2285" s="100"/>
      <c r="D2285" s="100"/>
      <c r="E2285" s="100"/>
      <c r="F2285" s="100"/>
    </row>
    <row r="2286" spans="1:6" x14ac:dyDescent="0.2">
      <c r="A2286" s="100"/>
      <c r="B2286" s="100"/>
      <c r="C2286" s="100"/>
      <c r="D2286" s="100"/>
      <c r="E2286" s="100"/>
      <c r="F2286" s="100"/>
    </row>
    <row r="2287" spans="1:6" x14ac:dyDescent="0.2">
      <c r="A2287" s="100"/>
      <c r="B2287" s="100"/>
      <c r="C2287" s="100"/>
      <c r="D2287" s="100"/>
      <c r="E2287" s="100"/>
      <c r="F2287" s="100"/>
    </row>
    <row r="2288" spans="1:6" x14ac:dyDescent="0.2">
      <c r="A2288" s="100"/>
      <c r="B2288" s="100"/>
      <c r="C2288" s="100"/>
      <c r="D2288" s="100"/>
      <c r="E2288" s="100"/>
      <c r="F2288" s="100"/>
    </row>
    <row r="2289" spans="1:6" x14ac:dyDescent="0.2">
      <c r="A2289" s="100"/>
      <c r="B2289" s="100"/>
      <c r="C2289" s="100"/>
      <c r="D2289" s="100"/>
      <c r="E2289" s="100"/>
      <c r="F2289" s="100"/>
    </row>
    <row r="2290" spans="1:6" x14ac:dyDescent="0.2">
      <c r="A2290" s="100"/>
      <c r="B2290" s="100"/>
      <c r="C2290" s="100"/>
      <c r="D2290" s="100"/>
      <c r="E2290" s="100"/>
      <c r="F2290" s="100"/>
    </row>
    <row r="2291" spans="1:6" x14ac:dyDescent="0.2">
      <c r="A2291" s="100"/>
      <c r="B2291" s="100"/>
      <c r="C2291" s="100"/>
      <c r="D2291" s="100"/>
      <c r="E2291" s="100"/>
      <c r="F2291" s="100"/>
    </row>
    <row r="2292" spans="1:6" x14ac:dyDescent="0.2">
      <c r="A2292" s="100"/>
      <c r="B2292" s="100"/>
      <c r="C2292" s="100"/>
      <c r="D2292" s="100"/>
      <c r="E2292" s="100"/>
      <c r="F2292" s="100"/>
    </row>
    <row r="2293" spans="1:6" x14ac:dyDescent="0.2">
      <c r="A2293" s="100"/>
      <c r="B2293" s="100"/>
      <c r="C2293" s="100"/>
      <c r="D2293" s="100"/>
      <c r="E2293" s="100"/>
      <c r="F2293" s="100"/>
    </row>
    <row r="2294" spans="1:6" x14ac:dyDescent="0.2">
      <c r="A2294" s="100"/>
      <c r="B2294" s="100"/>
      <c r="C2294" s="100"/>
      <c r="D2294" s="100"/>
      <c r="E2294" s="100"/>
      <c r="F2294" s="100"/>
    </row>
    <row r="2295" spans="1:6" x14ac:dyDescent="0.2">
      <c r="A2295" s="100"/>
      <c r="B2295" s="100"/>
      <c r="C2295" s="100"/>
      <c r="D2295" s="100"/>
      <c r="E2295" s="100"/>
      <c r="F2295" s="100"/>
    </row>
    <row r="2296" spans="1:6" x14ac:dyDescent="0.2">
      <c r="A2296" s="100"/>
      <c r="B2296" s="100"/>
      <c r="C2296" s="100"/>
      <c r="D2296" s="100"/>
      <c r="E2296" s="100"/>
      <c r="F2296" s="100"/>
    </row>
    <row r="2297" spans="1:6" x14ac:dyDescent="0.2">
      <c r="A2297" s="100"/>
      <c r="B2297" s="100"/>
      <c r="C2297" s="100"/>
      <c r="D2297" s="100"/>
      <c r="E2297" s="100"/>
      <c r="F2297" s="100"/>
    </row>
    <row r="2298" spans="1:6" x14ac:dyDescent="0.2">
      <c r="A2298" s="100"/>
      <c r="B2298" s="100"/>
      <c r="C2298" s="100"/>
      <c r="D2298" s="100"/>
      <c r="E2298" s="100"/>
      <c r="F2298" s="100"/>
    </row>
    <row r="2299" spans="1:6" x14ac:dyDescent="0.2">
      <c r="A2299" s="100"/>
      <c r="B2299" s="100"/>
      <c r="C2299" s="100"/>
      <c r="D2299" s="100"/>
      <c r="E2299" s="100"/>
      <c r="F2299" s="100"/>
    </row>
    <row r="2300" spans="1:6" x14ac:dyDescent="0.2">
      <c r="A2300" s="100"/>
      <c r="B2300" s="100"/>
      <c r="C2300" s="100"/>
      <c r="D2300" s="100"/>
      <c r="E2300" s="100"/>
      <c r="F2300" s="100"/>
    </row>
    <row r="2301" spans="1:6" x14ac:dyDescent="0.2">
      <c r="A2301" s="100"/>
      <c r="B2301" s="100"/>
      <c r="C2301" s="100"/>
      <c r="D2301" s="100"/>
      <c r="E2301" s="100"/>
      <c r="F2301" s="100"/>
    </row>
    <row r="2302" spans="1:6" x14ac:dyDescent="0.2">
      <c r="A2302" s="100"/>
      <c r="B2302" s="100"/>
      <c r="C2302" s="100"/>
      <c r="D2302" s="100"/>
      <c r="E2302" s="100"/>
      <c r="F2302" s="100"/>
    </row>
    <row r="2303" spans="1:6" x14ac:dyDescent="0.2">
      <c r="A2303" s="100"/>
      <c r="B2303" s="100"/>
      <c r="C2303" s="100"/>
      <c r="D2303" s="100"/>
      <c r="E2303" s="100"/>
      <c r="F2303" s="100"/>
    </row>
    <row r="2304" spans="1:6" x14ac:dyDescent="0.2">
      <c r="A2304" s="100"/>
      <c r="B2304" s="100"/>
      <c r="C2304" s="100"/>
      <c r="D2304" s="100"/>
      <c r="E2304" s="100"/>
      <c r="F2304" s="100"/>
    </row>
    <row r="2305" spans="1:6" x14ac:dyDescent="0.2">
      <c r="A2305" s="100"/>
      <c r="B2305" s="100"/>
      <c r="C2305" s="100"/>
      <c r="D2305" s="100"/>
      <c r="E2305" s="100"/>
      <c r="F2305" s="100"/>
    </row>
    <row r="2306" spans="1:6" x14ac:dyDescent="0.2">
      <c r="A2306" s="100"/>
      <c r="B2306" s="100"/>
      <c r="C2306" s="100"/>
      <c r="D2306" s="100"/>
      <c r="E2306" s="100"/>
      <c r="F2306" s="100"/>
    </row>
    <row r="2307" spans="1:6" x14ac:dyDescent="0.2">
      <c r="A2307" s="100"/>
      <c r="B2307" s="100"/>
      <c r="C2307" s="100"/>
      <c r="D2307" s="100"/>
      <c r="E2307" s="100"/>
      <c r="F2307" s="100"/>
    </row>
    <row r="2308" spans="1:6" x14ac:dyDescent="0.2">
      <c r="A2308" s="100"/>
      <c r="B2308" s="100"/>
      <c r="C2308" s="100"/>
      <c r="D2308" s="100"/>
      <c r="E2308" s="100"/>
      <c r="F2308" s="100"/>
    </row>
    <row r="2309" spans="1:6" x14ac:dyDescent="0.2">
      <c r="A2309" s="100"/>
      <c r="B2309" s="100"/>
      <c r="C2309" s="100"/>
      <c r="D2309" s="100"/>
      <c r="E2309" s="100"/>
      <c r="F2309" s="100"/>
    </row>
    <row r="2310" spans="1:6" x14ac:dyDescent="0.2">
      <c r="A2310" s="100"/>
      <c r="B2310" s="100"/>
      <c r="C2310" s="100"/>
      <c r="D2310" s="100"/>
      <c r="E2310" s="100"/>
      <c r="F2310" s="100"/>
    </row>
    <row r="2311" spans="1:6" x14ac:dyDescent="0.2">
      <c r="A2311" s="100"/>
      <c r="B2311" s="100"/>
      <c r="C2311" s="100"/>
      <c r="D2311" s="100"/>
      <c r="E2311" s="100"/>
      <c r="F2311" s="100"/>
    </row>
    <row r="2312" spans="1:6" x14ac:dyDescent="0.2">
      <c r="A2312" s="100"/>
      <c r="B2312" s="100"/>
      <c r="C2312" s="100"/>
      <c r="D2312" s="100"/>
      <c r="E2312" s="100"/>
      <c r="F2312" s="100"/>
    </row>
    <row r="2313" spans="1:6" x14ac:dyDescent="0.2">
      <c r="A2313" s="100"/>
      <c r="B2313" s="100"/>
      <c r="C2313" s="100"/>
      <c r="D2313" s="100"/>
      <c r="E2313" s="100"/>
      <c r="F2313" s="100"/>
    </row>
    <row r="2314" spans="1:6" x14ac:dyDescent="0.2">
      <c r="A2314" s="100"/>
      <c r="B2314" s="100"/>
      <c r="C2314" s="100"/>
      <c r="D2314" s="100"/>
      <c r="E2314" s="100"/>
      <c r="F2314" s="100"/>
    </row>
    <row r="2315" spans="1:6" x14ac:dyDescent="0.2">
      <c r="A2315" s="100"/>
      <c r="B2315" s="100"/>
      <c r="C2315" s="100"/>
      <c r="D2315" s="100"/>
      <c r="E2315" s="100"/>
      <c r="F2315" s="100"/>
    </row>
    <row r="2316" spans="1:6" x14ac:dyDescent="0.2">
      <c r="A2316" s="100"/>
      <c r="B2316" s="100"/>
      <c r="C2316" s="100"/>
      <c r="D2316" s="100"/>
      <c r="E2316" s="100"/>
      <c r="F2316" s="100"/>
    </row>
    <row r="2317" spans="1:6" x14ac:dyDescent="0.2">
      <c r="A2317" s="100"/>
      <c r="B2317" s="100"/>
      <c r="C2317" s="100"/>
      <c r="D2317" s="100"/>
      <c r="E2317" s="100"/>
      <c r="F2317" s="100"/>
    </row>
    <row r="2318" spans="1:6" x14ac:dyDescent="0.2">
      <c r="A2318" s="100"/>
      <c r="B2318" s="100"/>
      <c r="C2318" s="100"/>
      <c r="D2318" s="100"/>
      <c r="E2318" s="100"/>
      <c r="F2318" s="100"/>
    </row>
    <row r="2319" spans="1:6" x14ac:dyDescent="0.2">
      <c r="A2319" s="100"/>
      <c r="B2319" s="100"/>
      <c r="C2319" s="100"/>
      <c r="D2319" s="100"/>
      <c r="E2319" s="100"/>
      <c r="F2319" s="100"/>
    </row>
    <row r="2320" spans="1:6" x14ac:dyDescent="0.2">
      <c r="A2320" s="100"/>
      <c r="B2320" s="100"/>
      <c r="C2320" s="100"/>
      <c r="D2320" s="100"/>
      <c r="E2320" s="100"/>
      <c r="F2320" s="100"/>
    </row>
    <row r="2321" spans="1:6" x14ac:dyDescent="0.2">
      <c r="A2321" s="100"/>
      <c r="B2321" s="100"/>
      <c r="C2321" s="100"/>
      <c r="D2321" s="100"/>
      <c r="E2321" s="100"/>
      <c r="F2321" s="100"/>
    </row>
    <row r="2322" spans="1:6" x14ac:dyDescent="0.2">
      <c r="A2322" s="100"/>
      <c r="B2322" s="100"/>
      <c r="C2322" s="100"/>
      <c r="D2322" s="100"/>
      <c r="E2322" s="100"/>
      <c r="F2322" s="100"/>
    </row>
    <row r="2323" spans="1:6" x14ac:dyDescent="0.2">
      <c r="A2323" s="100"/>
      <c r="B2323" s="100"/>
      <c r="C2323" s="100"/>
      <c r="D2323" s="100"/>
      <c r="E2323" s="100"/>
      <c r="F2323" s="100"/>
    </row>
    <row r="2324" spans="1:6" x14ac:dyDescent="0.2">
      <c r="A2324" s="100"/>
      <c r="B2324" s="100"/>
      <c r="C2324" s="100"/>
      <c r="D2324" s="100"/>
      <c r="E2324" s="100"/>
      <c r="F2324" s="100"/>
    </row>
    <row r="2325" spans="1:6" x14ac:dyDescent="0.2">
      <c r="A2325" s="100"/>
      <c r="B2325" s="100"/>
      <c r="C2325" s="100"/>
      <c r="D2325" s="100"/>
      <c r="E2325" s="100"/>
      <c r="F2325" s="100"/>
    </row>
    <row r="2326" spans="1:6" x14ac:dyDescent="0.2">
      <c r="A2326" s="100"/>
      <c r="B2326" s="100"/>
      <c r="C2326" s="100"/>
      <c r="D2326" s="100"/>
      <c r="E2326" s="100"/>
      <c r="F2326" s="100"/>
    </row>
    <row r="2327" spans="1:6" x14ac:dyDescent="0.2">
      <c r="A2327" s="100"/>
      <c r="B2327" s="100"/>
      <c r="C2327" s="100"/>
      <c r="D2327" s="100"/>
      <c r="E2327" s="100"/>
      <c r="F2327" s="100"/>
    </row>
    <row r="2328" spans="1:6" x14ac:dyDescent="0.2">
      <c r="A2328" s="100"/>
      <c r="B2328" s="100"/>
      <c r="C2328" s="100"/>
      <c r="D2328" s="100"/>
      <c r="E2328" s="100"/>
      <c r="F2328" s="100"/>
    </row>
    <row r="2329" spans="1:6" x14ac:dyDescent="0.2">
      <c r="A2329" s="100"/>
      <c r="B2329" s="100"/>
      <c r="C2329" s="100"/>
      <c r="D2329" s="100"/>
      <c r="E2329" s="100"/>
      <c r="F2329" s="100"/>
    </row>
    <row r="2330" spans="1:6" x14ac:dyDescent="0.2">
      <c r="A2330" s="100"/>
      <c r="B2330" s="100"/>
      <c r="C2330" s="100"/>
      <c r="D2330" s="100"/>
      <c r="E2330" s="100"/>
      <c r="F2330" s="100"/>
    </row>
    <row r="2331" spans="1:6" x14ac:dyDescent="0.2">
      <c r="A2331" s="100"/>
      <c r="B2331" s="100"/>
      <c r="C2331" s="100"/>
      <c r="D2331" s="100"/>
      <c r="E2331" s="100"/>
      <c r="F2331" s="100"/>
    </row>
    <row r="2332" spans="1:6" x14ac:dyDescent="0.2">
      <c r="A2332" s="100"/>
      <c r="B2332" s="100"/>
      <c r="C2332" s="100"/>
      <c r="D2332" s="100"/>
      <c r="E2332" s="100"/>
      <c r="F2332" s="100"/>
    </row>
    <row r="2333" spans="1:6" x14ac:dyDescent="0.2">
      <c r="A2333" s="100"/>
      <c r="B2333" s="100"/>
      <c r="C2333" s="100"/>
      <c r="D2333" s="100"/>
      <c r="E2333" s="100"/>
      <c r="F2333" s="100"/>
    </row>
    <row r="2334" spans="1:6" x14ac:dyDescent="0.2">
      <c r="A2334" s="100"/>
      <c r="B2334" s="100"/>
      <c r="C2334" s="100"/>
      <c r="D2334" s="100"/>
      <c r="E2334" s="100"/>
      <c r="F2334" s="100"/>
    </row>
    <row r="2335" spans="1:6" x14ac:dyDescent="0.2">
      <c r="A2335" s="100"/>
      <c r="B2335" s="100"/>
      <c r="C2335" s="100"/>
      <c r="D2335" s="100"/>
      <c r="E2335" s="100"/>
      <c r="F2335" s="100"/>
    </row>
    <row r="2336" spans="1:6" x14ac:dyDescent="0.2">
      <c r="A2336" s="100"/>
      <c r="B2336" s="100"/>
      <c r="C2336" s="100"/>
      <c r="D2336" s="100"/>
      <c r="E2336" s="100"/>
      <c r="F2336" s="100"/>
    </row>
    <row r="2337" spans="1:6" x14ac:dyDescent="0.2">
      <c r="A2337" s="100"/>
      <c r="B2337" s="100"/>
      <c r="C2337" s="100"/>
      <c r="D2337" s="100"/>
      <c r="E2337" s="100"/>
      <c r="F2337" s="100"/>
    </row>
    <row r="2338" spans="1:6" x14ac:dyDescent="0.2">
      <c r="A2338" s="100"/>
      <c r="B2338" s="100"/>
      <c r="C2338" s="100"/>
      <c r="D2338" s="100"/>
      <c r="E2338" s="100"/>
      <c r="F2338" s="100"/>
    </row>
    <row r="2339" spans="1:6" x14ac:dyDescent="0.2">
      <c r="A2339" s="100"/>
      <c r="B2339" s="100"/>
      <c r="C2339" s="100"/>
      <c r="D2339" s="100"/>
      <c r="E2339" s="100"/>
      <c r="F2339" s="100"/>
    </row>
    <row r="2340" spans="1:6" x14ac:dyDescent="0.2">
      <c r="A2340" s="100"/>
      <c r="B2340" s="100"/>
      <c r="C2340" s="100"/>
      <c r="D2340" s="100"/>
      <c r="E2340" s="100"/>
      <c r="F2340" s="100"/>
    </row>
    <row r="2341" spans="1:6" x14ac:dyDescent="0.2">
      <c r="A2341" s="100"/>
      <c r="B2341" s="100"/>
      <c r="C2341" s="100"/>
      <c r="D2341" s="100"/>
      <c r="E2341" s="100"/>
      <c r="F2341" s="100"/>
    </row>
    <row r="2342" spans="1:6" x14ac:dyDescent="0.2">
      <c r="A2342" s="100"/>
      <c r="B2342" s="100"/>
      <c r="C2342" s="100"/>
      <c r="D2342" s="100"/>
      <c r="E2342" s="100"/>
      <c r="F2342" s="100"/>
    </row>
    <row r="2343" spans="1:6" x14ac:dyDescent="0.2">
      <c r="A2343" s="100"/>
      <c r="B2343" s="100"/>
      <c r="C2343" s="100"/>
      <c r="D2343" s="100"/>
      <c r="E2343" s="100"/>
      <c r="F2343" s="100"/>
    </row>
    <row r="2344" spans="1:6" x14ac:dyDescent="0.2">
      <c r="A2344" s="100"/>
      <c r="B2344" s="100"/>
      <c r="C2344" s="100"/>
      <c r="D2344" s="100"/>
      <c r="E2344" s="100"/>
      <c r="F2344" s="100"/>
    </row>
    <row r="2345" spans="1:6" x14ac:dyDescent="0.2">
      <c r="A2345" s="100"/>
      <c r="B2345" s="100"/>
      <c r="C2345" s="100"/>
      <c r="D2345" s="100"/>
      <c r="E2345" s="100"/>
      <c r="F2345" s="100"/>
    </row>
    <row r="2346" spans="1:6" x14ac:dyDescent="0.2">
      <c r="A2346" s="100"/>
      <c r="B2346" s="100"/>
      <c r="C2346" s="100"/>
      <c r="D2346" s="100"/>
      <c r="E2346" s="100"/>
      <c r="F2346" s="100"/>
    </row>
    <row r="2347" spans="1:6" x14ac:dyDescent="0.2">
      <c r="A2347" s="100"/>
      <c r="B2347" s="100"/>
      <c r="C2347" s="100"/>
      <c r="D2347" s="100"/>
      <c r="E2347" s="100"/>
      <c r="F2347" s="100"/>
    </row>
    <row r="2348" spans="1:6" x14ac:dyDescent="0.2">
      <c r="A2348" s="100"/>
      <c r="B2348" s="100"/>
      <c r="C2348" s="100"/>
      <c r="D2348" s="100"/>
      <c r="E2348" s="100"/>
      <c r="F2348" s="100"/>
    </row>
    <row r="2349" spans="1:6" x14ac:dyDescent="0.2">
      <c r="A2349" s="100"/>
      <c r="B2349" s="100"/>
      <c r="C2349" s="100"/>
      <c r="D2349" s="100"/>
      <c r="E2349" s="100"/>
      <c r="F2349" s="100"/>
    </row>
    <row r="2350" spans="1:6" x14ac:dyDescent="0.2">
      <c r="A2350" s="100"/>
      <c r="B2350" s="100"/>
      <c r="C2350" s="100"/>
      <c r="D2350" s="100"/>
      <c r="E2350" s="100"/>
      <c r="F2350" s="100"/>
    </row>
    <row r="2351" spans="1:6" x14ac:dyDescent="0.2">
      <c r="A2351" s="100"/>
      <c r="B2351" s="100"/>
      <c r="C2351" s="100"/>
      <c r="D2351" s="100"/>
      <c r="E2351" s="100"/>
      <c r="F2351" s="100"/>
    </row>
    <row r="2352" spans="1:6" x14ac:dyDescent="0.2">
      <c r="A2352" s="100"/>
      <c r="B2352" s="100"/>
      <c r="C2352" s="100"/>
      <c r="D2352" s="100"/>
      <c r="E2352" s="100"/>
      <c r="F2352" s="100"/>
    </row>
    <row r="2353" spans="1:6" x14ac:dyDescent="0.2">
      <c r="A2353" s="100"/>
      <c r="B2353" s="100"/>
      <c r="C2353" s="100"/>
      <c r="D2353" s="100"/>
      <c r="E2353" s="100"/>
      <c r="F2353" s="100"/>
    </row>
    <row r="2354" spans="1:6" x14ac:dyDescent="0.2">
      <c r="A2354" s="100"/>
      <c r="B2354" s="100"/>
      <c r="C2354" s="100"/>
      <c r="D2354" s="100"/>
      <c r="E2354" s="100"/>
      <c r="F2354" s="100"/>
    </row>
    <row r="2355" spans="1:6" x14ac:dyDescent="0.2">
      <c r="A2355" s="100"/>
      <c r="B2355" s="100"/>
      <c r="C2355" s="100"/>
      <c r="D2355" s="100"/>
      <c r="E2355" s="100"/>
      <c r="F2355" s="100"/>
    </row>
    <row r="2356" spans="1:6" x14ac:dyDescent="0.2">
      <c r="A2356" s="100"/>
      <c r="B2356" s="100"/>
      <c r="C2356" s="100"/>
      <c r="D2356" s="100"/>
      <c r="E2356" s="100"/>
      <c r="F2356" s="100"/>
    </row>
    <row r="2357" spans="1:6" x14ac:dyDescent="0.2">
      <c r="A2357" s="100"/>
      <c r="B2357" s="100"/>
      <c r="C2357" s="100"/>
      <c r="D2357" s="100"/>
      <c r="E2357" s="100"/>
      <c r="F2357" s="100"/>
    </row>
    <row r="2358" spans="1:6" x14ac:dyDescent="0.2">
      <c r="A2358" s="100"/>
      <c r="B2358" s="100"/>
      <c r="C2358" s="100"/>
      <c r="D2358" s="100"/>
      <c r="E2358" s="100"/>
      <c r="F2358" s="100"/>
    </row>
    <row r="2359" spans="1:6" x14ac:dyDescent="0.2">
      <c r="A2359" s="100"/>
      <c r="B2359" s="100"/>
      <c r="C2359" s="100"/>
      <c r="D2359" s="100"/>
      <c r="E2359" s="100"/>
      <c r="F2359" s="100"/>
    </row>
    <row r="2360" spans="1:6" x14ac:dyDescent="0.2">
      <c r="A2360" s="100"/>
      <c r="B2360" s="100"/>
      <c r="C2360" s="100"/>
      <c r="D2360" s="100"/>
      <c r="E2360" s="100"/>
      <c r="F2360" s="100"/>
    </row>
    <row r="2361" spans="1:6" x14ac:dyDescent="0.2">
      <c r="A2361" s="100"/>
      <c r="B2361" s="100"/>
      <c r="C2361" s="100"/>
      <c r="D2361" s="100"/>
      <c r="E2361" s="100"/>
      <c r="F2361" s="100"/>
    </row>
    <row r="2362" spans="1:6" x14ac:dyDescent="0.2">
      <c r="A2362" s="100"/>
      <c r="B2362" s="100"/>
      <c r="C2362" s="100"/>
      <c r="D2362" s="100"/>
      <c r="E2362" s="100"/>
      <c r="F2362" s="100"/>
    </row>
    <row r="2363" spans="1:6" x14ac:dyDescent="0.2">
      <c r="A2363" s="100"/>
      <c r="B2363" s="100"/>
      <c r="C2363" s="100"/>
      <c r="D2363" s="100"/>
      <c r="E2363" s="100"/>
      <c r="F2363" s="100"/>
    </row>
    <row r="2364" spans="1:6" x14ac:dyDescent="0.2">
      <c r="A2364" s="100"/>
      <c r="B2364" s="100"/>
      <c r="C2364" s="100"/>
      <c r="D2364" s="100"/>
      <c r="E2364" s="100"/>
      <c r="F2364" s="100"/>
    </row>
    <row r="2365" spans="1:6" x14ac:dyDescent="0.2">
      <c r="A2365" s="100"/>
      <c r="B2365" s="100"/>
      <c r="C2365" s="100"/>
      <c r="D2365" s="100"/>
      <c r="E2365" s="100"/>
      <c r="F2365" s="100"/>
    </row>
    <row r="2366" spans="1:6" x14ac:dyDescent="0.2">
      <c r="A2366" s="100"/>
      <c r="B2366" s="100"/>
      <c r="C2366" s="100"/>
      <c r="D2366" s="100"/>
      <c r="E2366" s="100"/>
      <c r="F2366" s="100"/>
    </row>
    <row r="2367" spans="1:6" x14ac:dyDescent="0.2">
      <c r="A2367" s="100"/>
      <c r="B2367" s="100"/>
      <c r="C2367" s="100"/>
      <c r="D2367" s="100"/>
      <c r="E2367" s="100"/>
      <c r="F2367" s="100"/>
    </row>
    <row r="2368" spans="1:6" x14ac:dyDescent="0.2">
      <c r="A2368" s="100"/>
      <c r="B2368" s="100"/>
      <c r="C2368" s="100"/>
      <c r="D2368" s="100"/>
      <c r="E2368" s="100"/>
      <c r="F2368" s="100"/>
    </row>
    <row r="2369" spans="1:6" x14ac:dyDescent="0.2">
      <c r="A2369" s="100"/>
      <c r="B2369" s="100"/>
      <c r="C2369" s="100"/>
      <c r="D2369" s="100"/>
      <c r="E2369" s="100"/>
      <c r="F2369" s="100"/>
    </row>
    <row r="2370" spans="1:6" x14ac:dyDescent="0.2">
      <c r="A2370" s="100"/>
      <c r="B2370" s="100"/>
      <c r="C2370" s="100"/>
      <c r="D2370" s="100"/>
      <c r="E2370" s="100"/>
      <c r="F2370" s="100"/>
    </row>
    <row r="2371" spans="1:6" x14ac:dyDescent="0.2">
      <c r="A2371" s="100"/>
      <c r="B2371" s="100"/>
      <c r="C2371" s="100"/>
      <c r="D2371" s="100"/>
      <c r="E2371" s="100"/>
      <c r="F2371" s="100"/>
    </row>
    <row r="2372" spans="1:6" x14ac:dyDescent="0.2">
      <c r="A2372" s="100"/>
      <c r="B2372" s="100"/>
      <c r="C2372" s="100"/>
      <c r="D2372" s="100"/>
      <c r="E2372" s="100"/>
      <c r="F2372" s="100"/>
    </row>
    <row r="2373" spans="1:6" x14ac:dyDescent="0.2">
      <c r="A2373" s="100"/>
      <c r="B2373" s="100"/>
      <c r="C2373" s="100"/>
      <c r="D2373" s="100"/>
      <c r="E2373" s="100"/>
      <c r="F2373" s="100"/>
    </row>
    <row r="2374" spans="1:6" x14ac:dyDescent="0.2">
      <c r="A2374" s="100"/>
      <c r="B2374" s="100"/>
      <c r="C2374" s="100"/>
      <c r="D2374" s="100"/>
      <c r="E2374" s="100"/>
      <c r="F2374" s="100"/>
    </row>
    <row r="2375" spans="1:6" x14ac:dyDescent="0.2">
      <c r="A2375" s="100"/>
      <c r="B2375" s="100"/>
      <c r="C2375" s="100"/>
      <c r="D2375" s="100"/>
      <c r="E2375" s="100"/>
      <c r="F2375" s="100"/>
    </row>
    <row r="2376" spans="1:6" x14ac:dyDescent="0.2">
      <c r="A2376" s="100"/>
      <c r="B2376" s="100"/>
      <c r="C2376" s="100"/>
      <c r="D2376" s="100"/>
      <c r="E2376" s="100"/>
      <c r="F2376" s="100"/>
    </row>
    <row r="2377" spans="1:6" x14ac:dyDescent="0.2">
      <c r="A2377" s="100"/>
      <c r="B2377" s="100"/>
      <c r="C2377" s="100"/>
      <c r="D2377" s="100"/>
      <c r="E2377" s="100"/>
      <c r="F2377" s="100"/>
    </row>
    <row r="2378" spans="1:6" x14ac:dyDescent="0.2">
      <c r="A2378" s="100"/>
      <c r="B2378" s="100"/>
      <c r="C2378" s="100"/>
      <c r="D2378" s="100"/>
      <c r="E2378" s="100"/>
      <c r="F2378" s="100"/>
    </row>
    <row r="2379" spans="1:6" x14ac:dyDescent="0.2">
      <c r="A2379" s="100"/>
      <c r="B2379" s="100"/>
      <c r="C2379" s="100"/>
      <c r="D2379" s="100"/>
      <c r="E2379" s="100"/>
      <c r="F2379" s="100"/>
    </row>
    <row r="2380" spans="1:6" x14ac:dyDescent="0.2">
      <c r="A2380" s="100"/>
      <c r="B2380" s="100"/>
      <c r="C2380" s="100"/>
      <c r="D2380" s="100"/>
      <c r="E2380" s="100"/>
      <c r="F2380" s="100"/>
    </row>
    <row r="2381" spans="1:6" x14ac:dyDescent="0.2">
      <c r="A2381" s="100"/>
      <c r="B2381" s="100"/>
      <c r="C2381" s="100"/>
      <c r="D2381" s="100"/>
      <c r="E2381" s="100"/>
      <c r="F2381" s="100"/>
    </row>
    <row r="2382" spans="1:6" x14ac:dyDescent="0.2">
      <c r="A2382" s="100"/>
      <c r="B2382" s="100"/>
      <c r="C2382" s="100"/>
      <c r="D2382" s="100"/>
      <c r="E2382" s="100"/>
      <c r="F2382" s="100"/>
    </row>
    <row r="2383" spans="1:6" x14ac:dyDescent="0.2">
      <c r="A2383" s="100"/>
      <c r="B2383" s="100"/>
      <c r="C2383" s="100"/>
      <c r="D2383" s="100"/>
      <c r="E2383" s="100"/>
      <c r="F2383" s="100"/>
    </row>
    <row r="2384" spans="1:6" x14ac:dyDescent="0.2">
      <c r="A2384" s="100"/>
      <c r="B2384" s="100"/>
      <c r="C2384" s="100"/>
      <c r="D2384" s="100"/>
      <c r="E2384" s="100"/>
      <c r="F2384" s="100"/>
    </row>
    <row r="2385" spans="1:6" x14ac:dyDescent="0.2">
      <c r="A2385" s="100"/>
      <c r="B2385" s="100"/>
      <c r="C2385" s="100"/>
      <c r="D2385" s="100"/>
      <c r="E2385" s="100"/>
      <c r="F2385" s="100"/>
    </row>
    <row r="2386" spans="1:6" x14ac:dyDescent="0.2">
      <c r="A2386" s="100"/>
      <c r="B2386" s="100"/>
      <c r="C2386" s="100"/>
      <c r="D2386" s="100"/>
      <c r="E2386" s="100"/>
      <c r="F2386" s="100"/>
    </row>
    <row r="2387" spans="1:6" x14ac:dyDescent="0.2">
      <c r="A2387" s="100"/>
      <c r="B2387" s="100"/>
      <c r="C2387" s="100"/>
      <c r="D2387" s="100"/>
      <c r="E2387" s="100"/>
      <c r="F2387" s="100"/>
    </row>
    <row r="2388" spans="1:6" x14ac:dyDescent="0.2">
      <c r="A2388" s="100"/>
      <c r="B2388" s="100"/>
      <c r="C2388" s="100"/>
      <c r="D2388" s="100"/>
      <c r="E2388" s="100"/>
      <c r="F2388" s="100"/>
    </row>
    <row r="2389" spans="1:6" x14ac:dyDescent="0.2">
      <c r="A2389" s="100"/>
      <c r="B2389" s="100"/>
      <c r="C2389" s="100"/>
      <c r="D2389" s="100"/>
      <c r="E2389" s="100"/>
      <c r="F2389" s="100"/>
    </row>
    <row r="2390" spans="1:6" x14ac:dyDescent="0.2">
      <c r="A2390" s="100"/>
      <c r="B2390" s="100"/>
      <c r="C2390" s="100"/>
      <c r="D2390" s="100"/>
      <c r="E2390" s="100"/>
      <c r="F2390" s="100"/>
    </row>
    <row r="2391" spans="1:6" x14ac:dyDescent="0.2">
      <c r="A2391" s="100"/>
      <c r="B2391" s="100"/>
      <c r="C2391" s="100"/>
      <c r="D2391" s="100"/>
      <c r="E2391" s="100"/>
      <c r="F2391" s="100"/>
    </row>
    <row r="2392" spans="1:6" x14ac:dyDescent="0.2">
      <c r="A2392" s="100"/>
      <c r="B2392" s="100"/>
      <c r="C2392" s="100"/>
      <c r="D2392" s="100"/>
      <c r="E2392" s="100"/>
      <c r="F2392" s="100"/>
    </row>
    <row r="2393" spans="1:6" x14ac:dyDescent="0.2">
      <c r="A2393" s="100"/>
      <c r="B2393" s="100"/>
      <c r="C2393" s="100"/>
      <c r="D2393" s="100"/>
      <c r="E2393" s="100"/>
      <c r="F2393" s="100"/>
    </row>
    <row r="2394" spans="1:6" x14ac:dyDescent="0.2">
      <c r="A2394" s="100"/>
      <c r="B2394" s="100"/>
      <c r="C2394" s="100"/>
      <c r="D2394" s="100"/>
      <c r="E2394" s="100"/>
      <c r="F2394" s="100"/>
    </row>
    <row r="2395" spans="1:6" x14ac:dyDescent="0.2">
      <c r="A2395" s="100"/>
      <c r="B2395" s="100"/>
      <c r="C2395" s="100"/>
      <c r="D2395" s="100"/>
      <c r="E2395" s="100"/>
      <c r="F2395" s="100"/>
    </row>
    <row r="2396" spans="1:6" x14ac:dyDescent="0.2">
      <c r="A2396" s="100"/>
      <c r="B2396" s="100"/>
      <c r="C2396" s="100"/>
      <c r="D2396" s="100"/>
      <c r="E2396" s="100"/>
      <c r="F2396" s="100"/>
    </row>
    <row r="2397" spans="1:6" x14ac:dyDescent="0.2">
      <c r="A2397" s="100"/>
      <c r="B2397" s="100"/>
      <c r="C2397" s="100"/>
      <c r="D2397" s="100"/>
      <c r="E2397" s="100"/>
      <c r="F2397" s="100"/>
    </row>
    <row r="2398" spans="1:6" x14ac:dyDescent="0.2">
      <c r="A2398" s="100"/>
      <c r="B2398" s="100"/>
      <c r="C2398" s="100"/>
      <c r="D2398" s="100"/>
      <c r="E2398" s="100"/>
      <c r="F2398" s="100"/>
    </row>
    <row r="2399" spans="1:6" x14ac:dyDescent="0.2">
      <c r="A2399" s="100"/>
      <c r="B2399" s="100"/>
      <c r="C2399" s="100"/>
      <c r="D2399" s="100"/>
      <c r="E2399" s="100"/>
      <c r="F2399" s="100"/>
    </row>
    <row r="2400" spans="1:6" x14ac:dyDescent="0.2">
      <c r="A2400" s="100"/>
      <c r="B2400" s="100"/>
      <c r="C2400" s="100"/>
      <c r="D2400" s="100"/>
      <c r="E2400" s="100"/>
      <c r="F2400" s="100"/>
    </row>
    <row r="2401" spans="1:6" x14ac:dyDescent="0.2">
      <c r="A2401" s="100"/>
      <c r="B2401" s="100"/>
      <c r="C2401" s="100"/>
      <c r="D2401" s="100"/>
      <c r="E2401" s="100"/>
      <c r="F2401" s="100"/>
    </row>
    <row r="2402" spans="1:6" x14ac:dyDescent="0.2">
      <c r="A2402" s="100"/>
      <c r="B2402" s="100"/>
      <c r="C2402" s="100"/>
      <c r="D2402" s="100"/>
      <c r="E2402" s="100"/>
      <c r="F2402" s="100"/>
    </row>
    <row r="2403" spans="1:6" x14ac:dyDescent="0.2">
      <c r="A2403" s="100"/>
      <c r="B2403" s="100"/>
      <c r="C2403" s="100"/>
      <c r="D2403" s="100"/>
      <c r="E2403" s="100"/>
      <c r="F2403" s="100"/>
    </row>
    <row r="2404" spans="1:6" x14ac:dyDescent="0.2">
      <c r="A2404" s="100"/>
      <c r="B2404" s="100"/>
      <c r="C2404" s="100"/>
      <c r="D2404" s="100"/>
      <c r="E2404" s="100"/>
      <c r="F2404" s="100"/>
    </row>
    <row r="2405" spans="1:6" x14ac:dyDescent="0.2">
      <c r="A2405" s="100"/>
      <c r="B2405" s="100"/>
      <c r="C2405" s="100"/>
      <c r="D2405" s="100"/>
      <c r="E2405" s="100"/>
      <c r="F2405" s="100"/>
    </row>
    <row r="2406" spans="1:6" x14ac:dyDescent="0.2">
      <c r="A2406" s="100"/>
      <c r="B2406" s="100"/>
      <c r="C2406" s="100"/>
      <c r="D2406" s="100"/>
      <c r="E2406" s="100"/>
      <c r="F2406" s="100"/>
    </row>
    <row r="2407" spans="1:6" x14ac:dyDescent="0.2">
      <c r="A2407" s="100"/>
      <c r="B2407" s="100"/>
      <c r="C2407" s="100"/>
      <c r="D2407" s="100"/>
      <c r="E2407" s="100"/>
      <c r="F2407" s="100"/>
    </row>
    <row r="2408" spans="1:6" x14ac:dyDescent="0.2">
      <c r="A2408" s="100"/>
      <c r="B2408" s="100"/>
      <c r="C2408" s="100"/>
      <c r="D2408" s="100"/>
      <c r="E2408" s="100"/>
      <c r="F2408" s="100"/>
    </row>
    <row r="2409" spans="1:6" x14ac:dyDescent="0.2">
      <c r="A2409" s="100"/>
      <c r="B2409" s="100"/>
      <c r="C2409" s="100"/>
      <c r="D2409" s="100"/>
      <c r="E2409" s="100"/>
      <c r="F2409" s="100"/>
    </row>
    <row r="2410" spans="1:6" x14ac:dyDescent="0.2">
      <c r="A2410" s="100"/>
      <c r="B2410" s="100"/>
      <c r="C2410" s="100"/>
      <c r="D2410" s="100"/>
      <c r="E2410" s="100"/>
      <c r="F2410" s="100"/>
    </row>
    <row r="2411" spans="1:6" x14ac:dyDescent="0.2">
      <c r="A2411" s="100"/>
      <c r="B2411" s="100"/>
      <c r="C2411" s="100"/>
      <c r="D2411" s="100"/>
      <c r="E2411" s="100"/>
      <c r="F2411" s="100"/>
    </row>
    <row r="2412" spans="1:6" x14ac:dyDescent="0.2">
      <c r="A2412" s="100"/>
      <c r="B2412" s="100"/>
      <c r="C2412" s="100"/>
      <c r="D2412" s="100"/>
      <c r="E2412" s="100"/>
      <c r="F2412" s="100"/>
    </row>
    <row r="2413" spans="1:6" x14ac:dyDescent="0.2">
      <c r="A2413" s="100"/>
      <c r="B2413" s="100"/>
      <c r="C2413" s="100"/>
      <c r="D2413" s="100"/>
      <c r="E2413" s="100"/>
      <c r="F2413" s="100"/>
    </row>
    <row r="2414" spans="1:6" x14ac:dyDescent="0.2">
      <c r="A2414" s="100"/>
      <c r="B2414" s="100"/>
      <c r="C2414" s="100"/>
      <c r="D2414" s="100"/>
      <c r="E2414" s="100"/>
      <c r="F2414" s="100"/>
    </row>
    <row r="2415" spans="1:6" x14ac:dyDescent="0.2">
      <c r="A2415" s="100"/>
      <c r="B2415" s="100"/>
      <c r="C2415" s="100"/>
      <c r="D2415" s="100"/>
      <c r="E2415" s="100"/>
      <c r="F2415" s="100"/>
    </row>
    <row r="2416" spans="1:6" x14ac:dyDescent="0.2">
      <c r="A2416" s="100"/>
      <c r="B2416" s="100"/>
      <c r="C2416" s="100"/>
      <c r="D2416" s="100"/>
      <c r="E2416" s="100"/>
      <c r="F2416" s="100"/>
    </row>
    <row r="2417" spans="1:6" x14ac:dyDescent="0.2">
      <c r="A2417" s="100"/>
      <c r="B2417" s="100"/>
      <c r="C2417" s="100"/>
      <c r="D2417" s="100"/>
      <c r="E2417" s="100"/>
      <c r="F2417" s="100"/>
    </row>
    <row r="2418" spans="1:6" x14ac:dyDescent="0.2">
      <c r="A2418" s="100"/>
      <c r="B2418" s="100"/>
      <c r="C2418" s="100"/>
      <c r="D2418" s="100"/>
      <c r="E2418" s="100"/>
      <c r="F2418" s="100"/>
    </row>
    <row r="2419" spans="1:6" x14ac:dyDescent="0.2">
      <c r="A2419" s="100"/>
      <c r="B2419" s="100"/>
      <c r="C2419" s="100"/>
      <c r="D2419" s="100"/>
      <c r="E2419" s="100"/>
      <c r="F2419" s="100"/>
    </row>
    <row r="2420" spans="1:6" x14ac:dyDescent="0.2">
      <c r="A2420" s="100"/>
      <c r="B2420" s="100"/>
      <c r="C2420" s="100"/>
      <c r="D2420" s="100"/>
      <c r="E2420" s="100"/>
      <c r="F2420" s="100"/>
    </row>
    <row r="2421" spans="1:6" x14ac:dyDescent="0.2">
      <c r="A2421" s="100"/>
      <c r="B2421" s="100"/>
      <c r="C2421" s="100"/>
      <c r="D2421" s="100"/>
      <c r="E2421" s="100"/>
      <c r="F2421" s="100"/>
    </row>
    <row r="2422" spans="1:6" x14ac:dyDescent="0.2">
      <c r="A2422" s="100"/>
      <c r="B2422" s="100"/>
      <c r="C2422" s="100"/>
      <c r="D2422" s="100"/>
      <c r="E2422" s="100"/>
      <c r="F2422" s="100"/>
    </row>
    <row r="2423" spans="1:6" x14ac:dyDescent="0.2">
      <c r="A2423" s="100"/>
      <c r="B2423" s="100"/>
      <c r="C2423" s="100"/>
      <c r="D2423" s="100"/>
      <c r="E2423" s="100"/>
      <c r="F2423" s="100"/>
    </row>
    <row r="2424" spans="1:6" x14ac:dyDescent="0.2">
      <c r="A2424" s="100"/>
      <c r="B2424" s="100"/>
      <c r="C2424" s="100"/>
      <c r="D2424" s="100"/>
      <c r="E2424" s="100"/>
      <c r="F2424" s="100"/>
    </row>
  </sheetData>
  <mergeCells count="12">
    <mergeCell ref="A1:F1"/>
    <mergeCell ref="A2:F2"/>
    <mergeCell ref="A3:F3"/>
    <mergeCell ref="A4:E4"/>
    <mergeCell ref="A59:D59"/>
    <mergeCell ref="D28:E28"/>
    <mergeCell ref="D56:E56"/>
    <mergeCell ref="D58:E58"/>
    <mergeCell ref="D21:E21"/>
    <mergeCell ref="D26:E26"/>
    <mergeCell ref="D27:E27"/>
    <mergeCell ref="B55:E55"/>
  </mergeCells>
  <printOptions horizontalCentered="1"/>
  <pageMargins left="0" right="0" top="0.55118110236220474" bottom="1.1417322834645669" header="0.31496062992125984" footer="0.31496062992125984"/>
  <pageSetup scale="85" orientation="portrait" r:id="rId1"/>
  <headerFooter>
    <oddFooter>&amp;C&amp;P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9C7B7-55AC-4572-9484-107FD4767234}">
  <sheetPr>
    <tabColor theme="8" tint="0.79998168889431442"/>
  </sheetPr>
  <dimension ref="A1:F2422"/>
  <sheetViews>
    <sheetView zoomScaleNormal="100" workbookViewId="0">
      <selection activeCell="M8" sqref="M8"/>
    </sheetView>
  </sheetViews>
  <sheetFormatPr baseColWidth="10" defaultRowHeight="11.25" x14ac:dyDescent="0.2"/>
  <cols>
    <col min="1" max="1" width="11" style="60" customWidth="1"/>
    <col min="2" max="3" width="4.59765625" style="60" customWidth="1"/>
    <col min="4" max="4" width="81" style="60" customWidth="1"/>
    <col min="5" max="5" width="13" style="60" customWidth="1"/>
    <col min="6" max="6" width="26" style="60" customWidth="1"/>
    <col min="7" max="16384" width="11.19921875" style="60"/>
  </cols>
  <sheetData>
    <row r="1" spans="1:6" ht="20.45" customHeight="1" x14ac:dyDescent="0.2">
      <c r="A1" s="355" t="s">
        <v>310</v>
      </c>
      <c r="B1" s="356"/>
      <c r="C1" s="356"/>
      <c r="D1" s="356"/>
      <c r="E1" s="356"/>
      <c r="F1" s="357"/>
    </row>
    <row r="2" spans="1:6" ht="21" customHeight="1" x14ac:dyDescent="0.2">
      <c r="A2" s="358" t="str">
        <f>CA!A2</f>
        <v>PRESUPUESTO DE EGRESOS DEL EJERCICIO FISCAL 2025</v>
      </c>
      <c r="B2" s="359"/>
      <c r="C2" s="359"/>
      <c r="D2" s="359"/>
      <c r="E2" s="359"/>
      <c r="F2" s="360"/>
    </row>
    <row r="3" spans="1:6" ht="21.6" customHeight="1" x14ac:dyDescent="0.2">
      <c r="A3" s="361" t="s">
        <v>1403</v>
      </c>
      <c r="B3" s="362"/>
      <c r="C3" s="362"/>
      <c r="D3" s="362"/>
      <c r="E3" s="362"/>
      <c r="F3" s="363"/>
    </row>
    <row r="4" spans="1:6" ht="24.95" customHeight="1" x14ac:dyDescent="0.2">
      <c r="A4" s="364" t="s">
        <v>1404</v>
      </c>
      <c r="B4" s="365"/>
      <c r="C4" s="365"/>
      <c r="D4" s="365"/>
      <c r="E4" s="366"/>
      <c r="F4" s="380" t="s">
        <v>1136</v>
      </c>
    </row>
    <row r="5" spans="1:6" ht="24.95" customHeight="1" x14ac:dyDescent="0.2">
      <c r="A5" s="377"/>
      <c r="B5" s="378"/>
      <c r="C5" s="378"/>
      <c r="D5" s="378"/>
      <c r="E5" s="379"/>
      <c r="F5" s="381"/>
    </row>
    <row r="6" spans="1:6" ht="24.95" customHeight="1" x14ac:dyDescent="0.2">
      <c r="A6" s="223">
        <v>1</v>
      </c>
      <c r="B6" s="224" t="s">
        <v>1405</v>
      </c>
      <c r="C6" s="225"/>
      <c r="D6" s="226"/>
      <c r="E6" s="226"/>
      <c r="F6" s="227">
        <f>F7+F10+F12+F17+F19+F22+F26</f>
        <v>299297732.70978081</v>
      </c>
    </row>
    <row r="7" spans="1:6" ht="24.95" customHeight="1" x14ac:dyDescent="0.2">
      <c r="A7" s="228" t="s">
        <v>1406</v>
      </c>
      <c r="B7" s="229"/>
      <c r="C7" s="230" t="s">
        <v>1407</v>
      </c>
      <c r="D7" s="231"/>
      <c r="E7" s="231"/>
      <c r="F7" s="232">
        <f>F8+F9</f>
        <v>17912448.575397257</v>
      </c>
    </row>
    <row r="8" spans="1:6" ht="24.95" customHeight="1" x14ac:dyDescent="0.2">
      <c r="A8" s="233" t="s">
        <v>346</v>
      </c>
      <c r="B8" s="205"/>
      <c r="C8" s="206"/>
      <c r="D8" s="207" t="s">
        <v>1407</v>
      </c>
      <c r="E8" s="207"/>
      <c r="F8" s="214">
        <f>SUMIF('Resumen de Egresos'!$E$6:$E$1286,CFG!A8,'Resumen de Egresos'!$J$6:$J$1286)</f>
        <v>15618406.808821915</v>
      </c>
    </row>
    <row r="9" spans="1:6" ht="24.95" customHeight="1" x14ac:dyDescent="0.2">
      <c r="A9" s="233" t="s">
        <v>1408</v>
      </c>
      <c r="B9" s="205"/>
      <c r="C9" s="206"/>
      <c r="D9" s="207" t="s">
        <v>1409</v>
      </c>
      <c r="E9" s="207"/>
      <c r="F9" s="214">
        <f>SUMIF('Resumen de Egresos'!$E$6:$E$1286,CFG!A9,'Resumen de Egresos'!$J$6:$J$1286)</f>
        <v>2294041.766575343</v>
      </c>
    </row>
    <row r="10" spans="1:6" ht="24.95" customHeight="1" x14ac:dyDescent="0.2">
      <c r="A10" s="228" t="s">
        <v>1410</v>
      </c>
      <c r="B10" s="229"/>
      <c r="C10" s="230" t="s">
        <v>1411</v>
      </c>
      <c r="D10" s="231"/>
      <c r="E10" s="231"/>
      <c r="F10" s="232">
        <f>F11</f>
        <v>2126898.1172602735</v>
      </c>
    </row>
    <row r="11" spans="1:6" ht="24.95" customHeight="1" x14ac:dyDescent="0.2">
      <c r="A11" s="233" t="s">
        <v>343</v>
      </c>
      <c r="B11" s="205"/>
      <c r="C11" s="206"/>
      <c r="D11" s="207" t="s">
        <v>1412</v>
      </c>
      <c r="E11" s="207"/>
      <c r="F11" s="214">
        <f>SUMIF('Resumen de Egresos'!$E$6:$E$1286,CFG!A11,'Resumen de Egresos'!$J$6:$J$1286)</f>
        <v>2126898.1172602735</v>
      </c>
    </row>
    <row r="12" spans="1:6" ht="24.95" customHeight="1" x14ac:dyDescent="0.2">
      <c r="A12" s="228" t="s">
        <v>1413</v>
      </c>
      <c r="B12" s="229"/>
      <c r="C12" s="230" t="s">
        <v>1414</v>
      </c>
      <c r="D12" s="231"/>
      <c r="E12" s="234"/>
      <c r="F12" s="235">
        <f>SUM(F13:F16)</f>
        <v>28553294.052602742</v>
      </c>
    </row>
    <row r="13" spans="1:6" ht="24.95" customHeight="1" x14ac:dyDescent="0.2">
      <c r="A13" s="233" t="s">
        <v>366</v>
      </c>
      <c r="B13" s="206"/>
      <c r="C13" s="206"/>
      <c r="D13" s="207" t="s">
        <v>1415</v>
      </c>
      <c r="E13" s="208"/>
      <c r="F13" s="214">
        <f>SUMIF('Resumen de Egresos'!$E$6:$E$1286,CFG!A13,'Resumen de Egresos'!$J$6:$J$1286)</f>
        <v>19875873.161643837</v>
      </c>
    </row>
    <row r="14" spans="1:6" ht="24.95" customHeight="1" x14ac:dyDescent="0.2">
      <c r="A14" s="233" t="s">
        <v>369</v>
      </c>
      <c r="B14" s="206"/>
      <c r="C14" s="206"/>
      <c r="D14" s="207" t="s">
        <v>1416</v>
      </c>
      <c r="E14" s="208"/>
      <c r="F14" s="214">
        <f>SUMIF('Resumen de Egresos'!$E$6:$E$1286,CFG!A14,'Resumen de Egresos'!$J$6:$J$1286)</f>
        <v>4936224.0361643825</v>
      </c>
    </row>
    <row r="15" spans="1:6" ht="24.95" customHeight="1" x14ac:dyDescent="0.2">
      <c r="A15" s="233" t="s">
        <v>374</v>
      </c>
      <c r="B15" s="206"/>
      <c r="C15" s="206"/>
      <c r="D15" s="207" t="s">
        <v>1417</v>
      </c>
      <c r="E15" s="208"/>
      <c r="F15" s="214">
        <f>SUMIF('Resumen de Egresos'!$E$6:$E$1286,CFG!A15,'Resumen de Egresos'!$J$6:$J$1286)</f>
        <v>2143049.5232876712</v>
      </c>
    </row>
    <row r="16" spans="1:6" ht="24.95" customHeight="1" x14ac:dyDescent="0.2">
      <c r="A16" s="233" t="s">
        <v>340</v>
      </c>
      <c r="B16" s="236"/>
      <c r="C16" s="236"/>
      <c r="D16" s="207" t="s">
        <v>1418</v>
      </c>
      <c r="E16" s="208"/>
      <c r="F16" s="214">
        <f>SUMIF('Resumen de Egresos'!$E$6:$E$1286,CFG!A16,'Resumen de Egresos'!$J$6:$J$1286)</f>
        <v>1598147.3315068493</v>
      </c>
    </row>
    <row r="17" spans="1:6" ht="24.95" customHeight="1" x14ac:dyDescent="0.2">
      <c r="A17" s="228" t="s">
        <v>1419</v>
      </c>
      <c r="B17" s="237"/>
      <c r="C17" s="238" t="s">
        <v>1420</v>
      </c>
      <c r="D17" s="231"/>
      <c r="E17" s="234"/>
      <c r="F17" s="235">
        <f>F18</f>
        <v>2501168.5632876707</v>
      </c>
    </row>
    <row r="18" spans="1:6" ht="24.95" customHeight="1" x14ac:dyDescent="0.2">
      <c r="A18" s="233" t="s">
        <v>396</v>
      </c>
      <c r="B18" s="236"/>
      <c r="C18" s="236"/>
      <c r="D18" s="207" t="s">
        <v>1420</v>
      </c>
      <c r="E18" s="208"/>
      <c r="F18" s="214">
        <f>SUMIF('Resumen de Egresos'!$E$6:$E$1286,CFG!A18,'Resumen de Egresos'!$J$6:$J$1286)</f>
        <v>2501168.5632876707</v>
      </c>
    </row>
    <row r="19" spans="1:6" ht="24.95" customHeight="1" x14ac:dyDescent="0.2">
      <c r="A19" s="228" t="s">
        <v>1421</v>
      </c>
      <c r="B19" s="237"/>
      <c r="C19" s="238" t="s">
        <v>1422</v>
      </c>
      <c r="D19" s="231"/>
      <c r="E19" s="234"/>
      <c r="F19" s="235">
        <f>SUM(F20:F21)</f>
        <v>65307239.120684937</v>
      </c>
    </row>
    <row r="20" spans="1:6" ht="24.95" customHeight="1" x14ac:dyDescent="0.2">
      <c r="A20" s="233" t="s">
        <v>375</v>
      </c>
      <c r="B20" s="236"/>
      <c r="C20" s="236"/>
      <c r="D20" s="207" t="s">
        <v>1423</v>
      </c>
      <c r="E20" s="208"/>
      <c r="F20" s="214">
        <f>SUMIF('Resumen de Egresos'!$E$6:$E$1286,CFG!A20,'Resumen de Egresos'!$J$6:$J$1286)</f>
        <v>60562273.451643839</v>
      </c>
    </row>
    <row r="21" spans="1:6" ht="24.95" customHeight="1" x14ac:dyDescent="0.2">
      <c r="A21" s="233" t="s">
        <v>1010</v>
      </c>
      <c r="B21" s="236"/>
      <c r="C21" s="236"/>
      <c r="D21" s="207" t="s">
        <v>1424</v>
      </c>
      <c r="E21" s="208"/>
      <c r="F21" s="214">
        <f>SUMIF('Resumen de Egresos'!$E$6:$E$1286,CFG!A21,'Resumen de Egresos'!$J$6:$J$1286)</f>
        <v>4744965.6690410953</v>
      </c>
    </row>
    <row r="22" spans="1:6" ht="24.95" customHeight="1" x14ac:dyDescent="0.2">
      <c r="A22" s="228" t="s">
        <v>1425</v>
      </c>
      <c r="B22" s="237"/>
      <c r="C22" s="238" t="s">
        <v>1426</v>
      </c>
      <c r="D22" s="231"/>
      <c r="E22" s="234"/>
      <c r="F22" s="235">
        <f>SUM(F23:F25)</f>
        <v>170448517.88821918</v>
      </c>
    </row>
    <row r="23" spans="1:6" ht="24.95" customHeight="1" x14ac:dyDescent="0.2">
      <c r="A23" s="233" t="s">
        <v>1011</v>
      </c>
      <c r="B23" s="236"/>
      <c r="C23" s="236"/>
      <c r="D23" s="207" t="s">
        <v>1427</v>
      </c>
      <c r="E23" s="208"/>
      <c r="F23" s="214">
        <f>SUMIF('Resumen de Egresos'!$E$6:$E$1286,CFG!A23,'Resumen de Egresos'!$J$6:$J$1286)</f>
        <v>153719874.25479451</v>
      </c>
    </row>
    <row r="24" spans="1:6" ht="24.95" customHeight="1" x14ac:dyDescent="0.2">
      <c r="A24" s="233" t="s">
        <v>389</v>
      </c>
      <c r="B24" s="236"/>
      <c r="C24" s="236"/>
      <c r="D24" s="207" t="s">
        <v>809</v>
      </c>
      <c r="E24" s="208"/>
      <c r="F24" s="214">
        <f>SUMIF('Resumen de Egresos'!$E$6:$E$1286,CFG!A24,'Resumen de Egresos'!$J$6:$J$1286)</f>
        <v>8443654.4706849325</v>
      </c>
    </row>
    <row r="25" spans="1:6" ht="24.95" customHeight="1" x14ac:dyDescent="0.2">
      <c r="A25" s="233" t="s">
        <v>383</v>
      </c>
      <c r="B25" s="236"/>
      <c r="C25" s="236"/>
      <c r="D25" s="207" t="s">
        <v>1428</v>
      </c>
      <c r="E25" s="208"/>
      <c r="F25" s="214">
        <f>SUMIF('Resumen de Egresos'!$E$6:$E$1286,CFG!A25,'Resumen de Egresos'!$J$6:$J$1286)</f>
        <v>8284989.1627397258</v>
      </c>
    </row>
    <row r="26" spans="1:6" ht="24.95" customHeight="1" x14ac:dyDescent="0.2">
      <c r="A26" s="228" t="s">
        <v>1429</v>
      </c>
      <c r="B26" s="237"/>
      <c r="C26" s="238" t="s">
        <v>875</v>
      </c>
      <c r="D26" s="231"/>
      <c r="E26" s="234"/>
      <c r="F26" s="235">
        <f>SUM(F27:F29)</f>
        <v>12448166.392328763</v>
      </c>
    </row>
    <row r="27" spans="1:6" ht="24.95" customHeight="1" x14ac:dyDescent="0.2">
      <c r="A27" s="233" t="s">
        <v>393</v>
      </c>
      <c r="B27" s="236"/>
      <c r="C27" s="239"/>
      <c r="D27" s="207" t="s">
        <v>1430</v>
      </c>
      <c r="E27" s="208"/>
      <c r="F27" s="214">
        <f>SUMIF('Resumen de Egresos'!$E$6:$E$1286,CFG!A27,'Resumen de Egresos'!$J$6:$J$1286)</f>
        <v>9531082.6191780791</v>
      </c>
    </row>
    <row r="28" spans="1:6" ht="24.95" customHeight="1" x14ac:dyDescent="0.2">
      <c r="A28" s="233" t="s">
        <v>391</v>
      </c>
      <c r="B28" s="236"/>
      <c r="C28" s="236"/>
      <c r="D28" s="207" t="s">
        <v>1431</v>
      </c>
      <c r="E28" s="208"/>
      <c r="F28" s="214">
        <f>SUMIF('Resumen de Egresos'!$E$6:$E$1286,CFG!A28,'Resumen de Egresos'!$J$6:$J$1286)</f>
        <v>2917083.7731506843</v>
      </c>
    </row>
    <row r="29" spans="1:6" ht="24.95" customHeight="1" x14ac:dyDescent="0.2">
      <c r="A29" s="240" t="s">
        <v>1432</v>
      </c>
      <c r="B29" s="241"/>
      <c r="C29" s="241"/>
      <c r="D29" s="242" t="s">
        <v>1433</v>
      </c>
      <c r="E29" s="243"/>
      <c r="F29" s="214">
        <f>SUMIF('Resumen de Egresos'!$E$6:$E$1286,CFG!A29,'Resumen de Egresos'!$J$6:$J$1286)</f>
        <v>0</v>
      </c>
    </row>
    <row r="30" spans="1:6" ht="24.95" customHeight="1" x14ac:dyDescent="0.2">
      <c r="A30" s="223">
        <v>2</v>
      </c>
      <c r="B30" s="244" t="s">
        <v>1434</v>
      </c>
      <c r="C30" s="245"/>
      <c r="D30" s="226"/>
      <c r="E30" s="246"/>
      <c r="F30" s="247">
        <f>F31+F36+F41+F43+F45+F48</f>
        <v>188235772.81684932</v>
      </c>
    </row>
    <row r="31" spans="1:6" ht="24.95" customHeight="1" x14ac:dyDescent="0.2">
      <c r="A31" s="228" t="s">
        <v>1435</v>
      </c>
      <c r="B31" s="237"/>
      <c r="C31" s="238" t="s">
        <v>1436</v>
      </c>
      <c r="D31" s="231"/>
      <c r="E31" s="234"/>
      <c r="F31" s="235">
        <f>SUM(F32:F35)</f>
        <v>14885978.998356167</v>
      </c>
    </row>
    <row r="32" spans="1:6" ht="24.95" customHeight="1" x14ac:dyDescent="0.2">
      <c r="A32" s="233" t="s">
        <v>423</v>
      </c>
      <c r="B32" s="236"/>
      <c r="C32" s="239"/>
      <c r="D32" s="207" t="s">
        <v>1437</v>
      </c>
      <c r="E32" s="208"/>
      <c r="F32" s="214">
        <f>SUMIF('Resumen de Egresos'!$E$6:$E$1286,CFG!A32,'Resumen de Egresos'!$J$6:$J$1286)</f>
        <v>5184244.6652054796</v>
      </c>
    </row>
    <row r="33" spans="1:6" ht="24.95" customHeight="1" x14ac:dyDescent="0.2">
      <c r="A33" s="233" t="s">
        <v>403</v>
      </c>
      <c r="B33" s="236"/>
      <c r="C33" s="239"/>
      <c r="D33" s="207" t="s">
        <v>1438</v>
      </c>
      <c r="E33" s="208"/>
      <c r="F33" s="214">
        <f>SUMIF('Resumen de Egresos'!$E$6:$E$1286,CFG!A33,'Resumen de Egresos'!$J$6:$J$1286)</f>
        <v>1882765.1671232877</v>
      </c>
    </row>
    <row r="34" spans="1:6" ht="24.95" customHeight="1" x14ac:dyDescent="0.2">
      <c r="A34" s="211" t="s">
        <v>400</v>
      </c>
      <c r="B34" s="236"/>
      <c r="C34" s="236"/>
      <c r="D34" s="207" t="s">
        <v>1439</v>
      </c>
      <c r="E34" s="208"/>
      <c r="F34" s="214">
        <f>SUMIF('Resumen de Egresos'!$E$6:$E$1286,CFG!A34,'Resumen de Egresos'!$J$6:$J$1286)</f>
        <v>5552613.2208219189</v>
      </c>
    </row>
    <row r="35" spans="1:6" ht="24.95" customHeight="1" x14ac:dyDescent="0.2">
      <c r="A35" s="211" t="s">
        <v>428</v>
      </c>
      <c r="B35" s="236"/>
      <c r="C35" s="236"/>
      <c r="D35" s="207" t="s">
        <v>1440</v>
      </c>
      <c r="E35" s="208"/>
      <c r="F35" s="214">
        <f>SUMIF('Resumen de Egresos'!$E$6:$E$1286,CFG!A35,'Resumen de Egresos'!$J$6:$J$1286)</f>
        <v>2266355.9452054794</v>
      </c>
    </row>
    <row r="36" spans="1:6" ht="24.95" customHeight="1" x14ac:dyDescent="0.2">
      <c r="A36" s="228" t="s">
        <v>1441</v>
      </c>
      <c r="B36" s="237"/>
      <c r="C36" s="238" t="s">
        <v>1442</v>
      </c>
      <c r="D36" s="231"/>
      <c r="E36" s="234"/>
      <c r="F36" s="235">
        <f>SUM(F37:F40)</f>
        <v>146725938.13739726</v>
      </c>
    </row>
    <row r="37" spans="1:6" ht="24.95" customHeight="1" x14ac:dyDescent="0.2">
      <c r="A37" s="211" t="s">
        <v>406</v>
      </c>
      <c r="B37" s="236"/>
      <c r="C37" s="236"/>
      <c r="D37" s="207" t="s">
        <v>1443</v>
      </c>
      <c r="E37" s="208"/>
      <c r="F37" s="214">
        <f>SUMIF('Resumen de Egresos'!$E$6:$E$1286,CFG!A37,'Resumen de Egresos'!$J$6:$J$1286)</f>
        <v>4471881.5441095904</v>
      </c>
    </row>
    <row r="38" spans="1:6" ht="24.95" customHeight="1" x14ac:dyDescent="0.2">
      <c r="A38" s="211" t="s">
        <v>1323</v>
      </c>
      <c r="B38" s="236"/>
      <c r="C38" s="236"/>
      <c r="D38" s="207" t="s">
        <v>1466</v>
      </c>
      <c r="E38" s="208"/>
      <c r="F38" s="214">
        <f>SUMIF('Resumen de Egresos'!$E$6:$E$1286,CFG!A38,'Resumen de Egresos'!$J$6:$J$1286)</f>
        <v>63999.7</v>
      </c>
    </row>
    <row r="39" spans="1:6" ht="24.95" customHeight="1" x14ac:dyDescent="0.2">
      <c r="A39" s="211" t="s">
        <v>431</v>
      </c>
      <c r="B39" s="236"/>
      <c r="C39" s="236"/>
      <c r="D39" s="207" t="s">
        <v>1444</v>
      </c>
      <c r="E39" s="208"/>
      <c r="F39" s="214">
        <f>SUMIF('Resumen de Egresos'!$E$6:$E$1286,CFG!A39,'Resumen de Egresos'!$J$6:$J$1286)</f>
        <v>860687.92328767129</v>
      </c>
    </row>
    <row r="40" spans="1:6" ht="24.95" customHeight="1" x14ac:dyDescent="0.2">
      <c r="A40" s="211" t="s">
        <v>435</v>
      </c>
      <c r="B40" s="236"/>
      <c r="C40" s="236"/>
      <c r="D40" s="207" t="s">
        <v>1445</v>
      </c>
      <c r="E40" s="208"/>
      <c r="F40" s="214">
        <f>SUMIF('Resumen de Egresos'!$E$6:$E$1286,CFG!A40,'Resumen de Egresos'!$J$6:$J$1286)</f>
        <v>141329368.97</v>
      </c>
    </row>
    <row r="41" spans="1:6" ht="24.95" customHeight="1" x14ac:dyDescent="0.2">
      <c r="A41" s="248" t="s">
        <v>1446</v>
      </c>
      <c r="B41" s="237"/>
      <c r="C41" s="238" t="s">
        <v>1447</v>
      </c>
      <c r="D41" s="231"/>
      <c r="E41" s="234"/>
      <c r="F41" s="235">
        <f>F42</f>
        <v>6301944.0087671233</v>
      </c>
    </row>
    <row r="42" spans="1:6" ht="24.95" customHeight="1" x14ac:dyDescent="0.2">
      <c r="A42" s="211" t="s">
        <v>409</v>
      </c>
      <c r="B42" s="236"/>
      <c r="C42" s="236"/>
      <c r="D42" s="207" t="s">
        <v>1448</v>
      </c>
      <c r="E42" s="208"/>
      <c r="F42" s="214">
        <f>SUMIF('Resumen de Egresos'!$E$6:$E$1286,CFG!A42,'Resumen de Egresos'!$J$6:$J$1286)</f>
        <v>6301944.0087671233</v>
      </c>
    </row>
    <row r="43" spans="1:6" ht="24.95" customHeight="1" x14ac:dyDescent="0.2">
      <c r="A43" s="248" t="s">
        <v>1449</v>
      </c>
      <c r="B43" s="237"/>
      <c r="C43" s="238" t="s">
        <v>1450</v>
      </c>
      <c r="D43" s="231"/>
      <c r="E43" s="234"/>
      <c r="F43" s="235">
        <f>F44</f>
        <v>2075560.9523287669</v>
      </c>
    </row>
    <row r="44" spans="1:6" ht="24.95" customHeight="1" x14ac:dyDescent="0.2">
      <c r="A44" s="211" t="s">
        <v>412</v>
      </c>
      <c r="B44" s="236"/>
      <c r="C44" s="236"/>
      <c r="D44" s="207" t="s">
        <v>1451</v>
      </c>
      <c r="E44" s="208"/>
      <c r="F44" s="214">
        <f>SUMIF('Resumen de Egresos'!$E$6:$E$1286,CFG!A44,'Resumen de Egresos'!$J$6:$J$1286)</f>
        <v>2075560.9523287669</v>
      </c>
    </row>
    <row r="45" spans="1:6" ht="24.95" customHeight="1" x14ac:dyDescent="0.2">
      <c r="A45" s="248" t="s">
        <v>1452</v>
      </c>
      <c r="B45" s="237"/>
      <c r="C45" s="238" t="s">
        <v>1453</v>
      </c>
      <c r="D45" s="231"/>
      <c r="E45" s="234"/>
      <c r="F45" s="235">
        <f>SUM(F46:F47)</f>
        <v>16929003.656986304</v>
      </c>
    </row>
    <row r="46" spans="1:6" ht="24.95" customHeight="1" x14ac:dyDescent="0.2">
      <c r="A46" s="211" t="s">
        <v>415</v>
      </c>
      <c r="B46" s="236"/>
      <c r="C46" s="236"/>
      <c r="D46" s="207" t="s">
        <v>1454</v>
      </c>
      <c r="E46" s="208"/>
      <c r="F46" s="214">
        <f>SUMIF('Resumen de Egresos'!$E$6:$E$1286,CFG!A46,'Resumen de Egresos'!$J$6:$J$1286)</f>
        <v>9959034.1326027401</v>
      </c>
    </row>
    <row r="47" spans="1:6" ht="24.95" customHeight="1" x14ac:dyDescent="0.2">
      <c r="A47" s="211" t="s">
        <v>419</v>
      </c>
      <c r="B47" s="236"/>
      <c r="C47" s="236"/>
      <c r="D47" s="207" t="s">
        <v>1455</v>
      </c>
      <c r="E47" s="208"/>
      <c r="F47" s="214">
        <f>SUMIF('Resumen de Egresos'!$E$6:$E$1286,CFG!A47,'Resumen de Egresos'!$J$6:$J$1286)</f>
        <v>6969969.5243835617</v>
      </c>
    </row>
    <row r="48" spans="1:6" ht="24.95" customHeight="1" x14ac:dyDescent="0.2">
      <c r="A48" s="248" t="s">
        <v>1456</v>
      </c>
      <c r="B48" s="249"/>
      <c r="C48" s="250" t="s">
        <v>1457</v>
      </c>
      <c r="D48" s="251"/>
      <c r="E48" s="252"/>
      <c r="F48" s="253">
        <f>F49</f>
        <v>1317347.0630136984</v>
      </c>
    </row>
    <row r="49" spans="1:6" ht="24.95" customHeight="1" x14ac:dyDescent="0.2">
      <c r="A49" s="211" t="s">
        <v>433</v>
      </c>
      <c r="B49" s="236"/>
      <c r="C49" s="236"/>
      <c r="D49" s="207" t="s">
        <v>1457</v>
      </c>
      <c r="E49" s="208"/>
      <c r="F49" s="214">
        <f>SUMIF('Resumen de Egresos'!$E$6:$E$1286,CFG!A49,'Resumen de Egresos'!$J$6:$J$1286)</f>
        <v>1317347.0630136984</v>
      </c>
    </row>
    <row r="50" spans="1:6" ht="24.95" customHeight="1" x14ac:dyDescent="0.2">
      <c r="A50" s="254">
        <v>3</v>
      </c>
      <c r="B50" s="255" t="s">
        <v>1458</v>
      </c>
      <c r="C50" s="256"/>
      <c r="D50" s="257"/>
      <c r="E50" s="258"/>
      <c r="F50" s="259">
        <f>F51+F53</f>
        <v>10282645.387397259</v>
      </c>
    </row>
    <row r="51" spans="1:6" ht="24.95" customHeight="1" x14ac:dyDescent="0.2">
      <c r="A51" s="248" t="s">
        <v>1459</v>
      </c>
      <c r="B51" s="237"/>
      <c r="C51" s="238" t="s">
        <v>1460</v>
      </c>
      <c r="D51" s="231"/>
      <c r="E51" s="234"/>
      <c r="F51" s="235">
        <f>F52</f>
        <v>7693942.855890411</v>
      </c>
    </row>
    <row r="52" spans="1:6" ht="24.95" customHeight="1" x14ac:dyDescent="0.2">
      <c r="A52" s="211" t="s">
        <v>439</v>
      </c>
      <c r="B52" s="236"/>
      <c r="C52" s="236"/>
      <c r="D52" s="207" t="s">
        <v>1461</v>
      </c>
      <c r="E52" s="208"/>
      <c r="F52" s="214">
        <f>SUMIF('Resumen de Egresos'!$E$6:$E$1286,CFG!A52,'Resumen de Egresos'!$J$6:$J$1286)</f>
        <v>7693942.855890411</v>
      </c>
    </row>
    <row r="53" spans="1:6" ht="24.95" customHeight="1" x14ac:dyDescent="0.2">
      <c r="A53" s="248" t="s">
        <v>1462</v>
      </c>
      <c r="B53" s="237"/>
      <c r="C53" s="238" t="s">
        <v>1463</v>
      </c>
      <c r="D53" s="231"/>
      <c r="E53" s="234"/>
      <c r="F53" s="235">
        <f>F54</f>
        <v>2588702.5315068495</v>
      </c>
    </row>
    <row r="54" spans="1:6" ht="24.95" customHeight="1" thickBot="1" x14ac:dyDescent="0.25">
      <c r="A54" s="260" t="s">
        <v>442</v>
      </c>
      <c r="B54" s="241"/>
      <c r="C54" s="241"/>
      <c r="D54" s="242" t="s">
        <v>1464</v>
      </c>
      <c r="E54" s="243"/>
      <c r="F54" s="214">
        <f>SUMIF('Resumen de Egresos'!$E$6:$E$1286,CFG!A54,'Resumen de Egresos'!$J$6:$J$1286)</f>
        <v>2588702.5315068495</v>
      </c>
    </row>
    <row r="55" spans="1:6" ht="24.95" customHeight="1" thickTop="1" thickBot="1" x14ac:dyDescent="0.25">
      <c r="A55" s="375" t="s">
        <v>1465</v>
      </c>
      <c r="B55" s="376"/>
      <c r="C55" s="376"/>
      <c r="D55" s="376"/>
      <c r="E55" s="261"/>
      <c r="F55" s="262">
        <f>F6+F30+F50</f>
        <v>497816150.91402745</v>
      </c>
    </row>
    <row r="56" spans="1:6" ht="24.95" customHeight="1" thickTop="1" x14ac:dyDescent="0.2">
      <c r="A56" s="100"/>
      <c r="B56" s="100"/>
      <c r="C56" s="100"/>
      <c r="D56" s="100"/>
      <c r="E56" s="100"/>
      <c r="F56" s="222"/>
    </row>
    <row r="57" spans="1:6" ht="24.95" customHeight="1" x14ac:dyDescent="0.2">
      <c r="A57" s="100"/>
      <c r="B57" s="100"/>
      <c r="C57" s="100"/>
      <c r="D57" s="100"/>
      <c r="E57" s="100"/>
      <c r="F57" s="222">
        <f ca="1">CFF!C45</f>
        <v>497816150.91402727</v>
      </c>
    </row>
    <row r="58" spans="1:6" ht="24.95" customHeight="1" x14ac:dyDescent="0.2">
      <c r="A58" s="100"/>
      <c r="B58" s="100"/>
      <c r="C58" s="100"/>
      <c r="D58" s="100"/>
      <c r="E58" s="100"/>
      <c r="F58" s="222">
        <f ca="1">F55-F57</f>
        <v>0</v>
      </c>
    </row>
    <row r="59" spans="1:6" ht="24.95" customHeight="1" x14ac:dyDescent="0.2">
      <c r="A59" s="100"/>
      <c r="B59" s="100"/>
      <c r="C59" s="100"/>
      <c r="D59" s="100"/>
      <c r="E59" s="100"/>
      <c r="F59" s="222"/>
    </row>
    <row r="60" spans="1:6" ht="24.95" customHeight="1" x14ac:dyDescent="0.2">
      <c r="A60" s="100"/>
      <c r="B60" s="100"/>
      <c r="C60" s="100"/>
      <c r="D60" s="100"/>
      <c r="E60" s="100"/>
      <c r="F60" s="222"/>
    </row>
    <row r="61" spans="1:6" ht="24.95" customHeight="1" x14ac:dyDescent="0.2">
      <c r="A61" s="100"/>
      <c r="B61" s="100"/>
      <c r="C61" s="100"/>
      <c r="D61" s="100"/>
      <c r="E61" s="100"/>
      <c r="F61" s="222"/>
    </row>
    <row r="62" spans="1:6" ht="24.95" customHeight="1" x14ac:dyDescent="0.2">
      <c r="A62" s="100"/>
      <c r="B62" s="100"/>
      <c r="C62" s="100"/>
      <c r="D62" s="100"/>
      <c r="E62" s="100"/>
      <c r="F62" s="222"/>
    </row>
    <row r="63" spans="1:6" ht="20.100000000000001" customHeight="1" x14ac:dyDescent="0.2">
      <c r="A63" s="100"/>
      <c r="B63" s="100"/>
      <c r="C63" s="100"/>
      <c r="D63" s="100"/>
      <c r="E63" s="100"/>
      <c r="F63" s="222"/>
    </row>
    <row r="64" spans="1:6" ht="20.100000000000001" customHeight="1" x14ac:dyDescent="0.2">
      <c r="A64" s="100"/>
      <c r="B64" s="100"/>
      <c r="C64" s="100"/>
      <c r="D64" s="100"/>
      <c r="E64" s="100"/>
      <c r="F64" s="222"/>
    </row>
    <row r="65" spans="1:6" ht="20.100000000000001" customHeight="1" x14ac:dyDescent="0.2">
      <c r="A65" s="100"/>
      <c r="B65" s="100"/>
      <c r="C65" s="100"/>
      <c r="D65" s="100"/>
      <c r="E65" s="100"/>
      <c r="F65" s="222"/>
    </row>
    <row r="66" spans="1:6" ht="20.100000000000001" customHeight="1" x14ac:dyDescent="0.2">
      <c r="A66" s="100"/>
      <c r="B66" s="100"/>
      <c r="C66" s="100"/>
      <c r="D66" s="100"/>
      <c r="E66" s="100"/>
      <c r="F66" s="222"/>
    </row>
    <row r="67" spans="1:6" ht="20.100000000000001" customHeight="1" x14ac:dyDescent="0.2">
      <c r="A67" s="100"/>
      <c r="B67" s="100"/>
      <c r="C67" s="100"/>
      <c r="D67" s="100"/>
      <c r="E67" s="100"/>
      <c r="F67" s="222"/>
    </row>
    <row r="68" spans="1:6" ht="20.100000000000001" customHeight="1" x14ac:dyDescent="0.2">
      <c r="A68" s="100"/>
      <c r="B68" s="100"/>
      <c r="C68" s="100"/>
      <c r="D68" s="100"/>
      <c r="E68" s="100"/>
      <c r="F68" s="222"/>
    </row>
    <row r="69" spans="1:6" ht="20.100000000000001" customHeight="1" x14ac:dyDescent="0.2">
      <c r="A69" s="100"/>
      <c r="B69" s="100"/>
      <c r="C69" s="100"/>
      <c r="D69" s="100"/>
      <c r="E69" s="100"/>
      <c r="F69" s="222"/>
    </row>
    <row r="70" spans="1:6" ht="20.100000000000001" customHeight="1" x14ac:dyDescent="0.2">
      <c r="A70" s="100"/>
      <c r="B70" s="100"/>
      <c r="C70" s="100"/>
      <c r="D70" s="100"/>
      <c r="E70" s="100"/>
      <c r="F70" s="222"/>
    </row>
    <row r="71" spans="1:6" ht="20.100000000000001" customHeight="1" x14ac:dyDescent="0.2">
      <c r="A71" s="100"/>
      <c r="B71" s="100"/>
      <c r="C71" s="100"/>
      <c r="D71" s="100"/>
      <c r="E71" s="100"/>
      <c r="F71" s="222"/>
    </row>
    <row r="72" spans="1:6" ht="20.100000000000001" customHeight="1" x14ac:dyDescent="0.2">
      <c r="A72" s="100"/>
      <c r="B72" s="100"/>
      <c r="C72" s="100"/>
      <c r="D72" s="100"/>
      <c r="E72" s="100"/>
      <c r="F72" s="222"/>
    </row>
    <row r="73" spans="1:6" ht="20.100000000000001" customHeight="1" x14ac:dyDescent="0.2">
      <c r="A73" s="100"/>
      <c r="B73" s="100"/>
      <c r="C73" s="100"/>
      <c r="D73" s="100"/>
      <c r="E73" s="100"/>
      <c r="F73" s="136"/>
    </row>
    <row r="74" spans="1:6" ht="20.100000000000001" customHeight="1" x14ac:dyDescent="0.2">
      <c r="A74" s="100"/>
      <c r="B74" s="100"/>
      <c r="C74" s="100"/>
      <c r="D74" s="100"/>
      <c r="E74" s="100"/>
      <c r="F74" s="136"/>
    </row>
    <row r="75" spans="1:6" ht="20.100000000000001" customHeight="1" x14ac:dyDescent="0.2">
      <c r="A75" s="100"/>
      <c r="B75" s="100"/>
      <c r="C75" s="100"/>
      <c r="D75" s="100"/>
      <c r="E75" s="100"/>
      <c r="F75" s="136"/>
    </row>
    <row r="76" spans="1:6" ht="20.100000000000001" customHeight="1" x14ac:dyDescent="0.2">
      <c r="A76" s="100"/>
      <c r="B76" s="100"/>
      <c r="C76" s="100"/>
      <c r="D76" s="100"/>
      <c r="E76" s="100"/>
      <c r="F76" s="136"/>
    </row>
    <row r="77" spans="1:6" ht="20.100000000000001" customHeight="1" x14ac:dyDescent="0.2">
      <c r="A77" s="100"/>
      <c r="B77" s="100"/>
      <c r="C77" s="100"/>
      <c r="D77" s="100"/>
      <c r="E77" s="100"/>
      <c r="F77" s="136"/>
    </row>
    <row r="78" spans="1:6" ht="20.100000000000001" customHeight="1" x14ac:dyDescent="0.2">
      <c r="A78" s="100"/>
      <c r="B78" s="100"/>
      <c r="C78" s="100"/>
      <c r="D78" s="100"/>
      <c r="E78" s="100"/>
      <c r="F78" s="136"/>
    </row>
    <row r="79" spans="1:6" ht="20.100000000000001" customHeight="1" x14ac:dyDescent="0.2">
      <c r="A79" s="100"/>
      <c r="B79" s="100"/>
      <c r="C79" s="100"/>
      <c r="D79" s="100"/>
      <c r="E79" s="100"/>
      <c r="F79" s="136"/>
    </row>
    <row r="80" spans="1:6" ht="20.100000000000001" customHeight="1" x14ac:dyDescent="0.2">
      <c r="A80" s="100"/>
      <c r="B80" s="100"/>
      <c r="C80" s="100"/>
      <c r="D80" s="100"/>
      <c r="E80" s="100"/>
      <c r="F80" s="136"/>
    </row>
    <row r="81" spans="1:6" ht="20.100000000000001" customHeight="1" x14ac:dyDescent="0.2">
      <c r="A81" s="100"/>
      <c r="B81" s="100"/>
      <c r="C81" s="100"/>
      <c r="D81" s="100"/>
      <c r="E81" s="100"/>
      <c r="F81" s="136"/>
    </row>
    <row r="82" spans="1:6" ht="20.100000000000001" customHeight="1" x14ac:dyDescent="0.2">
      <c r="A82" s="100"/>
      <c r="B82" s="100"/>
      <c r="C82" s="100"/>
      <c r="D82" s="100"/>
      <c r="E82" s="100"/>
      <c r="F82" s="136"/>
    </row>
    <row r="83" spans="1:6" ht="20.100000000000001" customHeight="1" x14ac:dyDescent="0.2">
      <c r="A83" s="100"/>
      <c r="B83" s="100"/>
      <c r="C83" s="100"/>
      <c r="D83" s="100"/>
      <c r="E83" s="100"/>
      <c r="F83" s="136"/>
    </row>
    <row r="84" spans="1:6" ht="20.100000000000001" customHeight="1" x14ac:dyDescent="0.2">
      <c r="A84" s="100"/>
      <c r="B84" s="100"/>
      <c r="C84" s="100"/>
      <c r="D84" s="100"/>
      <c r="E84" s="100"/>
      <c r="F84" s="136"/>
    </row>
    <row r="85" spans="1:6" ht="20.100000000000001" customHeight="1" x14ac:dyDescent="0.2">
      <c r="A85" s="100"/>
      <c r="B85" s="100"/>
      <c r="C85" s="100"/>
      <c r="D85" s="100"/>
      <c r="E85" s="100"/>
      <c r="F85" s="136"/>
    </row>
    <row r="86" spans="1:6" ht="20.100000000000001" customHeight="1" x14ac:dyDescent="0.2">
      <c r="A86" s="100"/>
      <c r="B86" s="100"/>
      <c r="C86" s="100"/>
      <c r="D86" s="100"/>
      <c r="E86" s="100"/>
      <c r="F86" s="136"/>
    </row>
    <row r="87" spans="1:6" ht="20.100000000000001" customHeight="1" x14ac:dyDescent="0.2">
      <c r="A87" s="100"/>
      <c r="B87" s="100"/>
      <c r="C87" s="100"/>
      <c r="D87" s="100"/>
      <c r="E87" s="100"/>
      <c r="F87" s="136"/>
    </row>
    <row r="88" spans="1:6" ht="20.100000000000001" customHeight="1" x14ac:dyDescent="0.2">
      <c r="A88" s="100"/>
      <c r="B88" s="100"/>
      <c r="C88" s="100"/>
      <c r="D88" s="100"/>
      <c r="E88" s="100"/>
      <c r="F88" s="136"/>
    </row>
    <row r="89" spans="1:6" ht="20.100000000000001" customHeight="1" x14ac:dyDescent="0.2">
      <c r="A89" s="100"/>
      <c r="B89" s="100"/>
      <c r="C89" s="100"/>
      <c r="D89" s="100"/>
      <c r="E89" s="100"/>
      <c r="F89" s="136"/>
    </row>
    <row r="90" spans="1:6" ht="20.100000000000001" customHeight="1" x14ac:dyDescent="0.2">
      <c r="A90" s="100"/>
      <c r="B90" s="100"/>
      <c r="C90" s="100"/>
      <c r="D90" s="100"/>
      <c r="E90" s="100"/>
      <c r="F90" s="136"/>
    </row>
    <row r="91" spans="1:6" ht="20.100000000000001" customHeight="1" x14ac:dyDescent="0.2">
      <c r="A91" s="100"/>
      <c r="B91" s="100"/>
      <c r="C91" s="100"/>
      <c r="D91" s="100"/>
      <c r="E91" s="100"/>
      <c r="F91" s="136"/>
    </row>
    <row r="92" spans="1:6" ht="20.100000000000001" customHeight="1" x14ac:dyDescent="0.2">
      <c r="A92" s="100"/>
      <c r="B92" s="100"/>
      <c r="C92" s="100"/>
      <c r="D92" s="100"/>
      <c r="E92" s="100"/>
      <c r="F92" s="136"/>
    </row>
    <row r="93" spans="1:6" ht="20.100000000000001" customHeight="1" x14ac:dyDescent="0.2">
      <c r="A93" s="100"/>
      <c r="B93" s="100"/>
      <c r="C93" s="100"/>
      <c r="D93" s="100"/>
      <c r="E93" s="100"/>
      <c r="F93" s="136"/>
    </row>
    <row r="94" spans="1:6" ht="20.100000000000001" customHeight="1" x14ac:dyDescent="0.2">
      <c r="A94" s="100"/>
      <c r="B94" s="100"/>
      <c r="C94" s="100"/>
      <c r="D94" s="100"/>
      <c r="E94" s="100"/>
      <c r="F94" s="136"/>
    </row>
    <row r="95" spans="1:6" ht="20.100000000000001" customHeight="1" x14ac:dyDescent="0.2">
      <c r="A95" s="100"/>
      <c r="B95" s="100"/>
      <c r="C95" s="100"/>
      <c r="D95" s="100"/>
      <c r="E95" s="100"/>
      <c r="F95" s="136"/>
    </row>
    <row r="96" spans="1:6" ht="20.100000000000001" customHeight="1" x14ac:dyDescent="0.2">
      <c r="A96" s="100"/>
      <c r="B96" s="100"/>
      <c r="C96" s="100"/>
      <c r="D96" s="100"/>
      <c r="E96" s="100"/>
      <c r="F96" s="136"/>
    </row>
    <row r="97" spans="1:6" ht="20.100000000000001" customHeight="1" x14ac:dyDescent="0.2">
      <c r="A97" s="100"/>
      <c r="B97" s="100"/>
      <c r="C97" s="100"/>
      <c r="D97" s="100"/>
      <c r="E97" s="100"/>
      <c r="F97" s="100"/>
    </row>
    <row r="98" spans="1:6" ht="20.100000000000001" customHeight="1" x14ac:dyDescent="0.2">
      <c r="A98" s="100"/>
      <c r="B98" s="100"/>
      <c r="C98" s="100"/>
      <c r="D98" s="100"/>
      <c r="E98" s="100"/>
      <c r="F98" s="100"/>
    </row>
    <row r="99" spans="1:6" ht="20.100000000000001" customHeight="1" x14ac:dyDescent="0.2">
      <c r="A99" s="100"/>
      <c r="B99" s="100"/>
      <c r="C99" s="100"/>
      <c r="D99" s="100"/>
      <c r="E99" s="100"/>
      <c r="F99" s="100"/>
    </row>
    <row r="100" spans="1:6" ht="20.100000000000001" customHeight="1" x14ac:dyDescent="0.2">
      <c r="A100" s="100"/>
      <c r="B100" s="100"/>
      <c r="C100" s="100"/>
      <c r="D100" s="100"/>
      <c r="E100" s="100"/>
      <c r="F100" s="100"/>
    </row>
    <row r="101" spans="1:6" ht="20.100000000000001" customHeight="1" x14ac:dyDescent="0.2">
      <c r="A101" s="100"/>
      <c r="B101" s="100"/>
      <c r="C101" s="100"/>
      <c r="D101" s="100"/>
      <c r="E101" s="100"/>
      <c r="F101" s="100"/>
    </row>
    <row r="102" spans="1:6" ht="20.100000000000001" customHeight="1" x14ac:dyDescent="0.2">
      <c r="A102" s="100"/>
      <c r="B102" s="100"/>
      <c r="C102" s="100"/>
      <c r="D102" s="100"/>
      <c r="E102" s="100"/>
      <c r="F102" s="100"/>
    </row>
    <row r="103" spans="1:6" ht="20.100000000000001" customHeight="1" x14ac:dyDescent="0.2">
      <c r="A103" s="100"/>
      <c r="B103" s="100"/>
      <c r="C103" s="100"/>
      <c r="D103" s="100"/>
      <c r="E103" s="100"/>
      <c r="F103" s="100"/>
    </row>
    <row r="104" spans="1:6" ht="20.100000000000001" customHeight="1" x14ac:dyDescent="0.2">
      <c r="A104" s="100"/>
      <c r="B104" s="100"/>
      <c r="C104" s="100"/>
      <c r="D104" s="100"/>
      <c r="E104" s="100"/>
      <c r="F104" s="100"/>
    </row>
    <row r="105" spans="1:6" ht="20.100000000000001" customHeight="1" x14ac:dyDescent="0.2">
      <c r="A105" s="100"/>
      <c r="B105" s="100"/>
      <c r="C105" s="100"/>
      <c r="D105" s="100"/>
      <c r="E105" s="100"/>
      <c r="F105" s="100"/>
    </row>
    <row r="106" spans="1:6" ht="20.100000000000001" customHeight="1" x14ac:dyDescent="0.2">
      <c r="A106" s="100"/>
      <c r="B106" s="100"/>
      <c r="C106" s="100"/>
      <c r="D106" s="100"/>
      <c r="E106" s="100"/>
      <c r="F106" s="100"/>
    </row>
    <row r="107" spans="1:6" ht="20.100000000000001" customHeight="1" x14ac:dyDescent="0.2">
      <c r="A107" s="100"/>
      <c r="B107" s="100"/>
      <c r="C107" s="100"/>
      <c r="D107" s="100"/>
      <c r="E107" s="100"/>
      <c r="F107" s="100"/>
    </row>
    <row r="108" spans="1:6" ht="20.100000000000001" customHeight="1" x14ac:dyDescent="0.2">
      <c r="A108" s="100"/>
      <c r="B108" s="100"/>
      <c r="C108" s="100"/>
      <c r="D108" s="100"/>
      <c r="E108" s="100"/>
      <c r="F108" s="100"/>
    </row>
    <row r="109" spans="1:6" ht="20.100000000000001" customHeight="1" x14ac:dyDescent="0.2">
      <c r="A109" s="100"/>
      <c r="B109" s="100"/>
      <c r="C109" s="100"/>
      <c r="D109" s="100"/>
      <c r="E109" s="100"/>
      <c r="F109" s="100"/>
    </row>
    <row r="110" spans="1:6" ht="20.100000000000001" customHeight="1" x14ac:dyDescent="0.2">
      <c r="A110" s="100"/>
      <c r="B110" s="100"/>
      <c r="C110" s="100"/>
      <c r="D110" s="100"/>
      <c r="E110" s="100"/>
      <c r="F110" s="100"/>
    </row>
    <row r="111" spans="1:6" ht="20.100000000000001" customHeight="1" x14ac:dyDescent="0.2">
      <c r="A111" s="100"/>
      <c r="B111" s="100"/>
      <c r="C111" s="100"/>
      <c r="D111" s="100"/>
      <c r="E111" s="100"/>
      <c r="F111" s="100"/>
    </row>
    <row r="112" spans="1:6" ht="20.100000000000001" customHeight="1" x14ac:dyDescent="0.2">
      <c r="A112" s="100"/>
      <c r="B112" s="100"/>
      <c r="C112" s="100"/>
      <c r="D112" s="100"/>
      <c r="E112" s="100"/>
      <c r="F112" s="100"/>
    </row>
    <row r="113" spans="1:6" ht="20.100000000000001" customHeight="1" x14ac:dyDescent="0.2">
      <c r="A113" s="100"/>
      <c r="B113" s="100"/>
      <c r="C113" s="100"/>
      <c r="D113" s="100"/>
      <c r="E113" s="100"/>
      <c r="F113" s="100"/>
    </row>
    <row r="114" spans="1:6" ht="20.100000000000001" customHeight="1" x14ac:dyDescent="0.2">
      <c r="A114" s="100"/>
      <c r="B114" s="100"/>
      <c r="C114" s="100"/>
      <c r="D114" s="100"/>
      <c r="E114" s="100"/>
      <c r="F114" s="100"/>
    </row>
    <row r="115" spans="1:6" ht="20.100000000000001" customHeight="1" x14ac:dyDescent="0.2">
      <c r="A115" s="100"/>
      <c r="B115" s="100"/>
      <c r="C115" s="100"/>
      <c r="D115" s="100"/>
      <c r="E115" s="100"/>
      <c r="F115" s="100"/>
    </row>
    <row r="116" spans="1:6" ht="20.100000000000001" customHeight="1" x14ac:dyDescent="0.2">
      <c r="A116" s="100"/>
      <c r="B116" s="100"/>
      <c r="C116" s="100"/>
      <c r="D116" s="100"/>
      <c r="E116" s="100"/>
      <c r="F116" s="100"/>
    </row>
    <row r="117" spans="1:6" ht="20.100000000000001" customHeight="1" x14ac:dyDescent="0.2">
      <c r="A117" s="100"/>
      <c r="B117" s="100"/>
      <c r="C117" s="100"/>
      <c r="D117" s="100"/>
      <c r="E117" s="100"/>
      <c r="F117" s="100"/>
    </row>
    <row r="118" spans="1:6" ht="20.100000000000001" customHeight="1" x14ac:dyDescent="0.2">
      <c r="A118" s="100"/>
      <c r="B118" s="100"/>
      <c r="C118" s="100"/>
      <c r="D118" s="100"/>
      <c r="E118" s="100"/>
      <c r="F118" s="100"/>
    </row>
    <row r="119" spans="1:6" ht="20.100000000000001" customHeight="1" x14ac:dyDescent="0.2">
      <c r="A119" s="100"/>
      <c r="B119" s="100"/>
      <c r="C119" s="100"/>
      <c r="D119" s="100"/>
      <c r="E119" s="100"/>
      <c r="F119" s="100"/>
    </row>
    <row r="120" spans="1:6" ht="20.100000000000001" customHeight="1" x14ac:dyDescent="0.2">
      <c r="A120" s="100"/>
      <c r="B120" s="100"/>
      <c r="C120" s="100"/>
      <c r="D120" s="100"/>
      <c r="E120" s="100"/>
      <c r="F120" s="100"/>
    </row>
    <row r="121" spans="1:6" ht="20.100000000000001" customHeight="1" x14ac:dyDescent="0.2">
      <c r="A121" s="100"/>
      <c r="B121" s="100"/>
      <c r="C121" s="100"/>
      <c r="D121" s="100"/>
      <c r="E121" s="100"/>
      <c r="F121" s="100"/>
    </row>
    <row r="122" spans="1:6" ht="20.100000000000001" customHeight="1" x14ac:dyDescent="0.2">
      <c r="A122" s="100"/>
      <c r="B122" s="100"/>
      <c r="C122" s="100"/>
      <c r="D122" s="100"/>
      <c r="E122" s="100"/>
      <c r="F122" s="100"/>
    </row>
    <row r="123" spans="1:6" ht="20.100000000000001" customHeight="1" x14ac:dyDescent="0.2">
      <c r="A123" s="100"/>
      <c r="B123" s="100"/>
      <c r="C123" s="100"/>
      <c r="D123" s="100"/>
      <c r="E123" s="100"/>
      <c r="F123" s="100"/>
    </row>
    <row r="124" spans="1:6" ht="20.100000000000001" customHeight="1" x14ac:dyDescent="0.2">
      <c r="A124" s="100"/>
      <c r="B124" s="100"/>
      <c r="C124" s="100"/>
      <c r="D124" s="100"/>
      <c r="E124" s="100"/>
      <c r="F124" s="100"/>
    </row>
    <row r="125" spans="1:6" ht="20.100000000000001" customHeight="1" x14ac:dyDescent="0.2">
      <c r="A125" s="100"/>
      <c r="B125" s="100"/>
      <c r="C125" s="100"/>
      <c r="D125" s="100"/>
      <c r="E125" s="100"/>
      <c r="F125" s="100"/>
    </row>
    <row r="126" spans="1:6" ht="20.100000000000001" customHeight="1" x14ac:dyDescent="0.2">
      <c r="A126" s="100"/>
      <c r="B126" s="100"/>
      <c r="C126" s="100"/>
      <c r="D126" s="100"/>
      <c r="E126" s="100"/>
      <c r="F126" s="100"/>
    </row>
    <row r="127" spans="1:6" ht="20.100000000000001" customHeight="1" x14ac:dyDescent="0.2">
      <c r="A127" s="100"/>
      <c r="B127" s="100"/>
      <c r="C127" s="100"/>
      <c r="D127" s="100"/>
      <c r="E127" s="100"/>
      <c r="F127" s="100"/>
    </row>
    <row r="128" spans="1:6" ht="20.100000000000001" customHeight="1" x14ac:dyDescent="0.2">
      <c r="A128" s="100"/>
      <c r="B128" s="100"/>
      <c r="C128" s="100"/>
      <c r="D128" s="100"/>
      <c r="E128" s="100"/>
      <c r="F128" s="100"/>
    </row>
    <row r="129" spans="1:6" ht="20.100000000000001" customHeight="1" x14ac:dyDescent="0.2">
      <c r="A129" s="100"/>
      <c r="B129" s="100"/>
      <c r="C129" s="100"/>
      <c r="D129" s="100"/>
      <c r="E129" s="100"/>
      <c r="F129" s="100"/>
    </row>
    <row r="130" spans="1:6" ht="20.100000000000001" customHeight="1" x14ac:dyDescent="0.2">
      <c r="A130" s="100"/>
      <c r="B130" s="100"/>
      <c r="C130" s="100"/>
      <c r="D130" s="100"/>
      <c r="E130" s="100"/>
      <c r="F130" s="100"/>
    </row>
    <row r="131" spans="1:6" ht="20.100000000000001" customHeight="1" x14ac:dyDescent="0.2">
      <c r="A131" s="100"/>
      <c r="B131" s="100"/>
      <c r="C131" s="100"/>
      <c r="D131" s="100"/>
      <c r="E131" s="100"/>
      <c r="F131" s="100"/>
    </row>
    <row r="132" spans="1:6" ht="20.100000000000001" customHeight="1" x14ac:dyDescent="0.2">
      <c r="A132" s="100"/>
      <c r="B132" s="100"/>
      <c r="C132" s="100"/>
      <c r="D132" s="100"/>
      <c r="E132" s="100"/>
      <c r="F132" s="100"/>
    </row>
    <row r="133" spans="1:6" ht="20.100000000000001" customHeight="1" x14ac:dyDescent="0.2">
      <c r="A133" s="100"/>
      <c r="B133" s="100"/>
      <c r="C133" s="100"/>
      <c r="D133" s="100"/>
      <c r="E133" s="100"/>
      <c r="F133" s="100"/>
    </row>
    <row r="134" spans="1:6" ht="20.100000000000001" customHeight="1" x14ac:dyDescent="0.2">
      <c r="A134" s="100"/>
      <c r="B134" s="100"/>
      <c r="C134" s="100"/>
      <c r="D134" s="100"/>
      <c r="E134" s="100"/>
      <c r="F134" s="100"/>
    </row>
    <row r="135" spans="1:6" ht="20.100000000000001" customHeight="1" x14ac:dyDescent="0.2">
      <c r="A135" s="100"/>
      <c r="B135" s="100"/>
      <c r="C135" s="100"/>
      <c r="D135" s="100"/>
      <c r="E135" s="100"/>
      <c r="F135" s="100"/>
    </row>
    <row r="136" spans="1:6" ht="20.100000000000001" customHeight="1" x14ac:dyDescent="0.2">
      <c r="A136" s="100"/>
      <c r="B136" s="100"/>
      <c r="C136" s="100"/>
      <c r="D136" s="100"/>
      <c r="E136" s="100"/>
      <c r="F136" s="100"/>
    </row>
    <row r="137" spans="1:6" ht="20.100000000000001" customHeight="1" x14ac:dyDescent="0.2">
      <c r="A137" s="100"/>
      <c r="B137" s="100"/>
      <c r="C137" s="100"/>
      <c r="D137" s="100"/>
      <c r="E137" s="100"/>
      <c r="F137" s="100"/>
    </row>
    <row r="138" spans="1:6" ht="20.100000000000001" customHeight="1" x14ac:dyDescent="0.2">
      <c r="A138" s="100"/>
      <c r="B138" s="100"/>
      <c r="C138" s="100"/>
      <c r="D138" s="100"/>
      <c r="E138" s="100"/>
      <c r="F138" s="100"/>
    </row>
    <row r="139" spans="1:6" ht="20.100000000000001" customHeight="1" x14ac:dyDescent="0.2">
      <c r="A139" s="100"/>
      <c r="B139" s="100"/>
      <c r="C139" s="100"/>
      <c r="D139" s="100"/>
      <c r="E139" s="100"/>
      <c r="F139" s="100"/>
    </row>
    <row r="140" spans="1:6" ht="20.100000000000001" customHeight="1" x14ac:dyDescent="0.2">
      <c r="A140" s="100"/>
      <c r="B140" s="100"/>
      <c r="C140" s="100"/>
      <c r="D140" s="100"/>
      <c r="E140" s="100"/>
      <c r="F140" s="100"/>
    </row>
    <row r="141" spans="1:6" ht="20.100000000000001" customHeight="1" x14ac:dyDescent="0.2">
      <c r="A141" s="100"/>
      <c r="B141" s="100"/>
      <c r="C141" s="100"/>
      <c r="D141" s="100"/>
      <c r="E141" s="100"/>
      <c r="F141" s="100"/>
    </row>
    <row r="142" spans="1:6" ht="20.100000000000001" customHeight="1" x14ac:dyDescent="0.2">
      <c r="A142" s="100"/>
      <c r="B142" s="100"/>
      <c r="C142" s="100"/>
      <c r="D142" s="100"/>
      <c r="E142" s="100"/>
      <c r="F142" s="100"/>
    </row>
    <row r="143" spans="1:6" ht="20.100000000000001" customHeight="1" x14ac:dyDescent="0.2">
      <c r="A143" s="100"/>
      <c r="B143" s="100"/>
      <c r="C143" s="100"/>
      <c r="D143" s="100"/>
      <c r="E143" s="100"/>
      <c r="F143" s="100"/>
    </row>
    <row r="144" spans="1:6" ht="20.100000000000001" customHeight="1" x14ac:dyDescent="0.2">
      <c r="A144" s="100"/>
      <c r="B144" s="100"/>
      <c r="C144" s="100"/>
      <c r="D144" s="100"/>
      <c r="E144" s="100"/>
      <c r="F144" s="100"/>
    </row>
    <row r="145" spans="1:6" ht="20.100000000000001" customHeight="1" x14ac:dyDescent="0.2">
      <c r="A145" s="100"/>
      <c r="B145" s="100"/>
      <c r="C145" s="100"/>
      <c r="D145" s="100"/>
      <c r="E145" s="100"/>
      <c r="F145" s="100"/>
    </row>
    <row r="146" spans="1:6" ht="20.100000000000001" customHeight="1" x14ac:dyDescent="0.2">
      <c r="A146" s="100"/>
      <c r="B146" s="100"/>
      <c r="C146" s="100"/>
      <c r="D146" s="100"/>
      <c r="E146" s="100"/>
      <c r="F146" s="100"/>
    </row>
    <row r="147" spans="1:6" ht="20.100000000000001" customHeight="1" x14ac:dyDescent="0.2">
      <c r="A147" s="100"/>
      <c r="B147" s="100"/>
      <c r="C147" s="100"/>
      <c r="D147" s="100"/>
      <c r="E147" s="100"/>
      <c r="F147" s="100"/>
    </row>
    <row r="148" spans="1:6" ht="20.100000000000001" customHeight="1" x14ac:dyDescent="0.2">
      <c r="A148" s="100"/>
      <c r="B148" s="100"/>
      <c r="C148" s="100"/>
      <c r="D148" s="100"/>
      <c r="E148" s="100"/>
      <c r="F148" s="100"/>
    </row>
    <row r="149" spans="1:6" ht="20.100000000000001" customHeight="1" x14ac:dyDescent="0.2">
      <c r="A149" s="100"/>
      <c r="B149" s="100"/>
      <c r="C149" s="100"/>
      <c r="D149" s="100"/>
      <c r="E149" s="100"/>
      <c r="F149" s="100"/>
    </row>
    <row r="150" spans="1:6" ht="20.100000000000001" customHeight="1" x14ac:dyDescent="0.2">
      <c r="A150" s="100"/>
      <c r="B150" s="100"/>
      <c r="C150" s="100"/>
      <c r="D150" s="100"/>
      <c r="E150" s="100"/>
      <c r="F150" s="100"/>
    </row>
    <row r="151" spans="1:6" ht="20.100000000000001" customHeight="1" x14ac:dyDescent="0.2">
      <c r="A151" s="100"/>
      <c r="B151" s="100"/>
      <c r="C151" s="100"/>
      <c r="D151" s="100"/>
      <c r="E151" s="100"/>
      <c r="F151" s="100"/>
    </row>
    <row r="152" spans="1:6" ht="20.100000000000001" customHeight="1" x14ac:dyDescent="0.2">
      <c r="A152" s="100"/>
      <c r="B152" s="100"/>
      <c r="C152" s="100"/>
      <c r="D152" s="100"/>
      <c r="E152" s="100"/>
      <c r="F152" s="100"/>
    </row>
    <row r="153" spans="1:6" ht="20.100000000000001" customHeight="1" x14ac:dyDescent="0.2">
      <c r="A153" s="100"/>
      <c r="B153" s="100"/>
      <c r="C153" s="100"/>
      <c r="D153" s="100"/>
      <c r="E153" s="100"/>
      <c r="F153" s="100"/>
    </row>
    <row r="154" spans="1:6" ht="20.100000000000001" customHeight="1" x14ac:dyDescent="0.2">
      <c r="A154" s="100"/>
      <c r="B154" s="100"/>
      <c r="C154" s="100"/>
      <c r="D154" s="100"/>
      <c r="E154" s="100"/>
      <c r="F154" s="100"/>
    </row>
    <row r="155" spans="1:6" ht="20.100000000000001" customHeight="1" x14ac:dyDescent="0.2">
      <c r="A155" s="100"/>
      <c r="B155" s="100"/>
      <c r="C155" s="100"/>
      <c r="D155" s="100"/>
      <c r="E155" s="100"/>
      <c r="F155" s="100"/>
    </row>
    <row r="156" spans="1:6" ht="20.100000000000001" customHeight="1" x14ac:dyDescent="0.2">
      <c r="A156" s="100"/>
      <c r="B156" s="100"/>
      <c r="C156" s="100"/>
      <c r="D156" s="100"/>
      <c r="E156" s="100"/>
      <c r="F156" s="100"/>
    </row>
    <row r="157" spans="1:6" ht="20.100000000000001" customHeight="1" x14ac:dyDescent="0.2">
      <c r="A157" s="100"/>
      <c r="B157" s="100"/>
      <c r="C157" s="100"/>
      <c r="D157" s="100"/>
      <c r="E157" s="100"/>
      <c r="F157" s="100"/>
    </row>
    <row r="158" spans="1:6" ht="20.100000000000001" customHeight="1" x14ac:dyDescent="0.2">
      <c r="A158" s="100"/>
      <c r="B158" s="100"/>
      <c r="C158" s="100"/>
      <c r="D158" s="100"/>
      <c r="E158" s="100"/>
      <c r="F158" s="100"/>
    </row>
    <row r="159" spans="1:6" ht="20.100000000000001" customHeight="1" x14ac:dyDescent="0.2">
      <c r="A159" s="100"/>
      <c r="B159" s="100"/>
      <c r="C159" s="100"/>
      <c r="D159" s="100"/>
      <c r="E159" s="100"/>
      <c r="F159" s="100"/>
    </row>
    <row r="160" spans="1:6" ht="20.100000000000001" customHeight="1" x14ac:dyDescent="0.2">
      <c r="A160" s="100"/>
      <c r="B160" s="100"/>
      <c r="C160" s="100"/>
      <c r="D160" s="100"/>
      <c r="E160" s="100"/>
      <c r="F160" s="100"/>
    </row>
    <row r="161" spans="1:6" ht="20.100000000000001" customHeight="1" x14ac:dyDescent="0.2">
      <c r="A161" s="100"/>
      <c r="B161" s="100"/>
      <c r="C161" s="100"/>
      <c r="D161" s="100"/>
      <c r="E161" s="100"/>
      <c r="F161" s="100"/>
    </row>
    <row r="162" spans="1:6" ht="20.100000000000001" customHeight="1" x14ac:dyDescent="0.2">
      <c r="A162" s="100"/>
      <c r="B162" s="100"/>
      <c r="C162" s="100"/>
      <c r="D162" s="100"/>
      <c r="E162" s="100"/>
      <c r="F162" s="100"/>
    </row>
    <row r="163" spans="1:6" ht="20.100000000000001" customHeight="1" x14ac:dyDescent="0.2">
      <c r="A163" s="100"/>
      <c r="B163" s="100"/>
      <c r="C163" s="100"/>
      <c r="D163" s="100"/>
      <c r="E163" s="100"/>
      <c r="F163" s="100"/>
    </row>
    <row r="164" spans="1:6" ht="20.100000000000001" customHeight="1" x14ac:dyDescent="0.2">
      <c r="A164" s="100"/>
      <c r="B164" s="100"/>
      <c r="C164" s="100"/>
      <c r="D164" s="100"/>
      <c r="E164" s="100"/>
      <c r="F164" s="100"/>
    </row>
    <row r="165" spans="1:6" ht="20.100000000000001" customHeight="1" x14ac:dyDescent="0.2">
      <c r="A165" s="100"/>
      <c r="B165" s="100"/>
      <c r="C165" s="100"/>
      <c r="D165" s="100"/>
      <c r="E165" s="100"/>
      <c r="F165" s="100"/>
    </row>
    <row r="166" spans="1:6" ht="20.100000000000001" customHeight="1" x14ac:dyDescent="0.2">
      <c r="A166" s="100"/>
      <c r="B166" s="100"/>
      <c r="C166" s="100"/>
      <c r="D166" s="100"/>
      <c r="E166" s="100"/>
      <c r="F166" s="100"/>
    </row>
    <row r="167" spans="1:6" ht="20.100000000000001" customHeight="1" x14ac:dyDescent="0.2">
      <c r="A167" s="100"/>
      <c r="B167" s="100"/>
      <c r="C167" s="100"/>
      <c r="D167" s="100"/>
      <c r="E167" s="100"/>
      <c r="F167" s="100"/>
    </row>
    <row r="168" spans="1:6" ht="20.100000000000001" customHeight="1" x14ac:dyDescent="0.2">
      <c r="A168" s="100"/>
      <c r="B168" s="100"/>
      <c r="C168" s="100"/>
      <c r="D168" s="100"/>
      <c r="E168" s="100"/>
      <c r="F168" s="100"/>
    </row>
    <row r="169" spans="1:6" ht="20.100000000000001" customHeight="1" x14ac:dyDescent="0.2">
      <c r="A169" s="100"/>
      <c r="B169" s="100"/>
      <c r="C169" s="100"/>
      <c r="D169" s="100"/>
      <c r="E169" s="100"/>
      <c r="F169" s="100"/>
    </row>
    <row r="170" spans="1:6" ht="20.100000000000001" customHeight="1" x14ac:dyDescent="0.2">
      <c r="A170" s="100"/>
      <c r="B170" s="100"/>
      <c r="C170" s="100"/>
      <c r="D170" s="100"/>
      <c r="E170" s="100"/>
      <c r="F170" s="100"/>
    </row>
    <row r="171" spans="1:6" ht="20.100000000000001" customHeight="1" x14ac:dyDescent="0.2">
      <c r="A171" s="100"/>
      <c r="B171" s="100"/>
      <c r="C171" s="100"/>
      <c r="D171" s="100"/>
      <c r="E171" s="100"/>
      <c r="F171" s="100"/>
    </row>
    <row r="172" spans="1:6" ht="20.100000000000001" customHeight="1" x14ac:dyDescent="0.2">
      <c r="A172" s="100"/>
      <c r="B172" s="100"/>
      <c r="C172" s="100"/>
      <c r="D172" s="100"/>
      <c r="E172" s="100"/>
      <c r="F172" s="100"/>
    </row>
    <row r="173" spans="1:6" ht="20.100000000000001" customHeight="1" x14ac:dyDescent="0.2">
      <c r="A173" s="100"/>
      <c r="B173" s="100"/>
      <c r="C173" s="100"/>
      <c r="D173" s="100"/>
      <c r="E173" s="100"/>
      <c r="F173" s="100"/>
    </row>
    <row r="174" spans="1:6" ht="20.100000000000001" customHeight="1" x14ac:dyDescent="0.2">
      <c r="A174" s="100"/>
      <c r="B174" s="100"/>
      <c r="C174" s="100"/>
      <c r="D174" s="100"/>
      <c r="E174" s="100"/>
      <c r="F174" s="100"/>
    </row>
    <row r="175" spans="1:6" ht="20.100000000000001" customHeight="1" x14ac:dyDescent="0.2">
      <c r="A175" s="100"/>
      <c r="B175" s="100"/>
      <c r="C175" s="100"/>
      <c r="D175" s="100"/>
      <c r="E175" s="100"/>
      <c r="F175" s="100"/>
    </row>
    <row r="176" spans="1:6" ht="20.100000000000001" customHeight="1" x14ac:dyDescent="0.2">
      <c r="A176" s="100"/>
      <c r="B176" s="100"/>
      <c r="C176" s="100"/>
      <c r="D176" s="100"/>
      <c r="E176" s="100"/>
      <c r="F176" s="100"/>
    </row>
    <row r="177" spans="1:6" ht="20.100000000000001" customHeight="1" x14ac:dyDescent="0.2">
      <c r="A177" s="100"/>
      <c r="B177" s="100"/>
      <c r="C177" s="100"/>
      <c r="D177" s="100"/>
      <c r="E177" s="100"/>
      <c r="F177" s="100"/>
    </row>
    <row r="178" spans="1:6" ht="20.100000000000001" customHeight="1" x14ac:dyDescent="0.2">
      <c r="A178" s="100"/>
      <c r="B178" s="100"/>
      <c r="C178" s="100"/>
      <c r="D178" s="100"/>
      <c r="E178" s="100"/>
      <c r="F178" s="100"/>
    </row>
    <row r="179" spans="1:6" ht="20.100000000000001" customHeight="1" x14ac:dyDescent="0.2">
      <c r="A179" s="100"/>
      <c r="B179" s="100"/>
      <c r="C179" s="100"/>
      <c r="D179" s="100"/>
      <c r="E179" s="100"/>
      <c r="F179" s="100"/>
    </row>
    <row r="180" spans="1:6" ht="20.100000000000001" customHeight="1" x14ac:dyDescent="0.2">
      <c r="A180" s="100"/>
      <c r="B180" s="100"/>
      <c r="C180" s="100"/>
      <c r="D180" s="100"/>
      <c r="E180" s="100"/>
      <c r="F180" s="100"/>
    </row>
    <row r="181" spans="1:6" ht="20.100000000000001" customHeight="1" x14ac:dyDescent="0.2">
      <c r="A181" s="100"/>
      <c r="B181" s="100"/>
      <c r="C181" s="100"/>
      <c r="D181" s="100"/>
      <c r="E181" s="100"/>
      <c r="F181" s="100"/>
    </row>
    <row r="182" spans="1:6" ht="20.100000000000001" customHeight="1" x14ac:dyDescent="0.2">
      <c r="A182" s="100"/>
      <c r="B182" s="100"/>
      <c r="C182" s="100"/>
      <c r="D182" s="100"/>
      <c r="E182" s="100"/>
      <c r="F182" s="100"/>
    </row>
    <row r="183" spans="1:6" ht="20.100000000000001" customHeight="1" x14ac:dyDescent="0.2">
      <c r="A183" s="100"/>
      <c r="B183" s="100"/>
      <c r="C183" s="100"/>
      <c r="D183" s="100"/>
      <c r="E183" s="100"/>
      <c r="F183" s="100"/>
    </row>
    <row r="184" spans="1:6" ht="20.100000000000001" customHeight="1" x14ac:dyDescent="0.2">
      <c r="A184" s="100"/>
      <c r="B184" s="100"/>
      <c r="C184" s="100"/>
      <c r="D184" s="100"/>
      <c r="E184" s="100"/>
      <c r="F184" s="100"/>
    </row>
    <row r="185" spans="1:6" ht="20.100000000000001" customHeight="1" x14ac:dyDescent="0.2">
      <c r="A185" s="100"/>
      <c r="B185" s="100"/>
      <c r="C185" s="100"/>
      <c r="D185" s="100"/>
      <c r="E185" s="100"/>
      <c r="F185" s="100"/>
    </row>
    <row r="186" spans="1:6" ht="20.100000000000001" customHeight="1" x14ac:dyDescent="0.2">
      <c r="A186" s="100"/>
      <c r="B186" s="100"/>
      <c r="C186" s="100"/>
      <c r="D186" s="100"/>
      <c r="E186" s="100"/>
      <c r="F186" s="100"/>
    </row>
    <row r="187" spans="1:6" ht="20.100000000000001" customHeight="1" x14ac:dyDescent="0.2">
      <c r="A187" s="100"/>
      <c r="B187" s="100"/>
      <c r="C187" s="100"/>
      <c r="D187" s="100"/>
      <c r="E187" s="100"/>
      <c r="F187" s="100"/>
    </row>
    <row r="188" spans="1:6" ht="20.100000000000001" customHeight="1" x14ac:dyDescent="0.2">
      <c r="A188" s="100"/>
      <c r="B188" s="100"/>
      <c r="C188" s="100"/>
      <c r="D188" s="100"/>
      <c r="E188" s="100"/>
      <c r="F188" s="100"/>
    </row>
    <row r="189" spans="1:6" ht="20.100000000000001" customHeight="1" x14ac:dyDescent="0.2">
      <c r="A189" s="100"/>
      <c r="B189" s="100"/>
      <c r="C189" s="100"/>
      <c r="D189" s="100"/>
      <c r="E189" s="100"/>
      <c r="F189" s="100"/>
    </row>
    <row r="190" spans="1:6" ht="20.100000000000001" customHeight="1" x14ac:dyDescent="0.2">
      <c r="A190" s="100"/>
      <c r="B190" s="100"/>
      <c r="C190" s="100"/>
      <c r="D190" s="100"/>
      <c r="E190" s="100"/>
      <c r="F190" s="100"/>
    </row>
    <row r="191" spans="1:6" ht="20.100000000000001" customHeight="1" x14ac:dyDescent="0.2">
      <c r="A191" s="100"/>
      <c r="B191" s="100"/>
      <c r="C191" s="100"/>
      <c r="D191" s="100"/>
      <c r="E191" s="100"/>
      <c r="F191" s="100"/>
    </row>
    <row r="192" spans="1:6" ht="20.100000000000001" customHeight="1" x14ac:dyDescent="0.2">
      <c r="A192" s="100"/>
      <c r="B192" s="100"/>
      <c r="C192" s="100"/>
      <c r="D192" s="100"/>
      <c r="E192" s="100"/>
      <c r="F192" s="100"/>
    </row>
    <row r="193" spans="1:6" ht="20.100000000000001" customHeight="1" x14ac:dyDescent="0.2">
      <c r="A193" s="100"/>
      <c r="B193" s="100"/>
      <c r="C193" s="100"/>
      <c r="D193" s="100"/>
      <c r="E193" s="100"/>
      <c r="F193" s="100"/>
    </row>
    <row r="194" spans="1:6" ht="20.100000000000001" customHeight="1" x14ac:dyDescent="0.2">
      <c r="A194" s="100"/>
      <c r="B194" s="100"/>
      <c r="C194" s="100"/>
      <c r="D194" s="100"/>
      <c r="E194" s="100"/>
      <c r="F194" s="100"/>
    </row>
    <row r="195" spans="1:6" ht="20.100000000000001" customHeight="1" x14ac:dyDescent="0.2">
      <c r="A195" s="100"/>
      <c r="B195" s="100"/>
      <c r="C195" s="100"/>
      <c r="D195" s="100"/>
      <c r="E195" s="100"/>
      <c r="F195" s="100"/>
    </row>
    <row r="196" spans="1:6" ht="20.100000000000001" customHeight="1" x14ac:dyDescent="0.2">
      <c r="A196" s="100"/>
      <c r="B196" s="100"/>
      <c r="C196" s="100"/>
      <c r="D196" s="100"/>
      <c r="E196" s="100"/>
      <c r="F196" s="100"/>
    </row>
    <row r="197" spans="1:6" ht="20.100000000000001" customHeight="1" x14ac:dyDescent="0.2">
      <c r="A197" s="100"/>
      <c r="B197" s="100"/>
      <c r="C197" s="100"/>
      <c r="D197" s="100"/>
      <c r="E197" s="100"/>
      <c r="F197" s="100"/>
    </row>
    <row r="198" spans="1:6" ht="20.100000000000001" customHeight="1" x14ac:dyDescent="0.2">
      <c r="A198" s="100"/>
      <c r="B198" s="100"/>
      <c r="C198" s="100"/>
      <c r="D198" s="100"/>
      <c r="E198" s="100"/>
      <c r="F198" s="100"/>
    </row>
    <row r="199" spans="1:6" ht="20.100000000000001" customHeight="1" x14ac:dyDescent="0.2">
      <c r="A199" s="100"/>
      <c r="B199" s="100"/>
      <c r="C199" s="100"/>
      <c r="D199" s="100"/>
      <c r="E199" s="100"/>
      <c r="F199" s="100"/>
    </row>
    <row r="200" spans="1:6" ht="20.100000000000001" customHeight="1" x14ac:dyDescent="0.2">
      <c r="A200" s="100"/>
      <c r="B200" s="100"/>
      <c r="C200" s="100"/>
      <c r="D200" s="100"/>
      <c r="E200" s="100"/>
      <c r="F200" s="100"/>
    </row>
    <row r="201" spans="1:6" ht="20.100000000000001" customHeight="1" x14ac:dyDescent="0.2">
      <c r="A201" s="100"/>
      <c r="B201" s="100"/>
      <c r="C201" s="100"/>
      <c r="D201" s="100"/>
      <c r="E201" s="100"/>
      <c r="F201" s="100"/>
    </row>
    <row r="202" spans="1:6" ht="20.100000000000001" customHeight="1" x14ac:dyDescent="0.2">
      <c r="A202" s="100"/>
      <c r="B202" s="100"/>
      <c r="C202" s="100"/>
      <c r="D202" s="100"/>
      <c r="E202" s="100"/>
      <c r="F202" s="100"/>
    </row>
    <row r="203" spans="1:6" ht="20.100000000000001" customHeight="1" x14ac:dyDescent="0.2">
      <c r="A203" s="100"/>
      <c r="B203" s="100"/>
      <c r="C203" s="100"/>
      <c r="D203" s="100"/>
      <c r="E203" s="100"/>
      <c r="F203" s="100"/>
    </row>
    <row r="204" spans="1:6" ht="20.100000000000001" customHeight="1" x14ac:dyDescent="0.2">
      <c r="A204" s="100"/>
      <c r="B204" s="100"/>
      <c r="C204" s="100"/>
      <c r="D204" s="100"/>
      <c r="E204" s="100"/>
      <c r="F204" s="100"/>
    </row>
    <row r="205" spans="1:6" ht="20.100000000000001" customHeight="1" x14ac:dyDescent="0.2">
      <c r="A205" s="100"/>
      <c r="B205" s="100"/>
      <c r="C205" s="100"/>
      <c r="D205" s="100"/>
      <c r="E205" s="100"/>
      <c r="F205" s="100"/>
    </row>
    <row r="206" spans="1:6" ht="20.100000000000001" customHeight="1" x14ac:dyDescent="0.2">
      <c r="A206" s="100"/>
      <c r="B206" s="100"/>
      <c r="C206" s="100"/>
      <c r="D206" s="100"/>
      <c r="E206" s="100"/>
      <c r="F206" s="100"/>
    </row>
    <row r="207" spans="1:6" ht="20.100000000000001" customHeight="1" x14ac:dyDescent="0.2">
      <c r="A207" s="100"/>
      <c r="B207" s="100"/>
      <c r="C207" s="100"/>
      <c r="D207" s="100"/>
      <c r="E207" s="100"/>
      <c r="F207" s="100"/>
    </row>
    <row r="208" spans="1:6" ht="20.100000000000001" customHeight="1" x14ac:dyDescent="0.2">
      <c r="A208" s="100"/>
      <c r="B208" s="100"/>
      <c r="C208" s="100"/>
      <c r="D208" s="100"/>
      <c r="E208" s="100"/>
      <c r="F208" s="100"/>
    </row>
    <row r="209" spans="1:6" ht="20.100000000000001" customHeight="1" x14ac:dyDescent="0.2">
      <c r="A209" s="100"/>
      <c r="B209" s="100"/>
      <c r="C209" s="100"/>
      <c r="D209" s="100"/>
      <c r="E209" s="100"/>
      <c r="F209" s="100"/>
    </row>
    <row r="210" spans="1:6" ht="20.100000000000001" customHeight="1" x14ac:dyDescent="0.2">
      <c r="A210" s="100"/>
      <c r="B210" s="100"/>
      <c r="C210" s="100"/>
      <c r="D210" s="100"/>
      <c r="E210" s="100"/>
      <c r="F210" s="100"/>
    </row>
    <row r="211" spans="1:6" ht="20.100000000000001" customHeight="1" x14ac:dyDescent="0.2">
      <c r="A211" s="100"/>
      <c r="B211" s="100"/>
      <c r="C211" s="100"/>
      <c r="D211" s="100"/>
      <c r="E211" s="100"/>
      <c r="F211" s="100"/>
    </row>
    <row r="212" spans="1:6" ht="20.100000000000001" customHeight="1" x14ac:dyDescent="0.2">
      <c r="A212" s="100"/>
      <c r="B212" s="100"/>
      <c r="C212" s="100"/>
      <c r="D212" s="100"/>
      <c r="E212" s="100"/>
      <c r="F212" s="100"/>
    </row>
    <row r="213" spans="1:6" ht="20.100000000000001" customHeight="1" x14ac:dyDescent="0.2">
      <c r="A213" s="100"/>
      <c r="B213" s="100"/>
      <c r="C213" s="100"/>
      <c r="D213" s="100"/>
      <c r="E213" s="100"/>
      <c r="F213" s="100"/>
    </row>
    <row r="214" spans="1:6" ht="20.100000000000001" customHeight="1" x14ac:dyDescent="0.2">
      <c r="A214" s="100"/>
      <c r="B214" s="100"/>
      <c r="C214" s="100"/>
      <c r="D214" s="100"/>
      <c r="E214" s="100"/>
      <c r="F214" s="100"/>
    </row>
    <row r="215" spans="1:6" ht="20.100000000000001" customHeight="1" x14ac:dyDescent="0.2">
      <c r="A215" s="100"/>
      <c r="B215" s="100"/>
      <c r="C215" s="100"/>
      <c r="D215" s="100"/>
      <c r="E215" s="100"/>
      <c r="F215" s="100"/>
    </row>
    <row r="216" spans="1:6" ht="20.100000000000001" customHeight="1" x14ac:dyDescent="0.2">
      <c r="A216" s="100"/>
      <c r="B216" s="100"/>
      <c r="C216" s="100"/>
      <c r="D216" s="100"/>
      <c r="E216" s="100"/>
      <c r="F216" s="100"/>
    </row>
    <row r="217" spans="1:6" ht="20.100000000000001" customHeight="1" x14ac:dyDescent="0.2">
      <c r="A217" s="100"/>
      <c r="B217" s="100"/>
      <c r="C217" s="100"/>
      <c r="D217" s="100"/>
      <c r="E217" s="100"/>
      <c r="F217" s="100"/>
    </row>
    <row r="218" spans="1:6" ht="20.100000000000001" customHeight="1" x14ac:dyDescent="0.2">
      <c r="A218" s="100"/>
      <c r="B218" s="100"/>
      <c r="C218" s="100"/>
      <c r="D218" s="100"/>
      <c r="E218" s="100"/>
      <c r="F218" s="100"/>
    </row>
    <row r="219" spans="1:6" ht="20.100000000000001" customHeight="1" x14ac:dyDescent="0.2">
      <c r="A219" s="100"/>
      <c r="B219" s="100"/>
      <c r="C219" s="100"/>
      <c r="D219" s="100"/>
      <c r="E219" s="100"/>
      <c r="F219" s="100"/>
    </row>
    <row r="220" spans="1:6" ht="20.100000000000001" customHeight="1" x14ac:dyDescent="0.2">
      <c r="A220" s="100"/>
      <c r="B220" s="100"/>
      <c r="C220" s="100"/>
      <c r="D220" s="100"/>
      <c r="E220" s="100"/>
      <c r="F220" s="100"/>
    </row>
    <row r="221" spans="1:6" ht="20.100000000000001" customHeight="1" x14ac:dyDescent="0.2">
      <c r="A221" s="100"/>
      <c r="B221" s="100"/>
      <c r="C221" s="100"/>
      <c r="D221" s="100"/>
      <c r="E221" s="100"/>
      <c r="F221" s="100"/>
    </row>
    <row r="222" spans="1:6" ht="20.100000000000001" customHeight="1" x14ac:dyDescent="0.2">
      <c r="A222" s="100"/>
      <c r="B222" s="100"/>
      <c r="C222" s="100"/>
      <c r="D222" s="100"/>
      <c r="E222" s="100"/>
      <c r="F222" s="100"/>
    </row>
    <row r="223" spans="1:6" ht="20.100000000000001" customHeight="1" x14ac:dyDescent="0.2">
      <c r="A223" s="100"/>
      <c r="B223" s="100"/>
      <c r="C223" s="100"/>
      <c r="D223" s="100"/>
      <c r="E223" s="100"/>
      <c r="F223" s="100"/>
    </row>
    <row r="224" spans="1:6" ht="20.100000000000001" customHeight="1" x14ac:dyDescent="0.2">
      <c r="A224" s="100"/>
      <c r="B224" s="100"/>
      <c r="C224" s="100"/>
      <c r="D224" s="100"/>
      <c r="E224" s="100"/>
      <c r="F224" s="100"/>
    </row>
    <row r="225" spans="1:6" ht="20.100000000000001" customHeight="1" x14ac:dyDescent="0.2">
      <c r="A225" s="100"/>
      <c r="B225" s="100"/>
      <c r="C225" s="100"/>
      <c r="D225" s="100"/>
      <c r="E225" s="100"/>
      <c r="F225" s="100"/>
    </row>
    <row r="226" spans="1:6" ht="20.100000000000001" customHeight="1" x14ac:dyDescent="0.2">
      <c r="A226" s="100"/>
      <c r="B226" s="100"/>
      <c r="C226" s="100"/>
      <c r="D226" s="100"/>
      <c r="E226" s="100"/>
      <c r="F226" s="100"/>
    </row>
    <row r="227" spans="1:6" ht="20.100000000000001" customHeight="1" x14ac:dyDescent="0.2">
      <c r="A227" s="100"/>
      <c r="B227" s="100"/>
      <c r="C227" s="100"/>
      <c r="D227" s="100"/>
      <c r="E227" s="100"/>
      <c r="F227" s="100"/>
    </row>
    <row r="228" spans="1:6" ht="20.100000000000001" customHeight="1" x14ac:dyDescent="0.2">
      <c r="A228" s="100"/>
      <c r="B228" s="100"/>
      <c r="C228" s="100"/>
      <c r="D228" s="100"/>
      <c r="E228" s="100"/>
      <c r="F228" s="100"/>
    </row>
    <row r="229" spans="1:6" ht="20.100000000000001" customHeight="1" x14ac:dyDescent="0.2">
      <c r="A229" s="100"/>
      <c r="B229" s="100"/>
      <c r="C229" s="100"/>
      <c r="D229" s="100"/>
      <c r="E229" s="100"/>
      <c r="F229" s="100"/>
    </row>
    <row r="230" spans="1:6" ht="20.100000000000001" customHeight="1" x14ac:dyDescent="0.2">
      <c r="A230" s="100"/>
      <c r="B230" s="100"/>
      <c r="C230" s="100"/>
      <c r="D230" s="100"/>
      <c r="E230" s="100"/>
      <c r="F230" s="100"/>
    </row>
    <row r="231" spans="1:6" ht="20.100000000000001" customHeight="1" x14ac:dyDescent="0.2">
      <c r="A231" s="100"/>
      <c r="B231" s="100"/>
      <c r="C231" s="100"/>
      <c r="D231" s="100"/>
      <c r="E231" s="100"/>
      <c r="F231" s="100"/>
    </row>
    <row r="232" spans="1:6" ht="20.100000000000001" customHeight="1" x14ac:dyDescent="0.2">
      <c r="A232" s="100"/>
      <c r="B232" s="100"/>
      <c r="C232" s="100"/>
      <c r="D232" s="100"/>
      <c r="E232" s="100"/>
      <c r="F232" s="100"/>
    </row>
    <row r="233" spans="1:6" ht="20.100000000000001" customHeight="1" x14ac:dyDescent="0.2">
      <c r="A233" s="100"/>
      <c r="B233" s="100"/>
      <c r="C233" s="100"/>
      <c r="D233" s="100"/>
      <c r="E233" s="100"/>
      <c r="F233" s="100"/>
    </row>
    <row r="234" spans="1:6" ht="20.100000000000001" customHeight="1" x14ac:dyDescent="0.2">
      <c r="A234" s="100"/>
      <c r="B234" s="100"/>
      <c r="C234" s="100"/>
      <c r="D234" s="100"/>
      <c r="E234" s="100"/>
      <c r="F234" s="100"/>
    </row>
    <row r="235" spans="1:6" ht="20.100000000000001" customHeight="1" x14ac:dyDescent="0.2">
      <c r="A235" s="100"/>
      <c r="B235" s="100"/>
      <c r="C235" s="100"/>
      <c r="D235" s="100"/>
      <c r="E235" s="100"/>
      <c r="F235" s="100"/>
    </row>
    <row r="236" spans="1:6" ht="20.100000000000001" customHeight="1" x14ac:dyDescent="0.2">
      <c r="A236" s="100"/>
      <c r="B236" s="100"/>
      <c r="C236" s="100"/>
      <c r="D236" s="100"/>
      <c r="E236" s="100"/>
      <c r="F236" s="100"/>
    </row>
    <row r="237" spans="1:6" ht="20.100000000000001" customHeight="1" x14ac:dyDescent="0.2">
      <c r="A237" s="100"/>
      <c r="B237" s="100"/>
      <c r="C237" s="100"/>
      <c r="D237" s="100"/>
      <c r="E237" s="100"/>
      <c r="F237" s="100"/>
    </row>
    <row r="238" spans="1:6" ht="20.100000000000001" customHeight="1" x14ac:dyDescent="0.2">
      <c r="A238" s="100"/>
      <c r="B238" s="100"/>
      <c r="C238" s="100"/>
      <c r="D238" s="100"/>
      <c r="E238" s="100"/>
      <c r="F238" s="100"/>
    </row>
    <row r="239" spans="1:6" ht="20.100000000000001" customHeight="1" x14ac:dyDescent="0.2">
      <c r="A239" s="100"/>
      <c r="B239" s="100"/>
      <c r="C239" s="100"/>
      <c r="D239" s="100"/>
      <c r="E239" s="100"/>
      <c r="F239" s="100"/>
    </row>
    <row r="240" spans="1:6" ht="20.100000000000001" customHeight="1" x14ac:dyDescent="0.2">
      <c r="A240" s="100"/>
      <c r="B240" s="100"/>
      <c r="C240" s="100"/>
      <c r="D240" s="100"/>
      <c r="E240" s="100"/>
      <c r="F240" s="100"/>
    </row>
    <row r="241" spans="1:6" ht="20.100000000000001" customHeight="1" x14ac:dyDescent="0.2">
      <c r="A241" s="100"/>
      <c r="B241" s="100"/>
      <c r="C241" s="100"/>
      <c r="D241" s="100"/>
      <c r="E241" s="100"/>
      <c r="F241" s="100"/>
    </row>
    <row r="242" spans="1:6" ht="20.100000000000001" customHeight="1" x14ac:dyDescent="0.2">
      <c r="A242" s="100"/>
      <c r="B242" s="100"/>
      <c r="C242" s="100"/>
      <c r="D242" s="100"/>
      <c r="E242" s="100"/>
      <c r="F242" s="100"/>
    </row>
    <row r="243" spans="1:6" ht="20.100000000000001" customHeight="1" x14ac:dyDescent="0.2">
      <c r="A243" s="100"/>
      <c r="B243" s="100"/>
      <c r="C243" s="100"/>
      <c r="D243" s="100"/>
      <c r="E243" s="100"/>
      <c r="F243" s="100"/>
    </row>
    <row r="244" spans="1:6" ht="20.100000000000001" customHeight="1" x14ac:dyDescent="0.2">
      <c r="A244" s="100"/>
      <c r="B244" s="100"/>
      <c r="C244" s="100"/>
      <c r="D244" s="100"/>
      <c r="E244" s="100"/>
      <c r="F244" s="100"/>
    </row>
    <row r="245" spans="1:6" ht="20.100000000000001" customHeight="1" x14ac:dyDescent="0.2">
      <c r="A245" s="100"/>
      <c r="B245" s="100"/>
      <c r="C245" s="100"/>
      <c r="D245" s="100"/>
      <c r="E245" s="100"/>
      <c r="F245" s="100"/>
    </row>
    <row r="246" spans="1:6" ht="20.100000000000001" customHeight="1" x14ac:dyDescent="0.2">
      <c r="A246" s="100"/>
      <c r="B246" s="100"/>
      <c r="C246" s="100"/>
      <c r="D246" s="100"/>
      <c r="E246" s="100"/>
      <c r="F246" s="100"/>
    </row>
    <row r="247" spans="1:6" ht="20.100000000000001" customHeight="1" x14ac:dyDescent="0.2">
      <c r="A247" s="100"/>
      <c r="B247" s="100"/>
      <c r="C247" s="100"/>
      <c r="D247" s="100"/>
      <c r="E247" s="100"/>
      <c r="F247" s="100"/>
    </row>
    <row r="248" spans="1:6" ht="20.100000000000001" customHeight="1" x14ac:dyDescent="0.2">
      <c r="A248" s="100"/>
      <c r="B248" s="100"/>
      <c r="C248" s="100"/>
      <c r="D248" s="100"/>
      <c r="E248" s="100"/>
      <c r="F248" s="100"/>
    </row>
    <row r="249" spans="1:6" ht="20.100000000000001" customHeight="1" x14ac:dyDescent="0.2">
      <c r="A249" s="100"/>
      <c r="B249" s="100"/>
      <c r="C249" s="100"/>
      <c r="D249" s="100"/>
      <c r="E249" s="100"/>
      <c r="F249" s="100"/>
    </row>
    <row r="250" spans="1:6" ht="20.100000000000001" customHeight="1" x14ac:dyDescent="0.2">
      <c r="A250" s="100"/>
      <c r="B250" s="100"/>
      <c r="C250" s="100"/>
      <c r="D250" s="100"/>
      <c r="E250" s="100"/>
      <c r="F250" s="100"/>
    </row>
    <row r="251" spans="1:6" ht="20.100000000000001" customHeight="1" x14ac:dyDescent="0.2">
      <c r="A251" s="100"/>
      <c r="B251" s="100"/>
      <c r="C251" s="100"/>
      <c r="D251" s="100"/>
      <c r="E251" s="100"/>
      <c r="F251" s="100"/>
    </row>
    <row r="252" spans="1:6" ht="20.100000000000001" customHeight="1" x14ac:dyDescent="0.2">
      <c r="A252" s="100"/>
      <c r="B252" s="100"/>
      <c r="C252" s="100"/>
      <c r="D252" s="100"/>
      <c r="E252" s="100"/>
      <c r="F252" s="100"/>
    </row>
    <row r="253" spans="1:6" ht="20.100000000000001" customHeight="1" x14ac:dyDescent="0.2">
      <c r="A253" s="100"/>
      <c r="B253" s="100"/>
      <c r="C253" s="100"/>
      <c r="D253" s="100"/>
      <c r="E253" s="100"/>
      <c r="F253" s="100"/>
    </row>
    <row r="254" spans="1:6" ht="20.100000000000001" customHeight="1" x14ac:dyDescent="0.2">
      <c r="A254" s="100"/>
      <c r="B254" s="100"/>
      <c r="C254" s="100"/>
      <c r="D254" s="100"/>
      <c r="E254" s="100"/>
      <c r="F254" s="100"/>
    </row>
    <row r="255" spans="1:6" ht="20.100000000000001" customHeight="1" x14ac:dyDescent="0.2">
      <c r="A255" s="100"/>
      <c r="B255" s="100"/>
      <c r="C255" s="100"/>
      <c r="D255" s="100"/>
      <c r="E255" s="100"/>
      <c r="F255" s="100"/>
    </row>
    <row r="256" spans="1:6" ht="20.100000000000001" customHeight="1" x14ac:dyDescent="0.2">
      <c r="A256" s="100"/>
      <c r="B256" s="100"/>
      <c r="C256" s="100"/>
      <c r="D256" s="100"/>
      <c r="E256" s="100"/>
      <c r="F256" s="100"/>
    </row>
    <row r="257" spans="1:6" ht="20.100000000000001" customHeight="1" x14ac:dyDescent="0.2">
      <c r="A257" s="100"/>
      <c r="B257" s="100"/>
      <c r="C257" s="100"/>
      <c r="D257" s="100"/>
      <c r="E257" s="100"/>
      <c r="F257" s="100"/>
    </row>
    <row r="258" spans="1:6" ht="20.100000000000001" customHeight="1" x14ac:dyDescent="0.2">
      <c r="A258" s="100"/>
      <c r="B258" s="100"/>
      <c r="C258" s="100"/>
      <c r="D258" s="100"/>
      <c r="E258" s="100"/>
      <c r="F258" s="100"/>
    </row>
    <row r="259" spans="1:6" ht="20.100000000000001" customHeight="1" x14ac:dyDescent="0.2">
      <c r="A259" s="100"/>
      <c r="B259" s="100"/>
      <c r="C259" s="100"/>
      <c r="D259" s="100"/>
      <c r="E259" s="100"/>
      <c r="F259" s="100"/>
    </row>
    <row r="260" spans="1:6" ht="20.100000000000001" customHeight="1" x14ac:dyDescent="0.2">
      <c r="A260" s="100"/>
      <c r="B260" s="100"/>
      <c r="C260" s="100"/>
      <c r="D260" s="100"/>
      <c r="E260" s="100"/>
      <c r="F260" s="100"/>
    </row>
    <row r="261" spans="1:6" ht="20.100000000000001" customHeight="1" x14ac:dyDescent="0.2">
      <c r="A261" s="100"/>
      <c r="B261" s="100"/>
      <c r="C261" s="100"/>
      <c r="D261" s="100"/>
      <c r="E261" s="100"/>
      <c r="F261" s="100"/>
    </row>
    <row r="262" spans="1:6" ht="20.100000000000001" customHeight="1" x14ac:dyDescent="0.2">
      <c r="A262" s="100"/>
      <c r="B262" s="100"/>
      <c r="C262" s="100"/>
      <c r="D262" s="100"/>
      <c r="E262" s="100"/>
      <c r="F262" s="100"/>
    </row>
    <row r="263" spans="1:6" ht="20.100000000000001" customHeight="1" x14ac:dyDescent="0.2">
      <c r="A263" s="100"/>
      <c r="B263" s="100"/>
      <c r="C263" s="100"/>
      <c r="D263" s="100"/>
      <c r="E263" s="100"/>
      <c r="F263" s="100"/>
    </row>
    <row r="264" spans="1:6" ht="20.100000000000001" customHeight="1" x14ac:dyDescent="0.2">
      <c r="A264" s="100"/>
      <c r="B264" s="100"/>
      <c r="C264" s="100"/>
      <c r="D264" s="100"/>
      <c r="E264" s="100"/>
      <c r="F264" s="100"/>
    </row>
    <row r="265" spans="1:6" ht="20.100000000000001" customHeight="1" x14ac:dyDescent="0.2">
      <c r="A265" s="100"/>
      <c r="B265" s="100"/>
      <c r="C265" s="100"/>
      <c r="D265" s="100"/>
      <c r="E265" s="100"/>
      <c r="F265" s="100"/>
    </row>
    <row r="266" spans="1:6" ht="20.100000000000001" customHeight="1" x14ac:dyDescent="0.2">
      <c r="A266" s="100"/>
      <c r="B266" s="100"/>
      <c r="C266" s="100"/>
      <c r="D266" s="100"/>
      <c r="E266" s="100"/>
      <c r="F266" s="100"/>
    </row>
    <row r="267" spans="1:6" ht="20.100000000000001" customHeight="1" x14ac:dyDescent="0.2">
      <c r="A267" s="100"/>
      <c r="B267" s="100"/>
      <c r="C267" s="100"/>
      <c r="D267" s="100"/>
      <c r="E267" s="100"/>
      <c r="F267" s="100"/>
    </row>
    <row r="268" spans="1:6" ht="20.100000000000001" customHeight="1" x14ac:dyDescent="0.2">
      <c r="A268" s="100"/>
      <c r="B268" s="100"/>
      <c r="C268" s="100"/>
      <c r="D268" s="100"/>
      <c r="E268" s="100"/>
      <c r="F268" s="100"/>
    </row>
    <row r="269" spans="1:6" ht="20.100000000000001" customHeight="1" x14ac:dyDescent="0.2">
      <c r="A269" s="100"/>
      <c r="B269" s="100"/>
      <c r="C269" s="100"/>
      <c r="D269" s="100"/>
      <c r="E269" s="100"/>
      <c r="F269" s="100"/>
    </row>
    <row r="270" spans="1:6" ht="20.100000000000001" customHeight="1" x14ac:dyDescent="0.2">
      <c r="A270" s="100"/>
      <c r="B270" s="100"/>
      <c r="C270" s="100"/>
      <c r="D270" s="100"/>
      <c r="E270" s="100"/>
      <c r="F270" s="100"/>
    </row>
    <row r="271" spans="1:6" ht="20.100000000000001" customHeight="1" x14ac:dyDescent="0.2">
      <c r="A271" s="100"/>
      <c r="B271" s="100"/>
      <c r="C271" s="100"/>
      <c r="D271" s="100"/>
      <c r="E271" s="100"/>
      <c r="F271" s="100"/>
    </row>
    <row r="272" spans="1:6" ht="20.100000000000001" customHeight="1" x14ac:dyDescent="0.2">
      <c r="A272" s="100"/>
      <c r="B272" s="100"/>
      <c r="C272" s="100"/>
      <c r="D272" s="100"/>
      <c r="E272" s="100"/>
      <c r="F272" s="100"/>
    </row>
    <row r="273" spans="1:6" ht="20.100000000000001" customHeight="1" x14ac:dyDescent="0.2">
      <c r="A273" s="100"/>
      <c r="B273" s="100"/>
      <c r="C273" s="100"/>
      <c r="D273" s="100"/>
      <c r="E273" s="100"/>
      <c r="F273" s="100"/>
    </row>
    <row r="274" spans="1:6" ht="20.100000000000001" customHeight="1" x14ac:dyDescent="0.2">
      <c r="A274" s="100"/>
      <c r="B274" s="100"/>
      <c r="C274" s="100"/>
      <c r="D274" s="100"/>
      <c r="E274" s="100"/>
      <c r="F274" s="100"/>
    </row>
    <row r="275" spans="1:6" ht="20.100000000000001" customHeight="1" x14ac:dyDescent="0.2">
      <c r="A275" s="100"/>
      <c r="B275" s="100"/>
      <c r="C275" s="100"/>
      <c r="D275" s="100"/>
      <c r="E275" s="100"/>
      <c r="F275" s="100"/>
    </row>
    <row r="276" spans="1:6" ht="20.100000000000001" customHeight="1" x14ac:dyDescent="0.2">
      <c r="A276" s="100"/>
      <c r="B276" s="100"/>
      <c r="C276" s="100"/>
      <c r="D276" s="100"/>
      <c r="E276" s="100"/>
      <c r="F276" s="100"/>
    </row>
    <row r="277" spans="1:6" ht="20.100000000000001" customHeight="1" x14ac:dyDescent="0.2">
      <c r="A277" s="100"/>
      <c r="B277" s="100"/>
      <c r="C277" s="100"/>
      <c r="D277" s="100"/>
      <c r="E277" s="100"/>
      <c r="F277" s="100"/>
    </row>
    <row r="278" spans="1:6" ht="20.100000000000001" customHeight="1" x14ac:dyDescent="0.2">
      <c r="A278" s="100"/>
      <c r="B278" s="100"/>
      <c r="C278" s="100"/>
      <c r="D278" s="100"/>
      <c r="E278" s="100"/>
      <c r="F278" s="100"/>
    </row>
    <row r="279" spans="1:6" ht="20.100000000000001" customHeight="1" x14ac:dyDescent="0.2">
      <c r="A279" s="100"/>
      <c r="B279" s="100"/>
      <c r="C279" s="100"/>
      <c r="D279" s="100"/>
      <c r="E279" s="100"/>
      <c r="F279" s="100"/>
    </row>
    <row r="280" spans="1:6" ht="20.100000000000001" customHeight="1" x14ac:dyDescent="0.2">
      <c r="A280" s="100"/>
      <c r="B280" s="100"/>
      <c r="C280" s="100"/>
      <c r="D280" s="100"/>
      <c r="E280" s="100"/>
      <c r="F280" s="100"/>
    </row>
    <row r="281" spans="1:6" ht="20.100000000000001" customHeight="1" x14ac:dyDescent="0.2">
      <c r="A281" s="100"/>
      <c r="B281" s="100"/>
      <c r="C281" s="100"/>
      <c r="D281" s="100"/>
      <c r="E281" s="100"/>
      <c r="F281" s="100"/>
    </row>
    <row r="282" spans="1:6" ht="20.100000000000001" customHeight="1" x14ac:dyDescent="0.2">
      <c r="A282" s="100"/>
      <c r="B282" s="100"/>
      <c r="C282" s="100"/>
      <c r="D282" s="100"/>
      <c r="E282" s="100"/>
      <c r="F282" s="100"/>
    </row>
    <row r="283" spans="1:6" ht="20.100000000000001" customHeight="1" x14ac:dyDescent="0.2">
      <c r="A283" s="100"/>
      <c r="B283" s="100"/>
      <c r="C283" s="100"/>
      <c r="D283" s="100"/>
      <c r="E283" s="100"/>
      <c r="F283" s="100"/>
    </row>
    <row r="284" spans="1:6" ht="20.100000000000001" customHeight="1" x14ac:dyDescent="0.2">
      <c r="A284" s="100"/>
      <c r="B284" s="100"/>
      <c r="C284" s="100"/>
      <c r="D284" s="100"/>
      <c r="E284" s="100"/>
      <c r="F284" s="100"/>
    </row>
    <row r="285" spans="1:6" ht="20.100000000000001" customHeight="1" x14ac:dyDescent="0.2">
      <c r="A285" s="100"/>
      <c r="B285" s="100"/>
      <c r="C285" s="100"/>
      <c r="D285" s="100"/>
      <c r="E285" s="100"/>
      <c r="F285" s="100"/>
    </row>
    <row r="286" spans="1:6" ht="20.100000000000001" customHeight="1" x14ac:dyDescent="0.2">
      <c r="A286" s="100"/>
      <c r="B286" s="100"/>
      <c r="C286" s="100"/>
      <c r="D286" s="100"/>
      <c r="E286" s="100"/>
      <c r="F286" s="100"/>
    </row>
    <row r="287" spans="1:6" ht="20.100000000000001" customHeight="1" x14ac:dyDescent="0.2">
      <c r="A287" s="100"/>
      <c r="B287" s="100"/>
      <c r="C287" s="100"/>
      <c r="D287" s="100"/>
      <c r="E287" s="100"/>
      <c r="F287" s="100"/>
    </row>
    <row r="288" spans="1:6" ht="20.100000000000001" customHeight="1" x14ac:dyDescent="0.2">
      <c r="A288" s="100"/>
      <c r="B288" s="100"/>
      <c r="C288" s="100"/>
      <c r="D288" s="100"/>
      <c r="E288" s="100"/>
      <c r="F288" s="100"/>
    </row>
    <row r="289" spans="1:6" ht="20.100000000000001" customHeight="1" x14ac:dyDescent="0.2">
      <c r="A289" s="100"/>
      <c r="B289" s="100"/>
      <c r="C289" s="100"/>
      <c r="D289" s="100"/>
      <c r="E289" s="100"/>
      <c r="F289" s="100"/>
    </row>
    <row r="290" spans="1:6" ht="20.100000000000001" customHeight="1" x14ac:dyDescent="0.2">
      <c r="A290" s="100"/>
      <c r="B290" s="100"/>
      <c r="C290" s="100"/>
      <c r="D290" s="100"/>
      <c r="E290" s="100"/>
      <c r="F290" s="100"/>
    </row>
    <row r="291" spans="1:6" ht="20.100000000000001" customHeight="1" x14ac:dyDescent="0.2">
      <c r="A291" s="100"/>
      <c r="B291" s="100"/>
      <c r="C291" s="100"/>
      <c r="D291" s="100"/>
      <c r="E291" s="100"/>
      <c r="F291" s="100"/>
    </row>
    <row r="292" spans="1:6" ht="20.100000000000001" customHeight="1" x14ac:dyDescent="0.2">
      <c r="A292" s="100"/>
      <c r="B292" s="100"/>
      <c r="C292" s="100"/>
      <c r="D292" s="100"/>
      <c r="E292" s="100"/>
      <c r="F292" s="100"/>
    </row>
    <row r="293" spans="1:6" ht="20.100000000000001" customHeight="1" x14ac:dyDescent="0.2">
      <c r="A293" s="100"/>
      <c r="B293" s="100"/>
      <c r="C293" s="100"/>
      <c r="D293" s="100"/>
      <c r="E293" s="100"/>
      <c r="F293" s="100"/>
    </row>
    <row r="294" spans="1:6" ht="20.100000000000001" customHeight="1" x14ac:dyDescent="0.2">
      <c r="A294" s="100"/>
      <c r="B294" s="100"/>
      <c r="C294" s="100"/>
      <c r="D294" s="100"/>
      <c r="E294" s="100"/>
      <c r="F294" s="100"/>
    </row>
    <row r="295" spans="1:6" ht="20.100000000000001" customHeight="1" x14ac:dyDescent="0.2">
      <c r="A295" s="100"/>
      <c r="B295" s="100"/>
      <c r="C295" s="100"/>
      <c r="D295" s="100"/>
      <c r="E295" s="100"/>
      <c r="F295" s="100"/>
    </row>
    <row r="296" spans="1:6" ht="20.100000000000001" customHeight="1" x14ac:dyDescent="0.2">
      <c r="A296" s="100"/>
      <c r="B296" s="100"/>
      <c r="C296" s="100"/>
      <c r="D296" s="100"/>
      <c r="E296" s="100"/>
      <c r="F296" s="100"/>
    </row>
    <row r="297" spans="1:6" ht="20.100000000000001" customHeight="1" x14ac:dyDescent="0.2">
      <c r="A297" s="100"/>
      <c r="B297" s="100"/>
      <c r="C297" s="100"/>
      <c r="D297" s="100"/>
      <c r="E297" s="100"/>
      <c r="F297" s="100"/>
    </row>
    <row r="298" spans="1:6" ht="20.100000000000001" customHeight="1" x14ac:dyDescent="0.2">
      <c r="A298" s="100"/>
      <c r="B298" s="100"/>
      <c r="C298" s="100"/>
      <c r="D298" s="100"/>
      <c r="E298" s="100"/>
      <c r="F298" s="100"/>
    </row>
    <row r="299" spans="1:6" ht="20.100000000000001" customHeight="1" x14ac:dyDescent="0.2">
      <c r="A299" s="100"/>
      <c r="B299" s="100"/>
      <c r="C299" s="100"/>
      <c r="D299" s="100"/>
      <c r="E299" s="100"/>
      <c r="F299" s="100"/>
    </row>
    <row r="300" spans="1:6" ht="20.100000000000001" customHeight="1" x14ac:dyDescent="0.2">
      <c r="A300" s="100"/>
      <c r="B300" s="100"/>
      <c r="C300" s="100"/>
      <c r="D300" s="100"/>
      <c r="E300" s="100"/>
      <c r="F300" s="100"/>
    </row>
    <row r="301" spans="1:6" ht="20.100000000000001" customHeight="1" x14ac:dyDescent="0.2">
      <c r="A301" s="100"/>
      <c r="B301" s="100"/>
      <c r="C301" s="100"/>
      <c r="D301" s="100"/>
      <c r="E301" s="100"/>
      <c r="F301" s="100"/>
    </row>
    <row r="302" spans="1:6" ht="20.100000000000001" customHeight="1" x14ac:dyDescent="0.2">
      <c r="A302" s="100"/>
      <c r="B302" s="100"/>
      <c r="C302" s="100"/>
      <c r="D302" s="100"/>
      <c r="E302" s="100"/>
      <c r="F302" s="100"/>
    </row>
    <row r="303" spans="1:6" ht="20.100000000000001" customHeight="1" x14ac:dyDescent="0.2">
      <c r="A303" s="100"/>
      <c r="B303" s="100"/>
      <c r="C303" s="100"/>
      <c r="D303" s="100"/>
      <c r="E303" s="100"/>
      <c r="F303" s="100"/>
    </row>
    <row r="304" spans="1:6" ht="20.100000000000001" customHeight="1" x14ac:dyDescent="0.2">
      <c r="A304" s="100"/>
      <c r="B304" s="100"/>
      <c r="C304" s="100"/>
      <c r="D304" s="100"/>
      <c r="E304" s="100"/>
      <c r="F304" s="100"/>
    </row>
    <row r="305" spans="1:6" ht="20.100000000000001" customHeight="1" x14ac:dyDescent="0.2">
      <c r="A305" s="100"/>
      <c r="B305" s="100"/>
      <c r="C305" s="100"/>
      <c r="D305" s="100"/>
      <c r="E305" s="100"/>
      <c r="F305" s="100"/>
    </row>
    <row r="306" spans="1:6" ht="20.100000000000001" customHeight="1" x14ac:dyDescent="0.2">
      <c r="A306" s="100"/>
      <c r="B306" s="100"/>
      <c r="C306" s="100"/>
      <c r="D306" s="100"/>
      <c r="E306" s="100"/>
      <c r="F306" s="100"/>
    </row>
    <row r="307" spans="1:6" ht="20.100000000000001" customHeight="1" x14ac:dyDescent="0.2">
      <c r="A307" s="100"/>
      <c r="B307" s="100"/>
      <c r="C307" s="100"/>
      <c r="D307" s="100"/>
      <c r="E307" s="100"/>
      <c r="F307" s="100"/>
    </row>
    <row r="308" spans="1:6" ht="20.100000000000001" customHeight="1" x14ac:dyDescent="0.2">
      <c r="A308" s="100"/>
      <c r="B308" s="100"/>
      <c r="C308" s="100"/>
      <c r="D308" s="100"/>
      <c r="E308" s="100"/>
      <c r="F308" s="100"/>
    </row>
    <row r="309" spans="1:6" ht="20.100000000000001" customHeight="1" x14ac:dyDescent="0.2">
      <c r="A309" s="100"/>
      <c r="B309" s="100"/>
      <c r="C309" s="100"/>
      <c r="D309" s="100"/>
      <c r="E309" s="100"/>
      <c r="F309" s="100"/>
    </row>
    <row r="310" spans="1:6" ht="20.100000000000001" customHeight="1" x14ac:dyDescent="0.2">
      <c r="A310" s="100"/>
      <c r="B310" s="100"/>
      <c r="C310" s="100"/>
      <c r="D310" s="100"/>
      <c r="E310" s="100"/>
      <c r="F310" s="100"/>
    </row>
    <row r="311" spans="1:6" ht="20.100000000000001" customHeight="1" x14ac:dyDescent="0.2">
      <c r="A311" s="100"/>
      <c r="B311" s="100"/>
      <c r="C311" s="100"/>
      <c r="D311" s="100"/>
      <c r="E311" s="100"/>
      <c r="F311" s="100"/>
    </row>
    <row r="312" spans="1:6" ht="20.100000000000001" customHeight="1" x14ac:dyDescent="0.2">
      <c r="A312" s="100"/>
      <c r="B312" s="100"/>
      <c r="C312" s="100"/>
      <c r="D312" s="100"/>
      <c r="E312" s="100"/>
      <c r="F312" s="100"/>
    </row>
    <row r="313" spans="1:6" ht="20.100000000000001" customHeight="1" x14ac:dyDescent="0.2">
      <c r="A313" s="100"/>
      <c r="B313" s="100"/>
      <c r="C313" s="100"/>
      <c r="D313" s="100"/>
      <c r="E313" s="100"/>
      <c r="F313" s="100"/>
    </row>
    <row r="314" spans="1:6" ht="20.100000000000001" customHeight="1" x14ac:dyDescent="0.2">
      <c r="A314" s="100"/>
      <c r="B314" s="100"/>
      <c r="C314" s="100"/>
      <c r="D314" s="100"/>
      <c r="E314" s="100"/>
      <c r="F314" s="100"/>
    </row>
    <row r="315" spans="1:6" ht="20.100000000000001" customHeight="1" x14ac:dyDescent="0.2">
      <c r="A315" s="100"/>
      <c r="B315" s="100"/>
      <c r="C315" s="100"/>
      <c r="D315" s="100"/>
      <c r="E315" s="100"/>
      <c r="F315" s="100"/>
    </row>
    <row r="316" spans="1:6" ht="20.100000000000001" customHeight="1" x14ac:dyDescent="0.2">
      <c r="A316" s="100"/>
      <c r="B316" s="100"/>
      <c r="C316" s="100"/>
      <c r="D316" s="100"/>
      <c r="E316" s="100"/>
      <c r="F316" s="100"/>
    </row>
    <row r="317" spans="1:6" ht="20.100000000000001" customHeight="1" x14ac:dyDescent="0.2">
      <c r="A317" s="100"/>
      <c r="B317" s="100"/>
      <c r="C317" s="100"/>
      <c r="D317" s="100"/>
      <c r="E317" s="100"/>
      <c r="F317" s="100"/>
    </row>
    <row r="318" spans="1:6" ht="20.100000000000001" customHeight="1" x14ac:dyDescent="0.2">
      <c r="A318" s="100"/>
      <c r="B318" s="100"/>
      <c r="C318" s="100"/>
      <c r="D318" s="100"/>
      <c r="E318" s="100"/>
      <c r="F318" s="100"/>
    </row>
    <row r="319" spans="1:6" ht="20.100000000000001" customHeight="1" x14ac:dyDescent="0.2">
      <c r="A319" s="100"/>
      <c r="B319" s="100"/>
      <c r="C319" s="100"/>
      <c r="D319" s="100"/>
      <c r="E319" s="100"/>
      <c r="F319" s="100"/>
    </row>
    <row r="320" spans="1:6" ht="20.100000000000001" customHeight="1" x14ac:dyDescent="0.2">
      <c r="A320" s="100"/>
      <c r="B320" s="100"/>
      <c r="C320" s="100"/>
      <c r="D320" s="100"/>
      <c r="E320" s="100"/>
      <c r="F320" s="100"/>
    </row>
    <row r="321" spans="1:6" ht="20.100000000000001" customHeight="1" x14ac:dyDescent="0.2">
      <c r="A321" s="100"/>
      <c r="B321" s="100"/>
      <c r="C321" s="100"/>
      <c r="D321" s="100"/>
      <c r="E321" s="100"/>
      <c r="F321" s="100"/>
    </row>
    <row r="322" spans="1:6" ht="20.100000000000001" customHeight="1" x14ac:dyDescent="0.2">
      <c r="A322" s="100"/>
      <c r="B322" s="100"/>
      <c r="C322" s="100"/>
      <c r="D322" s="100"/>
      <c r="E322" s="100"/>
      <c r="F322" s="100"/>
    </row>
    <row r="323" spans="1:6" ht="20.100000000000001" customHeight="1" x14ac:dyDescent="0.2">
      <c r="A323" s="100"/>
      <c r="B323" s="100"/>
      <c r="C323" s="100"/>
      <c r="D323" s="100"/>
      <c r="E323" s="100"/>
      <c r="F323" s="100"/>
    </row>
    <row r="324" spans="1:6" ht="20.100000000000001" customHeight="1" x14ac:dyDescent="0.2">
      <c r="A324" s="100"/>
      <c r="B324" s="100"/>
      <c r="C324" s="100"/>
      <c r="D324" s="100"/>
      <c r="E324" s="100"/>
      <c r="F324" s="100"/>
    </row>
    <row r="325" spans="1:6" ht="20.100000000000001" customHeight="1" x14ac:dyDescent="0.2">
      <c r="A325" s="100"/>
      <c r="B325" s="100"/>
      <c r="C325" s="100"/>
      <c r="D325" s="100"/>
      <c r="E325" s="100"/>
      <c r="F325" s="100"/>
    </row>
    <row r="326" spans="1:6" ht="20.100000000000001" customHeight="1" x14ac:dyDescent="0.2">
      <c r="A326" s="100"/>
      <c r="B326" s="100"/>
      <c r="C326" s="100"/>
      <c r="D326" s="100"/>
      <c r="E326" s="100"/>
      <c r="F326" s="100"/>
    </row>
    <row r="327" spans="1:6" ht="20.100000000000001" customHeight="1" x14ac:dyDescent="0.2">
      <c r="A327" s="100"/>
      <c r="B327" s="100"/>
      <c r="C327" s="100"/>
      <c r="D327" s="100"/>
      <c r="E327" s="100"/>
      <c r="F327" s="100"/>
    </row>
    <row r="328" spans="1:6" ht="20.100000000000001" customHeight="1" x14ac:dyDescent="0.2">
      <c r="A328" s="100"/>
      <c r="B328" s="100"/>
      <c r="C328" s="100"/>
      <c r="D328" s="100"/>
      <c r="E328" s="100"/>
      <c r="F328" s="100"/>
    </row>
    <row r="329" spans="1:6" ht="20.100000000000001" customHeight="1" x14ac:dyDescent="0.2">
      <c r="A329" s="100"/>
      <c r="B329" s="100"/>
      <c r="C329" s="100"/>
      <c r="D329" s="100"/>
      <c r="E329" s="100"/>
      <c r="F329" s="100"/>
    </row>
    <row r="330" spans="1:6" ht="20.100000000000001" customHeight="1" x14ac:dyDescent="0.2">
      <c r="A330" s="100"/>
      <c r="B330" s="100"/>
      <c r="C330" s="100"/>
      <c r="D330" s="100"/>
      <c r="E330" s="100"/>
      <c r="F330" s="100"/>
    </row>
    <row r="331" spans="1:6" ht="20.100000000000001" customHeight="1" x14ac:dyDescent="0.2">
      <c r="A331" s="100"/>
      <c r="B331" s="100"/>
      <c r="C331" s="100"/>
      <c r="D331" s="100"/>
      <c r="E331" s="100"/>
      <c r="F331" s="100"/>
    </row>
    <row r="332" spans="1:6" ht="20.100000000000001" customHeight="1" x14ac:dyDescent="0.2">
      <c r="A332" s="100"/>
      <c r="B332" s="100"/>
      <c r="C332" s="100"/>
      <c r="D332" s="100"/>
      <c r="E332" s="100"/>
      <c r="F332" s="100"/>
    </row>
    <row r="333" spans="1:6" ht="20.100000000000001" customHeight="1" x14ac:dyDescent="0.2">
      <c r="A333" s="100"/>
      <c r="B333" s="100"/>
      <c r="C333" s="100"/>
      <c r="D333" s="100"/>
      <c r="E333" s="100"/>
      <c r="F333" s="100"/>
    </row>
    <row r="334" spans="1:6" ht="20.100000000000001" customHeight="1" x14ac:dyDescent="0.2">
      <c r="A334" s="100"/>
      <c r="B334" s="100"/>
      <c r="C334" s="100"/>
      <c r="D334" s="100"/>
      <c r="E334" s="100"/>
      <c r="F334" s="100"/>
    </row>
    <row r="335" spans="1:6" ht="20.100000000000001" customHeight="1" x14ac:dyDescent="0.2">
      <c r="A335" s="100"/>
      <c r="B335" s="100"/>
      <c r="C335" s="100"/>
      <c r="D335" s="100"/>
      <c r="E335" s="100"/>
      <c r="F335" s="100"/>
    </row>
    <row r="336" spans="1:6" ht="20.100000000000001" customHeight="1" x14ac:dyDescent="0.2">
      <c r="A336" s="100"/>
      <c r="B336" s="100"/>
      <c r="C336" s="100"/>
      <c r="D336" s="100"/>
      <c r="E336" s="100"/>
      <c r="F336" s="100"/>
    </row>
    <row r="337" spans="1:6" ht="20.100000000000001" customHeight="1" x14ac:dyDescent="0.2">
      <c r="A337" s="100"/>
      <c r="B337" s="100"/>
      <c r="C337" s="100"/>
      <c r="D337" s="100"/>
      <c r="E337" s="100"/>
      <c r="F337" s="100"/>
    </row>
    <row r="338" spans="1:6" ht="20.100000000000001" customHeight="1" x14ac:dyDescent="0.2">
      <c r="A338" s="100"/>
      <c r="B338" s="100"/>
      <c r="C338" s="100"/>
      <c r="D338" s="100"/>
      <c r="E338" s="100"/>
      <c r="F338" s="100"/>
    </row>
    <row r="339" spans="1:6" ht="20.100000000000001" customHeight="1" x14ac:dyDescent="0.2">
      <c r="A339" s="100"/>
      <c r="B339" s="100"/>
      <c r="C339" s="100"/>
      <c r="D339" s="100"/>
      <c r="E339" s="100"/>
      <c r="F339" s="100"/>
    </row>
    <row r="340" spans="1:6" ht="20.100000000000001" customHeight="1" x14ac:dyDescent="0.2">
      <c r="A340" s="100"/>
      <c r="B340" s="100"/>
      <c r="C340" s="100"/>
      <c r="D340" s="100"/>
      <c r="E340" s="100"/>
      <c r="F340" s="100"/>
    </row>
    <row r="341" spans="1:6" ht="20.100000000000001" customHeight="1" x14ac:dyDescent="0.2">
      <c r="A341" s="100"/>
      <c r="B341" s="100"/>
      <c r="C341" s="100"/>
      <c r="D341" s="100"/>
      <c r="E341" s="100"/>
      <c r="F341" s="100"/>
    </row>
    <row r="342" spans="1:6" ht="20.100000000000001" customHeight="1" x14ac:dyDescent="0.2">
      <c r="A342" s="100"/>
      <c r="B342" s="100"/>
      <c r="C342" s="100"/>
      <c r="D342" s="100"/>
      <c r="E342" s="100"/>
      <c r="F342" s="100"/>
    </row>
    <row r="343" spans="1:6" ht="20.100000000000001" customHeight="1" x14ac:dyDescent="0.2">
      <c r="A343" s="100"/>
      <c r="B343" s="100"/>
      <c r="C343" s="100"/>
      <c r="D343" s="100"/>
      <c r="E343" s="100"/>
      <c r="F343" s="100"/>
    </row>
    <row r="344" spans="1:6" ht="20.100000000000001" customHeight="1" x14ac:dyDescent="0.2">
      <c r="A344" s="100"/>
      <c r="B344" s="100"/>
      <c r="C344" s="100"/>
      <c r="D344" s="100"/>
      <c r="E344" s="100"/>
      <c r="F344" s="100"/>
    </row>
    <row r="345" spans="1:6" x14ac:dyDescent="0.2">
      <c r="A345" s="100"/>
      <c r="B345" s="100"/>
      <c r="C345" s="100"/>
      <c r="D345" s="100"/>
      <c r="E345" s="100"/>
      <c r="F345" s="100"/>
    </row>
    <row r="346" spans="1:6" x14ac:dyDescent="0.2">
      <c r="A346" s="100"/>
      <c r="B346" s="100"/>
      <c r="C346" s="100"/>
      <c r="D346" s="100"/>
      <c r="E346" s="100"/>
      <c r="F346" s="100"/>
    </row>
    <row r="347" spans="1:6" x14ac:dyDescent="0.2">
      <c r="A347" s="100"/>
      <c r="B347" s="100"/>
      <c r="C347" s="100"/>
      <c r="D347" s="100"/>
      <c r="E347" s="100"/>
      <c r="F347" s="100"/>
    </row>
    <row r="348" spans="1:6" x14ac:dyDescent="0.2">
      <c r="A348" s="100"/>
      <c r="B348" s="100"/>
      <c r="C348" s="100"/>
      <c r="D348" s="100"/>
      <c r="E348" s="100"/>
      <c r="F348" s="100"/>
    </row>
    <row r="349" spans="1:6" x14ac:dyDescent="0.2">
      <c r="A349" s="100"/>
      <c r="B349" s="100"/>
      <c r="C349" s="100"/>
      <c r="D349" s="100"/>
      <c r="E349" s="100"/>
      <c r="F349" s="100"/>
    </row>
    <row r="350" spans="1:6" x14ac:dyDescent="0.2">
      <c r="A350" s="100"/>
      <c r="B350" s="100"/>
      <c r="C350" s="100"/>
      <c r="D350" s="100"/>
      <c r="E350" s="100"/>
      <c r="F350" s="100"/>
    </row>
    <row r="351" spans="1:6" x14ac:dyDescent="0.2">
      <c r="A351" s="100"/>
      <c r="B351" s="100"/>
      <c r="C351" s="100"/>
      <c r="D351" s="100"/>
      <c r="E351" s="100"/>
      <c r="F351" s="100"/>
    </row>
    <row r="352" spans="1:6" x14ac:dyDescent="0.2">
      <c r="A352" s="100"/>
      <c r="B352" s="100"/>
      <c r="C352" s="100"/>
      <c r="D352" s="100"/>
      <c r="E352" s="100"/>
      <c r="F352" s="100"/>
    </row>
    <row r="353" spans="1:6" x14ac:dyDescent="0.2">
      <c r="A353" s="100"/>
      <c r="B353" s="100"/>
      <c r="C353" s="100"/>
      <c r="D353" s="100"/>
      <c r="E353" s="100"/>
      <c r="F353" s="100"/>
    </row>
    <row r="354" spans="1:6" x14ac:dyDescent="0.2">
      <c r="A354" s="100"/>
      <c r="B354" s="100"/>
      <c r="C354" s="100"/>
      <c r="D354" s="100"/>
      <c r="E354" s="100"/>
      <c r="F354" s="100"/>
    </row>
    <row r="355" spans="1:6" x14ac:dyDescent="0.2">
      <c r="A355" s="100"/>
      <c r="B355" s="100"/>
      <c r="C355" s="100"/>
      <c r="D355" s="100"/>
      <c r="E355" s="100"/>
      <c r="F355" s="100"/>
    </row>
    <row r="356" spans="1:6" x14ac:dyDescent="0.2">
      <c r="A356" s="100"/>
      <c r="B356" s="100"/>
      <c r="C356" s="100"/>
      <c r="D356" s="100"/>
      <c r="E356" s="100"/>
      <c r="F356" s="100"/>
    </row>
    <row r="357" spans="1:6" x14ac:dyDescent="0.2">
      <c r="A357" s="100"/>
      <c r="B357" s="100"/>
      <c r="C357" s="100"/>
      <c r="D357" s="100"/>
      <c r="E357" s="100"/>
      <c r="F357" s="100"/>
    </row>
    <row r="358" spans="1:6" x14ac:dyDescent="0.2">
      <c r="A358" s="100"/>
      <c r="B358" s="100"/>
      <c r="C358" s="100"/>
      <c r="D358" s="100"/>
      <c r="E358" s="100"/>
      <c r="F358" s="100"/>
    </row>
    <row r="359" spans="1:6" x14ac:dyDescent="0.2">
      <c r="A359" s="100"/>
      <c r="B359" s="100"/>
      <c r="C359" s="100"/>
      <c r="D359" s="100"/>
      <c r="E359" s="100"/>
      <c r="F359" s="100"/>
    </row>
    <row r="360" spans="1:6" x14ac:dyDescent="0.2">
      <c r="A360" s="100"/>
      <c r="B360" s="100"/>
      <c r="C360" s="100"/>
      <c r="D360" s="100"/>
      <c r="E360" s="100"/>
      <c r="F360" s="100"/>
    </row>
    <row r="361" spans="1:6" x14ac:dyDescent="0.2">
      <c r="A361" s="100"/>
      <c r="B361" s="100"/>
      <c r="C361" s="100"/>
      <c r="D361" s="100"/>
      <c r="E361" s="100"/>
      <c r="F361" s="100"/>
    </row>
    <row r="362" spans="1:6" x14ac:dyDescent="0.2">
      <c r="A362" s="100"/>
      <c r="B362" s="100"/>
      <c r="C362" s="100"/>
      <c r="D362" s="100"/>
      <c r="E362" s="100"/>
      <c r="F362" s="100"/>
    </row>
    <row r="363" spans="1:6" x14ac:dyDescent="0.2">
      <c r="A363" s="100"/>
      <c r="B363" s="100"/>
      <c r="C363" s="100"/>
      <c r="D363" s="100"/>
      <c r="E363" s="100"/>
      <c r="F363" s="100"/>
    </row>
    <row r="364" spans="1:6" x14ac:dyDescent="0.2">
      <c r="A364" s="100"/>
      <c r="B364" s="100"/>
      <c r="C364" s="100"/>
      <c r="D364" s="100"/>
      <c r="E364" s="100"/>
      <c r="F364" s="100"/>
    </row>
    <row r="365" spans="1:6" x14ac:dyDescent="0.2">
      <c r="A365" s="100"/>
      <c r="B365" s="100"/>
      <c r="C365" s="100"/>
      <c r="D365" s="100"/>
      <c r="E365" s="100"/>
      <c r="F365" s="100"/>
    </row>
    <row r="366" spans="1:6" x14ac:dyDescent="0.2">
      <c r="A366" s="100"/>
      <c r="B366" s="100"/>
      <c r="C366" s="100"/>
      <c r="D366" s="100"/>
      <c r="E366" s="100"/>
      <c r="F366" s="100"/>
    </row>
    <row r="367" spans="1:6" x14ac:dyDescent="0.2">
      <c r="A367" s="100"/>
      <c r="B367" s="100"/>
      <c r="C367" s="100"/>
      <c r="D367" s="100"/>
      <c r="E367" s="100"/>
      <c r="F367" s="100"/>
    </row>
    <row r="368" spans="1:6" x14ac:dyDescent="0.2">
      <c r="A368" s="100"/>
      <c r="B368" s="100"/>
      <c r="C368" s="100"/>
      <c r="D368" s="100"/>
      <c r="E368" s="100"/>
      <c r="F368" s="100"/>
    </row>
    <row r="369" spans="1:6" x14ac:dyDescent="0.2">
      <c r="A369" s="100"/>
      <c r="B369" s="100"/>
      <c r="C369" s="100"/>
      <c r="D369" s="100"/>
      <c r="E369" s="100"/>
      <c r="F369" s="100"/>
    </row>
    <row r="370" spans="1:6" x14ac:dyDescent="0.2">
      <c r="A370" s="100"/>
      <c r="B370" s="100"/>
      <c r="C370" s="100"/>
      <c r="D370" s="100"/>
      <c r="E370" s="100"/>
      <c r="F370" s="100"/>
    </row>
    <row r="371" spans="1:6" x14ac:dyDescent="0.2">
      <c r="A371" s="100"/>
      <c r="B371" s="100"/>
      <c r="C371" s="100"/>
      <c r="D371" s="100"/>
      <c r="E371" s="100"/>
      <c r="F371" s="100"/>
    </row>
    <row r="372" spans="1:6" x14ac:dyDescent="0.2">
      <c r="A372" s="100"/>
      <c r="B372" s="100"/>
      <c r="C372" s="100"/>
      <c r="D372" s="100"/>
      <c r="E372" s="100"/>
      <c r="F372" s="100"/>
    </row>
    <row r="373" spans="1:6" x14ac:dyDescent="0.2">
      <c r="A373" s="100"/>
      <c r="B373" s="100"/>
      <c r="C373" s="100"/>
      <c r="D373" s="100"/>
      <c r="E373" s="100"/>
      <c r="F373" s="100"/>
    </row>
    <row r="374" spans="1:6" x14ac:dyDescent="0.2">
      <c r="A374" s="100"/>
      <c r="B374" s="100"/>
      <c r="C374" s="100"/>
      <c r="D374" s="100"/>
      <c r="E374" s="100"/>
      <c r="F374" s="100"/>
    </row>
    <row r="375" spans="1:6" x14ac:dyDescent="0.2">
      <c r="A375" s="100"/>
      <c r="B375" s="100"/>
      <c r="C375" s="100"/>
      <c r="D375" s="100"/>
      <c r="E375" s="100"/>
      <c r="F375" s="100"/>
    </row>
    <row r="376" spans="1:6" x14ac:dyDescent="0.2">
      <c r="A376" s="100"/>
      <c r="B376" s="100"/>
      <c r="C376" s="100"/>
      <c r="D376" s="100"/>
      <c r="E376" s="100"/>
      <c r="F376" s="100"/>
    </row>
    <row r="377" spans="1:6" x14ac:dyDescent="0.2">
      <c r="A377" s="100"/>
      <c r="B377" s="100"/>
      <c r="C377" s="100"/>
      <c r="D377" s="100"/>
      <c r="E377" s="100"/>
      <c r="F377" s="100"/>
    </row>
    <row r="378" spans="1:6" x14ac:dyDescent="0.2">
      <c r="A378" s="100"/>
      <c r="B378" s="100"/>
      <c r="C378" s="100"/>
      <c r="D378" s="100"/>
      <c r="E378" s="100"/>
      <c r="F378" s="100"/>
    </row>
    <row r="379" spans="1:6" x14ac:dyDescent="0.2">
      <c r="A379" s="100"/>
      <c r="B379" s="100"/>
      <c r="C379" s="100"/>
      <c r="D379" s="100"/>
      <c r="E379" s="100"/>
      <c r="F379" s="100"/>
    </row>
    <row r="380" spans="1:6" x14ac:dyDescent="0.2">
      <c r="A380" s="100"/>
      <c r="B380" s="100"/>
      <c r="C380" s="100"/>
      <c r="D380" s="100"/>
      <c r="E380" s="100"/>
      <c r="F380" s="100"/>
    </row>
    <row r="381" spans="1:6" x14ac:dyDescent="0.2">
      <c r="A381" s="100"/>
      <c r="B381" s="100"/>
      <c r="C381" s="100"/>
      <c r="D381" s="100"/>
      <c r="E381" s="100"/>
      <c r="F381" s="100"/>
    </row>
    <row r="382" spans="1:6" x14ac:dyDescent="0.2">
      <c r="A382" s="100"/>
      <c r="B382" s="100"/>
      <c r="C382" s="100"/>
      <c r="D382" s="100"/>
      <c r="E382" s="100"/>
      <c r="F382" s="100"/>
    </row>
    <row r="383" spans="1:6" x14ac:dyDescent="0.2">
      <c r="A383" s="100"/>
      <c r="B383" s="100"/>
      <c r="C383" s="100"/>
      <c r="D383" s="100"/>
      <c r="E383" s="100"/>
      <c r="F383" s="100"/>
    </row>
    <row r="384" spans="1:6" x14ac:dyDescent="0.2">
      <c r="A384" s="100"/>
      <c r="B384" s="100"/>
      <c r="C384" s="100"/>
      <c r="D384" s="100"/>
      <c r="E384" s="100"/>
      <c r="F384" s="100"/>
    </row>
    <row r="385" spans="1:6" x14ac:dyDescent="0.2">
      <c r="A385" s="100"/>
      <c r="B385" s="100"/>
      <c r="C385" s="100"/>
      <c r="D385" s="100"/>
      <c r="E385" s="100"/>
      <c r="F385" s="100"/>
    </row>
    <row r="386" spans="1:6" x14ac:dyDescent="0.2">
      <c r="A386" s="100"/>
      <c r="B386" s="100"/>
      <c r="C386" s="100"/>
      <c r="D386" s="100"/>
      <c r="E386" s="100"/>
      <c r="F386" s="100"/>
    </row>
    <row r="387" spans="1:6" x14ac:dyDescent="0.2">
      <c r="A387" s="100"/>
      <c r="B387" s="100"/>
      <c r="C387" s="100"/>
      <c r="D387" s="100"/>
      <c r="E387" s="100"/>
      <c r="F387" s="100"/>
    </row>
    <row r="388" spans="1:6" x14ac:dyDescent="0.2">
      <c r="A388" s="100"/>
      <c r="B388" s="100"/>
      <c r="C388" s="100"/>
      <c r="D388" s="100"/>
      <c r="E388" s="100"/>
      <c r="F388" s="100"/>
    </row>
    <row r="389" spans="1:6" x14ac:dyDescent="0.2">
      <c r="A389" s="100"/>
      <c r="B389" s="100"/>
      <c r="C389" s="100"/>
      <c r="D389" s="100"/>
      <c r="E389" s="100"/>
      <c r="F389" s="100"/>
    </row>
    <row r="390" spans="1:6" x14ac:dyDescent="0.2">
      <c r="A390" s="100"/>
      <c r="B390" s="100"/>
      <c r="C390" s="100"/>
      <c r="D390" s="100"/>
      <c r="E390" s="100"/>
      <c r="F390" s="100"/>
    </row>
    <row r="391" spans="1:6" x14ac:dyDescent="0.2">
      <c r="A391" s="100"/>
      <c r="B391" s="100"/>
      <c r="C391" s="100"/>
      <c r="D391" s="100"/>
      <c r="E391" s="100"/>
      <c r="F391" s="100"/>
    </row>
    <row r="392" spans="1:6" x14ac:dyDescent="0.2">
      <c r="A392" s="100"/>
      <c r="B392" s="100"/>
      <c r="C392" s="100"/>
      <c r="D392" s="100"/>
      <c r="E392" s="100"/>
      <c r="F392" s="100"/>
    </row>
    <row r="393" spans="1:6" x14ac:dyDescent="0.2">
      <c r="A393" s="100"/>
      <c r="B393" s="100"/>
      <c r="C393" s="100"/>
      <c r="D393" s="100"/>
      <c r="E393" s="100"/>
      <c r="F393" s="100"/>
    </row>
    <row r="394" spans="1:6" x14ac:dyDescent="0.2">
      <c r="A394" s="100"/>
      <c r="B394" s="100"/>
      <c r="C394" s="100"/>
      <c r="D394" s="100"/>
      <c r="E394" s="100"/>
      <c r="F394" s="100"/>
    </row>
    <row r="395" spans="1:6" x14ac:dyDescent="0.2">
      <c r="A395" s="100"/>
      <c r="B395" s="100"/>
      <c r="C395" s="100"/>
      <c r="D395" s="100"/>
      <c r="E395" s="100"/>
      <c r="F395" s="100"/>
    </row>
    <row r="396" spans="1:6" x14ac:dyDescent="0.2">
      <c r="A396" s="100"/>
      <c r="B396" s="100"/>
      <c r="C396" s="100"/>
      <c r="D396" s="100"/>
      <c r="E396" s="100"/>
      <c r="F396" s="100"/>
    </row>
    <row r="397" spans="1:6" x14ac:dyDescent="0.2">
      <c r="A397" s="100"/>
      <c r="B397" s="100"/>
      <c r="C397" s="100"/>
      <c r="D397" s="100"/>
      <c r="E397" s="100"/>
      <c r="F397" s="100"/>
    </row>
    <row r="398" spans="1:6" x14ac:dyDescent="0.2">
      <c r="A398" s="100"/>
      <c r="B398" s="100"/>
      <c r="C398" s="100"/>
      <c r="D398" s="100"/>
      <c r="E398" s="100"/>
      <c r="F398" s="100"/>
    </row>
    <row r="399" spans="1:6" x14ac:dyDescent="0.2">
      <c r="A399" s="100"/>
      <c r="B399" s="100"/>
      <c r="C399" s="100"/>
      <c r="D399" s="100"/>
      <c r="E399" s="100"/>
      <c r="F399" s="100"/>
    </row>
    <row r="400" spans="1:6" x14ac:dyDescent="0.2">
      <c r="A400" s="100"/>
      <c r="B400" s="100"/>
      <c r="C400" s="100"/>
      <c r="D400" s="100"/>
      <c r="E400" s="100"/>
      <c r="F400" s="100"/>
    </row>
    <row r="401" spans="1:6" x14ac:dyDescent="0.2">
      <c r="A401" s="100"/>
      <c r="B401" s="100"/>
      <c r="C401" s="100"/>
      <c r="D401" s="100"/>
      <c r="E401" s="100"/>
      <c r="F401" s="100"/>
    </row>
    <row r="402" spans="1:6" x14ac:dyDescent="0.2">
      <c r="A402" s="100"/>
      <c r="B402" s="100"/>
      <c r="C402" s="100"/>
      <c r="D402" s="100"/>
      <c r="E402" s="100"/>
      <c r="F402" s="100"/>
    </row>
    <row r="403" spans="1:6" x14ac:dyDescent="0.2">
      <c r="A403" s="100"/>
      <c r="B403" s="100"/>
      <c r="C403" s="100"/>
      <c r="D403" s="100"/>
      <c r="E403" s="100"/>
      <c r="F403" s="100"/>
    </row>
    <row r="404" spans="1:6" x14ac:dyDescent="0.2">
      <c r="A404" s="100"/>
      <c r="B404" s="100"/>
      <c r="C404" s="100"/>
      <c r="D404" s="100"/>
      <c r="E404" s="100"/>
      <c r="F404" s="100"/>
    </row>
    <row r="405" spans="1:6" x14ac:dyDescent="0.2">
      <c r="A405" s="100"/>
      <c r="B405" s="100"/>
      <c r="C405" s="100"/>
      <c r="D405" s="100"/>
      <c r="E405" s="100"/>
      <c r="F405" s="100"/>
    </row>
    <row r="406" spans="1:6" x14ac:dyDescent="0.2">
      <c r="A406" s="100"/>
      <c r="B406" s="100"/>
      <c r="C406" s="100"/>
      <c r="D406" s="100"/>
      <c r="E406" s="100"/>
      <c r="F406" s="100"/>
    </row>
    <row r="407" spans="1:6" x14ac:dyDescent="0.2">
      <c r="A407" s="100"/>
      <c r="B407" s="100"/>
      <c r="C407" s="100"/>
      <c r="D407" s="100"/>
      <c r="E407" s="100"/>
      <c r="F407" s="100"/>
    </row>
    <row r="408" spans="1:6" x14ac:dyDescent="0.2">
      <c r="A408" s="100"/>
      <c r="B408" s="100"/>
      <c r="C408" s="100"/>
      <c r="D408" s="100"/>
      <c r="E408" s="100"/>
      <c r="F408" s="100"/>
    </row>
    <row r="409" spans="1:6" x14ac:dyDescent="0.2">
      <c r="A409" s="100"/>
      <c r="B409" s="100"/>
      <c r="C409" s="100"/>
      <c r="D409" s="100"/>
      <c r="E409" s="100"/>
      <c r="F409" s="100"/>
    </row>
    <row r="410" spans="1:6" x14ac:dyDescent="0.2">
      <c r="A410" s="100"/>
      <c r="B410" s="100"/>
      <c r="C410" s="100"/>
      <c r="D410" s="100"/>
      <c r="E410" s="100"/>
      <c r="F410" s="100"/>
    </row>
    <row r="411" spans="1:6" x14ac:dyDescent="0.2">
      <c r="A411" s="100"/>
      <c r="B411" s="100"/>
      <c r="C411" s="100"/>
      <c r="D411" s="100"/>
      <c r="E411" s="100"/>
      <c r="F411" s="100"/>
    </row>
    <row r="412" spans="1:6" x14ac:dyDescent="0.2">
      <c r="A412" s="100"/>
      <c r="B412" s="100"/>
      <c r="C412" s="100"/>
      <c r="D412" s="100"/>
      <c r="E412" s="100"/>
      <c r="F412" s="100"/>
    </row>
    <row r="413" spans="1:6" x14ac:dyDescent="0.2">
      <c r="A413" s="100"/>
      <c r="B413" s="100"/>
      <c r="C413" s="100"/>
      <c r="D413" s="100"/>
      <c r="E413" s="100"/>
      <c r="F413" s="100"/>
    </row>
    <row r="414" spans="1:6" x14ac:dyDescent="0.2">
      <c r="A414" s="100"/>
      <c r="B414" s="100"/>
      <c r="C414" s="100"/>
      <c r="D414" s="100"/>
      <c r="E414" s="100"/>
      <c r="F414" s="100"/>
    </row>
    <row r="415" spans="1:6" x14ac:dyDescent="0.2">
      <c r="A415" s="100"/>
      <c r="B415" s="100"/>
      <c r="C415" s="100"/>
      <c r="D415" s="100"/>
      <c r="E415" s="100"/>
      <c r="F415" s="100"/>
    </row>
    <row r="416" spans="1:6" x14ac:dyDescent="0.2">
      <c r="A416" s="100"/>
      <c r="B416" s="100"/>
      <c r="C416" s="100"/>
      <c r="D416" s="100"/>
      <c r="E416" s="100"/>
      <c r="F416" s="100"/>
    </row>
    <row r="417" spans="1:6" x14ac:dyDescent="0.2">
      <c r="A417" s="100"/>
      <c r="B417" s="100"/>
      <c r="C417" s="100"/>
      <c r="D417" s="100"/>
      <c r="E417" s="100"/>
      <c r="F417" s="100"/>
    </row>
    <row r="418" spans="1:6" x14ac:dyDescent="0.2">
      <c r="A418" s="100"/>
      <c r="B418" s="100"/>
      <c r="C418" s="100"/>
      <c r="D418" s="100"/>
      <c r="E418" s="100"/>
      <c r="F418" s="100"/>
    </row>
    <row r="419" spans="1:6" x14ac:dyDescent="0.2">
      <c r="A419" s="100"/>
      <c r="B419" s="100"/>
      <c r="C419" s="100"/>
      <c r="D419" s="100"/>
      <c r="E419" s="100"/>
      <c r="F419" s="100"/>
    </row>
    <row r="420" spans="1:6" x14ac:dyDescent="0.2">
      <c r="A420" s="100"/>
      <c r="B420" s="100"/>
      <c r="C420" s="100"/>
      <c r="D420" s="100"/>
      <c r="E420" s="100"/>
      <c r="F420" s="100"/>
    </row>
    <row r="421" spans="1:6" x14ac:dyDescent="0.2">
      <c r="A421" s="100"/>
      <c r="B421" s="100"/>
      <c r="C421" s="100"/>
      <c r="D421" s="100"/>
      <c r="E421" s="100"/>
      <c r="F421" s="100"/>
    </row>
    <row r="422" spans="1:6" x14ac:dyDescent="0.2">
      <c r="A422" s="100"/>
      <c r="B422" s="100"/>
      <c r="C422" s="100"/>
      <c r="D422" s="100"/>
      <c r="E422" s="100"/>
      <c r="F422" s="100"/>
    </row>
    <row r="423" spans="1:6" x14ac:dyDescent="0.2">
      <c r="A423" s="100"/>
      <c r="B423" s="100"/>
      <c r="C423" s="100"/>
      <c r="D423" s="100"/>
      <c r="E423" s="100"/>
      <c r="F423" s="100"/>
    </row>
    <row r="424" spans="1:6" x14ac:dyDescent="0.2">
      <c r="A424" s="100"/>
      <c r="B424" s="100"/>
      <c r="C424" s="100"/>
      <c r="D424" s="100"/>
      <c r="E424" s="100"/>
      <c r="F424" s="100"/>
    </row>
    <row r="425" spans="1:6" x14ac:dyDescent="0.2">
      <c r="A425" s="100"/>
      <c r="B425" s="100"/>
      <c r="C425" s="100"/>
      <c r="D425" s="100"/>
      <c r="E425" s="100"/>
      <c r="F425" s="100"/>
    </row>
    <row r="426" spans="1:6" x14ac:dyDescent="0.2">
      <c r="A426" s="100"/>
      <c r="B426" s="100"/>
      <c r="C426" s="100"/>
      <c r="D426" s="100"/>
      <c r="E426" s="100"/>
      <c r="F426" s="100"/>
    </row>
    <row r="427" spans="1:6" x14ac:dyDescent="0.2">
      <c r="A427" s="100"/>
      <c r="B427" s="100"/>
      <c r="C427" s="100"/>
      <c r="D427" s="100"/>
      <c r="E427" s="100"/>
      <c r="F427" s="100"/>
    </row>
    <row r="428" spans="1:6" x14ac:dyDescent="0.2">
      <c r="A428" s="100"/>
      <c r="B428" s="100"/>
      <c r="C428" s="100"/>
      <c r="D428" s="100"/>
      <c r="E428" s="100"/>
      <c r="F428" s="100"/>
    </row>
    <row r="429" spans="1:6" x14ac:dyDescent="0.2">
      <c r="A429" s="100"/>
      <c r="B429" s="100"/>
      <c r="C429" s="100"/>
      <c r="D429" s="100"/>
      <c r="E429" s="100"/>
      <c r="F429" s="100"/>
    </row>
    <row r="430" spans="1:6" x14ac:dyDescent="0.2">
      <c r="A430" s="100"/>
      <c r="B430" s="100"/>
      <c r="C430" s="100"/>
      <c r="D430" s="100"/>
      <c r="E430" s="100"/>
      <c r="F430" s="100"/>
    </row>
    <row r="431" spans="1:6" x14ac:dyDescent="0.2">
      <c r="A431" s="100"/>
      <c r="B431" s="100"/>
      <c r="C431" s="100"/>
      <c r="D431" s="100"/>
      <c r="E431" s="100"/>
      <c r="F431" s="100"/>
    </row>
    <row r="432" spans="1:6" x14ac:dyDescent="0.2">
      <c r="A432" s="100"/>
      <c r="B432" s="100"/>
      <c r="C432" s="100"/>
      <c r="D432" s="100"/>
      <c r="E432" s="100"/>
      <c r="F432" s="100"/>
    </row>
    <row r="433" spans="1:6" x14ac:dyDescent="0.2">
      <c r="A433" s="100"/>
      <c r="B433" s="100"/>
      <c r="C433" s="100"/>
      <c r="D433" s="100"/>
      <c r="E433" s="100"/>
      <c r="F433" s="100"/>
    </row>
    <row r="434" spans="1:6" x14ac:dyDescent="0.2">
      <c r="A434" s="100"/>
      <c r="B434" s="100"/>
      <c r="C434" s="100"/>
      <c r="D434" s="100"/>
      <c r="E434" s="100"/>
      <c r="F434" s="100"/>
    </row>
    <row r="435" spans="1:6" x14ac:dyDescent="0.2">
      <c r="A435" s="100"/>
      <c r="B435" s="100"/>
      <c r="C435" s="100"/>
      <c r="D435" s="100"/>
      <c r="E435" s="100"/>
      <c r="F435" s="100"/>
    </row>
    <row r="436" spans="1:6" x14ac:dyDescent="0.2">
      <c r="A436" s="100"/>
      <c r="B436" s="100"/>
      <c r="C436" s="100"/>
      <c r="D436" s="100"/>
      <c r="E436" s="100"/>
      <c r="F436" s="100"/>
    </row>
    <row r="437" spans="1:6" x14ac:dyDescent="0.2">
      <c r="A437" s="100"/>
      <c r="B437" s="100"/>
      <c r="C437" s="100"/>
      <c r="D437" s="100"/>
      <c r="E437" s="100"/>
      <c r="F437" s="100"/>
    </row>
    <row r="438" spans="1:6" x14ac:dyDescent="0.2">
      <c r="A438" s="100"/>
      <c r="B438" s="100"/>
      <c r="C438" s="100"/>
      <c r="D438" s="100"/>
      <c r="E438" s="100"/>
      <c r="F438" s="100"/>
    </row>
    <row r="439" spans="1:6" x14ac:dyDescent="0.2">
      <c r="A439" s="100"/>
      <c r="B439" s="100"/>
      <c r="C439" s="100"/>
      <c r="D439" s="100"/>
      <c r="E439" s="100"/>
      <c r="F439" s="100"/>
    </row>
    <row r="440" spans="1:6" x14ac:dyDescent="0.2">
      <c r="A440" s="100"/>
      <c r="B440" s="100"/>
      <c r="C440" s="100"/>
      <c r="D440" s="100"/>
      <c r="E440" s="100"/>
      <c r="F440" s="100"/>
    </row>
    <row r="441" spans="1:6" x14ac:dyDescent="0.2">
      <c r="A441" s="100"/>
      <c r="B441" s="100"/>
      <c r="C441" s="100"/>
      <c r="D441" s="100"/>
      <c r="E441" s="100"/>
      <c r="F441" s="100"/>
    </row>
    <row r="442" spans="1:6" x14ac:dyDescent="0.2">
      <c r="A442" s="100"/>
      <c r="B442" s="100"/>
      <c r="C442" s="100"/>
      <c r="D442" s="100"/>
      <c r="E442" s="100"/>
      <c r="F442" s="100"/>
    </row>
    <row r="443" spans="1:6" x14ac:dyDescent="0.2">
      <c r="A443" s="100"/>
      <c r="B443" s="100"/>
      <c r="C443" s="100"/>
      <c r="D443" s="100"/>
      <c r="E443" s="100"/>
      <c r="F443" s="100"/>
    </row>
    <row r="444" spans="1:6" x14ac:dyDescent="0.2">
      <c r="A444" s="100"/>
      <c r="B444" s="100"/>
      <c r="C444" s="100"/>
      <c r="D444" s="100"/>
      <c r="E444" s="100"/>
      <c r="F444" s="100"/>
    </row>
    <row r="445" spans="1:6" x14ac:dyDescent="0.2">
      <c r="A445" s="100"/>
      <c r="B445" s="100"/>
      <c r="C445" s="100"/>
      <c r="D445" s="100"/>
      <c r="E445" s="100"/>
      <c r="F445" s="100"/>
    </row>
    <row r="446" spans="1:6" x14ac:dyDescent="0.2">
      <c r="A446" s="100"/>
      <c r="B446" s="100"/>
      <c r="C446" s="100"/>
      <c r="D446" s="100"/>
      <c r="E446" s="100"/>
      <c r="F446" s="100"/>
    </row>
    <row r="447" spans="1:6" x14ac:dyDescent="0.2">
      <c r="A447" s="100"/>
      <c r="B447" s="100"/>
      <c r="C447" s="100"/>
      <c r="D447" s="100"/>
      <c r="E447" s="100"/>
      <c r="F447" s="100"/>
    </row>
    <row r="448" spans="1:6" x14ac:dyDescent="0.2">
      <c r="A448" s="100"/>
      <c r="B448" s="100"/>
      <c r="C448" s="100"/>
      <c r="D448" s="100"/>
      <c r="E448" s="100"/>
      <c r="F448" s="100"/>
    </row>
    <row r="449" spans="1:6" x14ac:dyDescent="0.2">
      <c r="A449" s="100"/>
      <c r="B449" s="100"/>
      <c r="C449" s="100"/>
      <c r="D449" s="100"/>
      <c r="E449" s="100"/>
      <c r="F449" s="100"/>
    </row>
    <row r="450" spans="1:6" x14ac:dyDescent="0.2">
      <c r="A450" s="100"/>
      <c r="B450" s="100"/>
      <c r="C450" s="100"/>
      <c r="D450" s="100"/>
      <c r="E450" s="100"/>
      <c r="F450" s="100"/>
    </row>
    <row r="451" spans="1:6" x14ac:dyDescent="0.2">
      <c r="A451" s="100"/>
      <c r="B451" s="100"/>
      <c r="C451" s="100"/>
      <c r="D451" s="100"/>
      <c r="E451" s="100"/>
      <c r="F451" s="100"/>
    </row>
    <row r="452" spans="1:6" x14ac:dyDescent="0.2">
      <c r="A452" s="100"/>
      <c r="B452" s="100"/>
      <c r="C452" s="100"/>
      <c r="D452" s="100"/>
      <c r="E452" s="100"/>
      <c r="F452" s="100"/>
    </row>
    <row r="453" spans="1:6" x14ac:dyDescent="0.2">
      <c r="A453" s="100"/>
      <c r="B453" s="100"/>
      <c r="C453" s="100"/>
      <c r="D453" s="100"/>
      <c r="E453" s="100"/>
      <c r="F453" s="100"/>
    </row>
    <row r="454" spans="1:6" x14ac:dyDescent="0.2">
      <c r="A454" s="100"/>
      <c r="B454" s="100"/>
      <c r="C454" s="100"/>
      <c r="D454" s="100"/>
      <c r="E454" s="100"/>
      <c r="F454" s="100"/>
    </row>
    <row r="455" spans="1:6" x14ac:dyDescent="0.2">
      <c r="A455" s="100"/>
      <c r="B455" s="100"/>
      <c r="C455" s="100"/>
      <c r="D455" s="100"/>
      <c r="E455" s="100"/>
      <c r="F455" s="100"/>
    </row>
    <row r="456" spans="1:6" x14ac:dyDescent="0.2">
      <c r="A456" s="100"/>
      <c r="B456" s="100"/>
      <c r="C456" s="100"/>
      <c r="D456" s="100"/>
      <c r="E456" s="100"/>
      <c r="F456" s="100"/>
    </row>
    <row r="457" spans="1:6" x14ac:dyDescent="0.2">
      <c r="A457" s="100"/>
      <c r="B457" s="100"/>
      <c r="C457" s="100"/>
      <c r="D457" s="100"/>
      <c r="E457" s="100"/>
      <c r="F457" s="100"/>
    </row>
    <row r="458" spans="1:6" x14ac:dyDescent="0.2">
      <c r="A458" s="100"/>
      <c r="B458" s="100"/>
      <c r="C458" s="100"/>
      <c r="D458" s="100"/>
      <c r="E458" s="100"/>
      <c r="F458" s="100"/>
    </row>
    <row r="459" spans="1:6" x14ac:dyDescent="0.2">
      <c r="A459" s="100"/>
      <c r="B459" s="100"/>
      <c r="C459" s="100"/>
      <c r="D459" s="100"/>
      <c r="E459" s="100"/>
      <c r="F459" s="100"/>
    </row>
    <row r="460" spans="1:6" x14ac:dyDescent="0.2">
      <c r="A460" s="100"/>
      <c r="B460" s="100"/>
      <c r="C460" s="100"/>
      <c r="D460" s="100"/>
      <c r="E460" s="100"/>
      <c r="F460" s="100"/>
    </row>
    <row r="461" spans="1:6" x14ac:dyDescent="0.2">
      <c r="A461" s="100"/>
      <c r="B461" s="100"/>
      <c r="C461" s="100"/>
      <c r="D461" s="100"/>
      <c r="E461" s="100"/>
      <c r="F461" s="100"/>
    </row>
    <row r="462" spans="1:6" x14ac:dyDescent="0.2">
      <c r="A462" s="100"/>
      <c r="B462" s="100"/>
      <c r="C462" s="100"/>
      <c r="D462" s="100"/>
      <c r="E462" s="100"/>
      <c r="F462" s="100"/>
    </row>
    <row r="463" spans="1:6" x14ac:dyDescent="0.2">
      <c r="A463" s="100"/>
      <c r="B463" s="100"/>
      <c r="C463" s="100"/>
      <c r="D463" s="100"/>
      <c r="E463" s="100"/>
      <c r="F463" s="100"/>
    </row>
    <row r="464" spans="1:6" x14ac:dyDescent="0.2">
      <c r="A464" s="100"/>
      <c r="B464" s="100"/>
      <c r="C464" s="100"/>
      <c r="D464" s="100"/>
      <c r="E464" s="100"/>
      <c r="F464" s="100"/>
    </row>
    <row r="465" spans="1:6" x14ac:dyDescent="0.2">
      <c r="A465" s="100"/>
      <c r="B465" s="100"/>
      <c r="C465" s="100"/>
      <c r="D465" s="100"/>
      <c r="E465" s="100"/>
      <c r="F465" s="100"/>
    </row>
    <row r="466" spans="1:6" x14ac:dyDescent="0.2">
      <c r="A466" s="100"/>
      <c r="B466" s="100"/>
      <c r="C466" s="100"/>
      <c r="D466" s="100"/>
      <c r="E466" s="100"/>
      <c r="F466" s="100"/>
    </row>
    <row r="467" spans="1:6" x14ac:dyDescent="0.2">
      <c r="A467" s="100"/>
      <c r="B467" s="100"/>
      <c r="C467" s="100"/>
      <c r="D467" s="100"/>
      <c r="E467" s="100"/>
      <c r="F467" s="100"/>
    </row>
    <row r="468" spans="1:6" x14ac:dyDescent="0.2">
      <c r="A468" s="100"/>
      <c r="B468" s="100"/>
      <c r="C468" s="100"/>
      <c r="D468" s="100"/>
      <c r="E468" s="100"/>
      <c r="F468" s="100"/>
    </row>
    <row r="469" spans="1:6" x14ac:dyDescent="0.2">
      <c r="A469" s="100"/>
      <c r="B469" s="100"/>
      <c r="C469" s="100"/>
      <c r="D469" s="100"/>
      <c r="E469" s="100"/>
      <c r="F469" s="100"/>
    </row>
    <row r="470" spans="1:6" x14ac:dyDescent="0.2">
      <c r="A470" s="100"/>
      <c r="B470" s="100"/>
      <c r="C470" s="100"/>
      <c r="D470" s="100"/>
      <c r="E470" s="100"/>
      <c r="F470" s="100"/>
    </row>
    <row r="471" spans="1:6" x14ac:dyDescent="0.2">
      <c r="A471" s="100"/>
      <c r="B471" s="100"/>
      <c r="C471" s="100"/>
      <c r="D471" s="100"/>
      <c r="E471" s="100"/>
      <c r="F471" s="100"/>
    </row>
    <row r="472" spans="1:6" x14ac:dyDescent="0.2">
      <c r="A472" s="100"/>
      <c r="B472" s="100"/>
      <c r="C472" s="100"/>
      <c r="D472" s="100"/>
      <c r="E472" s="100"/>
      <c r="F472" s="100"/>
    </row>
    <row r="473" spans="1:6" x14ac:dyDescent="0.2">
      <c r="A473" s="100"/>
      <c r="B473" s="100"/>
      <c r="C473" s="100"/>
      <c r="D473" s="100"/>
      <c r="E473" s="100"/>
      <c r="F473" s="100"/>
    </row>
    <row r="474" spans="1:6" x14ac:dyDescent="0.2">
      <c r="A474" s="100"/>
      <c r="B474" s="100"/>
      <c r="C474" s="100"/>
      <c r="D474" s="100"/>
      <c r="E474" s="100"/>
      <c r="F474" s="100"/>
    </row>
    <row r="475" spans="1:6" x14ac:dyDescent="0.2">
      <c r="A475" s="100"/>
      <c r="B475" s="100"/>
      <c r="C475" s="100"/>
      <c r="D475" s="100"/>
      <c r="E475" s="100"/>
      <c r="F475" s="100"/>
    </row>
    <row r="476" spans="1:6" x14ac:dyDescent="0.2">
      <c r="A476" s="100"/>
      <c r="B476" s="100"/>
      <c r="C476" s="100"/>
      <c r="D476" s="100"/>
      <c r="E476" s="100"/>
      <c r="F476" s="100"/>
    </row>
    <row r="477" spans="1:6" x14ac:dyDescent="0.2">
      <c r="A477" s="100"/>
      <c r="B477" s="100"/>
      <c r="C477" s="100"/>
      <c r="D477" s="100"/>
      <c r="E477" s="100"/>
      <c r="F477" s="100"/>
    </row>
    <row r="478" spans="1:6" x14ac:dyDescent="0.2">
      <c r="A478" s="100"/>
      <c r="B478" s="100"/>
      <c r="C478" s="100"/>
      <c r="D478" s="100"/>
      <c r="E478" s="100"/>
      <c r="F478" s="100"/>
    </row>
    <row r="479" spans="1:6" x14ac:dyDescent="0.2">
      <c r="A479" s="100"/>
      <c r="B479" s="100"/>
      <c r="C479" s="100"/>
      <c r="D479" s="100"/>
      <c r="E479" s="100"/>
      <c r="F479" s="100"/>
    </row>
    <row r="480" spans="1:6" x14ac:dyDescent="0.2">
      <c r="A480" s="100"/>
      <c r="B480" s="100"/>
      <c r="C480" s="100"/>
      <c r="D480" s="100"/>
      <c r="E480" s="100"/>
      <c r="F480" s="100"/>
    </row>
    <row r="481" spans="1:6" x14ac:dyDescent="0.2">
      <c r="A481" s="100"/>
      <c r="B481" s="100"/>
      <c r="C481" s="100"/>
      <c r="D481" s="100"/>
      <c r="E481" s="100"/>
      <c r="F481" s="100"/>
    </row>
    <row r="482" spans="1:6" x14ac:dyDescent="0.2">
      <c r="A482" s="100"/>
      <c r="B482" s="100"/>
      <c r="C482" s="100"/>
      <c r="D482" s="100"/>
      <c r="E482" s="100"/>
      <c r="F482" s="100"/>
    </row>
    <row r="483" spans="1:6" x14ac:dyDescent="0.2">
      <c r="A483" s="100"/>
      <c r="B483" s="100"/>
      <c r="C483" s="100"/>
      <c r="D483" s="100"/>
      <c r="E483" s="100"/>
      <c r="F483" s="100"/>
    </row>
    <row r="484" spans="1:6" x14ac:dyDescent="0.2">
      <c r="A484" s="100"/>
      <c r="B484" s="100"/>
      <c r="C484" s="100"/>
      <c r="D484" s="100"/>
      <c r="E484" s="100"/>
      <c r="F484" s="100"/>
    </row>
    <row r="485" spans="1:6" x14ac:dyDescent="0.2">
      <c r="A485" s="100"/>
      <c r="B485" s="100"/>
      <c r="C485" s="100"/>
      <c r="D485" s="100"/>
      <c r="E485" s="100"/>
      <c r="F485" s="100"/>
    </row>
    <row r="486" spans="1:6" x14ac:dyDescent="0.2">
      <c r="A486" s="100"/>
      <c r="B486" s="100"/>
      <c r="C486" s="100"/>
      <c r="D486" s="100"/>
      <c r="E486" s="100"/>
      <c r="F486" s="100"/>
    </row>
    <row r="487" spans="1:6" x14ac:dyDescent="0.2">
      <c r="A487" s="100"/>
      <c r="B487" s="100"/>
      <c r="C487" s="100"/>
      <c r="D487" s="100"/>
      <c r="E487" s="100"/>
      <c r="F487" s="100"/>
    </row>
    <row r="488" spans="1:6" x14ac:dyDescent="0.2">
      <c r="A488" s="100"/>
      <c r="B488" s="100"/>
      <c r="C488" s="100"/>
      <c r="D488" s="100"/>
      <c r="E488" s="100"/>
      <c r="F488" s="100"/>
    </row>
    <row r="489" spans="1:6" x14ac:dyDescent="0.2">
      <c r="A489" s="100"/>
      <c r="B489" s="100"/>
      <c r="C489" s="100"/>
      <c r="D489" s="100"/>
      <c r="E489" s="100"/>
      <c r="F489" s="100"/>
    </row>
    <row r="490" spans="1:6" x14ac:dyDescent="0.2">
      <c r="A490" s="100"/>
      <c r="B490" s="100"/>
      <c r="C490" s="100"/>
      <c r="D490" s="100"/>
      <c r="E490" s="100"/>
      <c r="F490" s="100"/>
    </row>
    <row r="491" spans="1:6" x14ac:dyDescent="0.2">
      <c r="A491" s="100"/>
      <c r="B491" s="100"/>
      <c r="C491" s="100"/>
      <c r="D491" s="100"/>
      <c r="E491" s="100"/>
      <c r="F491" s="100"/>
    </row>
    <row r="492" spans="1:6" x14ac:dyDescent="0.2">
      <c r="A492" s="100"/>
      <c r="B492" s="100"/>
      <c r="C492" s="100"/>
      <c r="D492" s="100"/>
      <c r="E492" s="100"/>
      <c r="F492" s="100"/>
    </row>
    <row r="493" spans="1:6" x14ac:dyDescent="0.2">
      <c r="A493" s="100"/>
      <c r="B493" s="100"/>
      <c r="C493" s="100"/>
      <c r="D493" s="100"/>
      <c r="E493" s="100"/>
      <c r="F493" s="100"/>
    </row>
    <row r="494" spans="1:6" x14ac:dyDescent="0.2">
      <c r="A494" s="100"/>
      <c r="B494" s="100"/>
      <c r="C494" s="100"/>
      <c r="D494" s="100"/>
      <c r="E494" s="100"/>
      <c r="F494" s="100"/>
    </row>
    <row r="495" spans="1:6" x14ac:dyDescent="0.2">
      <c r="A495" s="100"/>
      <c r="B495" s="100"/>
      <c r="C495" s="100"/>
      <c r="D495" s="100"/>
      <c r="E495" s="100"/>
      <c r="F495" s="100"/>
    </row>
    <row r="496" spans="1:6" x14ac:dyDescent="0.2">
      <c r="A496" s="100"/>
      <c r="B496" s="100"/>
      <c r="C496" s="100"/>
      <c r="D496" s="100"/>
      <c r="E496" s="100"/>
      <c r="F496" s="100"/>
    </row>
    <row r="497" spans="1:6" x14ac:dyDescent="0.2">
      <c r="A497" s="100"/>
      <c r="B497" s="100"/>
      <c r="C497" s="100"/>
      <c r="D497" s="100"/>
      <c r="E497" s="100"/>
      <c r="F497" s="100"/>
    </row>
    <row r="498" spans="1:6" x14ac:dyDescent="0.2">
      <c r="A498" s="100"/>
      <c r="B498" s="100"/>
      <c r="C498" s="100"/>
      <c r="D498" s="100"/>
      <c r="E498" s="100"/>
      <c r="F498" s="100"/>
    </row>
    <row r="499" spans="1:6" x14ac:dyDescent="0.2">
      <c r="A499" s="100"/>
      <c r="B499" s="100"/>
      <c r="C499" s="100"/>
      <c r="D499" s="100"/>
      <c r="E499" s="100"/>
      <c r="F499" s="100"/>
    </row>
    <row r="500" spans="1:6" x14ac:dyDescent="0.2">
      <c r="A500" s="100"/>
      <c r="B500" s="100"/>
      <c r="C500" s="100"/>
      <c r="D500" s="100"/>
      <c r="E500" s="100"/>
      <c r="F500" s="100"/>
    </row>
    <row r="501" spans="1:6" x14ac:dyDescent="0.2">
      <c r="A501" s="100"/>
      <c r="B501" s="100"/>
      <c r="C501" s="100"/>
      <c r="D501" s="100"/>
      <c r="E501" s="100"/>
      <c r="F501" s="100"/>
    </row>
    <row r="502" spans="1:6" x14ac:dyDescent="0.2">
      <c r="A502" s="100"/>
      <c r="B502" s="100"/>
      <c r="C502" s="100"/>
      <c r="D502" s="100"/>
      <c r="E502" s="100"/>
      <c r="F502" s="100"/>
    </row>
    <row r="503" spans="1:6" x14ac:dyDescent="0.2">
      <c r="A503" s="100"/>
      <c r="B503" s="100"/>
      <c r="C503" s="100"/>
      <c r="D503" s="100"/>
      <c r="E503" s="100"/>
      <c r="F503" s="100"/>
    </row>
    <row r="504" spans="1:6" x14ac:dyDescent="0.2">
      <c r="A504" s="100"/>
      <c r="B504" s="100"/>
      <c r="C504" s="100"/>
      <c r="D504" s="100"/>
      <c r="E504" s="100"/>
      <c r="F504" s="100"/>
    </row>
    <row r="505" spans="1:6" x14ac:dyDescent="0.2">
      <c r="A505" s="100"/>
      <c r="B505" s="100"/>
      <c r="C505" s="100"/>
      <c r="D505" s="100"/>
      <c r="E505" s="100"/>
      <c r="F505" s="100"/>
    </row>
    <row r="506" spans="1:6" x14ac:dyDescent="0.2">
      <c r="A506" s="100"/>
      <c r="B506" s="100"/>
      <c r="C506" s="100"/>
      <c r="D506" s="100"/>
      <c r="E506" s="100"/>
      <c r="F506" s="100"/>
    </row>
    <row r="507" spans="1:6" x14ac:dyDescent="0.2">
      <c r="A507" s="100"/>
      <c r="B507" s="100"/>
      <c r="C507" s="100"/>
      <c r="D507" s="100"/>
      <c r="E507" s="100"/>
      <c r="F507" s="100"/>
    </row>
    <row r="508" spans="1:6" x14ac:dyDescent="0.2">
      <c r="A508" s="100"/>
      <c r="B508" s="100"/>
      <c r="C508" s="100"/>
      <c r="D508" s="100"/>
      <c r="E508" s="100"/>
      <c r="F508" s="100"/>
    </row>
    <row r="509" spans="1:6" x14ac:dyDescent="0.2">
      <c r="A509" s="100"/>
      <c r="B509" s="100"/>
      <c r="C509" s="100"/>
      <c r="D509" s="100"/>
      <c r="E509" s="100"/>
      <c r="F509" s="100"/>
    </row>
    <row r="510" spans="1:6" x14ac:dyDescent="0.2">
      <c r="A510" s="100"/>
      <c r="B510" s="100"/>
      <c r="C510" s="100"/>
      <c r="D510" s="100"/>
      <c r="E510" s="100"/>
      <c r="F510" s="100"/>
    </row>
    <row r="511" spans="1:6" x14ac:dyDescent="0.2">
      <c r="A511" s="100"/>
      <c r="B511" s="100"/>
      <c r="C511" s="100"/>
      <c r="D511" s="100"/>
      <c r="E511" s="100"/>
      <c r="F511" s="100"/>
    </row>
    <row r="512" spans="1:6" x14ac:dyDescent="0.2">
      <c r="A512" s="100"/>
      <c r="B512" s="100"/>
      <c r="C512" s="100"/>
      <c r="D512" s="100"/>
      <c r="E512" s="100"/>
      <c r="F512" s="100"/>
    </row>
    <row r="513" spans="1:6" x14ac:dyDescent="0.2">
      <c r="A513" s="100"/>
      <c r="B513" s="100"/>
      <c r="C513" s="100"/>
      <c r="D513" s="100"/>
      <c r="E513" s="100"/>
      <c r="F513" s="100"/>
    </row>
    <row r="514" spans="1:6" x14ac:dyDescent="0.2">
      <c r="A514" s="100"/>
      <c r="B514" s="100"/>
      <c r="C514" s="100"/>
      <c r="D514" s="100"/>
      <c r="E514" s="100"/>
      <c r="F514" s="100"/>
    </row>
    <row r="515" spans="1:6" x14ac:dyDescent="0.2">
      <c r="A515" s="100"/>
      <c r="B515" s="100"/>
      <c r="C515" s="100"/>
      <c r="D515" s="100"/>
      <c r="E515" s="100"/>
      <c r="F515" s="100"/>
    </row>
    <row r="516" spans="1:6" x14ac:dyDescent="0.2">
      <c r="A516" s="100"/>
      <c r="B516" s="100"/>
      <c r="C516" s="100"/>
      <c r="D516" s="100"/>
      <c r="E516" s="100"/>
      <c r="F516" s="100"/>
    </row>
    <row r="517" spans="1:6" x14ac:dyDescent="0.2">
      <c r="A517" s="100"/>
      <c r="B517" s="100"/>
      <c r="C517" s="100"/>
      <c r="D517" s="100"/>
      <c r="E517" s="100"/>
      <c r="F517" s="100"/>
    </row>
    <row r="518" spans="1:6" x14ac:dyDescent="0.2">
      <c r="A518" s="100"/>
      <c r="B518" s="100"/>
      <c r="C518" s="100"/>
      <c r="D518" s="100"/>
      <c r="E518" s="100"/>
      <c r="F518" s="100"/>
    </row>
    <row r="519" spans="1:6" x14ac:dyDescent="0.2">
      <c r="A519" s="100"/>
      <c r="B519" s="100"/>
      <c r="C519" s="100"/>
      <c r="D519" s="100"/>
      <c r="E519" s="100"/>
      <c r="F519" s="100"/>
    </row>
    <row r="520" spans="1:6" x14ac:dyDescent="0.2">
      <c r="A520" s="100"/>
      <c r="B520" s="100"/>
      <c r="C520" s="100"/>
      <c r="D520" s="100"/>
      <c r="E520" s="100"/>
      <c r="F520" s="100"/>
    </row>
    <row r="521" spans="1:6" x14ac:dyDescent="0.2">
      <c r="A521" s="100"/>
      <c r="B521" s="100"/>
      <c r="C521" s="100"/>
      <c r="D521" s="100"/>
      <c r="E521" s="100"/>
      <c r="F521" s="100"/>
    </row>
    <row r="522" spans="1:6" x14ac:dyDescent="0.2">
      <c r="A522" s="100"/>
      <c r="B522" s="100"/>
      <c r="C522" s="100"/>
      <c r="D522" s="100"/>
      <c r="E522" s="100"/>
      <c r="F522" s="100"/>
    </row>
    <row r="523" spans="1:6" x14ac:dyDescent="0.2">
      <c r="A523" s="100"/>
      <c r="B523" s="100"/>
      <c r="C523" s="100"/>
      <c r="D523" s="100"/>
      <c r="E523" s="100"/>
      <c r="F523" s="100"/>
    </row>
    <row r="524" spans="1:6" x14ac:dyDescent="0.2">
      <c r="A524" s="100"/>
      <c r="B524" s="100"/>
      <c r="C524" s="100"/>
      <c r="D524" s="100"/>
      <c r="E524" s="100"/>
      <c r="F524" s="100"/>
    </row>
    <row r="525" spans="1:6" x14ac:dyDescent="0.2">
      <c r="A525" s="100"/>
      <c r="B525" s="100"/>
      <c r="C525" s="100"/>
      <c r="D525" s="100"/>
      <c r="E525" s="100"/>
      <c r="F525" s="100"/>
    </row>
    <row r="526" spans="1:6" x14ac:dyDescent="0.2">
      <c r="A526" s="100"/>
      <c r="B526" s="100"/>
      <c r="C526" s="100"/>
      <c r="D526" s="100"/>
      <c r="E526" s="100"/>
      <c r="F526" s="100"/>
    </row>
    <row r="527" spans="1:6" x14ac:dyDescent="0.2">
      <c r="A527" s="100"/>
      <c r="B527" s="100"/>
      <c r="C527" s="100"/>
      <c r="D527" s="100"/>
      <c r="E527" s="100"/>
      <c r="F527" s="100"/>
    </row>
    <row r="528" spans="1:6" x14ac:dyDescent="0.2">
      <c r="A528" s="100"/>
      <c r="B528" s="100"/>
      <c r="C528" s="100"/>
      <c r="D528" s="100"/>
      <c r="E528" s="100"/>
      <c r="F528" s="100"/>
    </row>
    <row r="529" spans="1:6" x14ac:dyDescent="0.2">
      <c r="A529" s="100"/>
      <c r="B529" s="100"/>
      <c r="C529" s="100"/>
      <c r="D529" s="100"/>
      <c r="E529" s="100"/>
      <c r="F529" s="100"/>
    </row>
    <row r="530" spans="1:6" x14ac:dyDescent="0.2">
      <c r="A530" s="100"/>
      <c r="B530" s="100"/>
      <c r="C530" s="100"/>
      <c r="D530" s="100"/>
      <c r="E530" s="100"/>
      <c r="F530" s="100"/>
    </row>
    <row r="531" spans="1:6" x14ac:dyDescent="0.2">
      <c r="A531" s="100"/>
      <c r="B531" s="100"/>
      <c r="C531" s="100"/>
      <c r="D531" s="100"/>
      <c r="E531" s="100"/>
      <c r="F531" s="100"/>
    </row>
    <row r="532" spans="1:6" x14ac:dyDescent="0.2">
      <c r="A532" s="100"/>
      <c r="B532" s="100"/>
      <c r="C532" s="100"/>
      <c r="D532" s="100"/>
      <c r="E532" s="100"/>
      <c r="F532" s="100"/>
    </row>
    <row r="533" spans="1:6" x14ac:dyDescent="0.2">
      <c r="A533" s="100"/>
      <c r="B533" s="100"/>
      <c r="C533" s="100"/>
      <c r="D533" s="100"/>
      <c r="E533" s="100"/>
      <c r="F533" s="100"/>
    </row>
    <row r="534" spans="1:6" x14ac:dyDescent="0.2">
      <c r="A534" s="100"/>
      <c r="B534" s="100"/>
      <c r="C534" s="100"/>
      <c r="D534" s="100"/>
      <c r="E534" s="100"/>
      <c r="F534" s="100"/>
    </row>
    <row r="535" spans="1:6" x14ac:dyDescent="0.2">
      <c r="A535" s="100"/>
      <c r="B535" s="100"/>
      <c r="C535" s="100"/>
      <c r="D535" s="100"/>
      <c r="E535" s="100"/>
      <c r="F535" s="100"/>
    </row>
    <row r="536" spans="1:6" x14ac:dyDescent="0.2">
      <c r="A536" s="100"/>
      <c r="B536" s="100"/>
      <c r="C536" s="100"/>
      <c r="D536" s="100"/>
      <c r="E536" s="100"/>
      <c r="F536" s="100"/>
    </row>
    <row r="537" spans="1:6" x14ac:dyDescent="0.2">
      <c r="A537" s="100"/>
      <c r="B537" s="100"/>
      <c r="C537" s="100"/>
      <c r="D537" s="100"/>
      <c r="E537" s="100"/>
      <c r="F537" s="100"/>
    </row>
    <row r="538" spans="1:6" x14ac:dyDescent="0.2">
      <c r="A538" s="100"/>
      <c r="B538" s="100"/>
      <c r="C538" s="100"/>
      <c r="D538" s="100"/>
      <c r="E538" s="100"/>
      <c r="F538" s="100"/>
    </row>
    <row r="539" spans="1:6" x14ac:dyDescent="0.2">
      <c r="A539" s="100"/>
      <c r="B539" s="100"/>
      <c r="C539" s="100"/>
      <c r="D539" s="100"/>
      <c r="E539" s="100"/>
      <c r="F539" s="100"/>
    </row>
    <row r="540" spans="1:6" x14ac:dyDescent="0.2">
      <c r="A540" s="100"/>
      <c r="B540" s="100"/>
      <c r="C540" s="100"/>
      <c r="D540" s="100"/>
      <c r="E540" s="100"/>
      <c r="F540" s="100"/>
    </row>
    <row r="541" spans="1:6" x14ac:dyDescent="0.2">
      <c r="A541" s="100"/>
      <c r="B541" s="100"/>
      <c r="C541" s="100"/>
      <c r="D541" s="100"/>
      <c r="E541" s="100"/>
      <c r="F541" s="100"/>
    </row>
    <row r="542" spans="1:6" x14ac:dyDescent="0.2">
      <c r="A542" s="100"/>
      <c r="B542" s="100"/>
      <c r="C542" s="100"/>
      <c r="D542" s="100"/>
      <c r="E542" s="100"/>
      <c r="F542" s="100"/>
    </row>
    <row r="543" spans="1:6" x14ac:dyDescent="0.2">
      <c r="A543" s="100"/>
      <c r="B543" s="100"/>
      <c r="C543" s="100"/>
      <c r="D543" s="100"/>
      <c r="E543" s="100"/>
      <c r="F543" s="100"/>
    </row>
    <row r="544" spans="1:6" x14ac:dyDescent="0.2">
      <c r="A544" s="100"/>
      <c r="B544" s="100"/>
      <c r="C544" s="100"/>
      <c r="D544" s="100"/>
      <c r="E544" s="100"/>
      <c r="F544" s="100"/>
    </row>
    <row r="545" spans="1:6" x14ac:dyDescent="0.2">
      <c r="A545" s="100"/>
      <c r="B545" s="100"/>
      <c r="C545" s="100"/>
      <c r="D545" s="100"/>
      <c r="E545" s="100"/>
      <c r="F545" s="100"/>
    </row>
    <row r="546" spans="1:6" x14ac:dyDescent="0.2">
      <c r="A546" s="100"/>
      <c r="B546" s="100"/>
      <c r="C546" s="100"/>
      <c r="D546" s="100"/>
      <c r="E546" s="100"/>
      <c r="F546" s="100"/>
    </row>
    <row r="547" spans="1:6" x14ac:dyDescent="0.2">
      <c r="A547" s="100"/>
      <c r="B547" s="100"/>
      <c r="C547" s="100"/>
      <c r="D547" s="100"/>
      <c r="E547" s="100"/>
      <c r="F547" s="100"/>
    </row>
    <row r="548" spans="1:6" x14ac:dyDescent="0.2">
      <c r="A548" s="100"/>
      <c r="B548" s="100"/>
      <c r="C548" s="100"/>
      <c r="D548" s="100"/>
      <c r="E548" s="100"/>
      <c r="F548" s="100"/>
    </row>
    <row r="549" spans="1:6" x14ac:dyDescent="0.2">
      <c r="A549" s="100"/>
      <c r="B549" s="100"/>
      <c r="C549" s="100"/>
      <c r="D549" s="100"/>
      <c r="E549" s="100"/>
      <c r="F549" s="100"/>
    </row>
    <row r="550" spans="1:6" x14ac:dyDescent="0.2">
      <c r="A550" s="100"/>
      <c r="B550" s="100"/>
      <c r="C550" s="100"/>
      <c r="D550" s="100"/>
      <c r="E550" s="100"/>
      <c r="F550" s="100"/>
    </row>
    <row r="551" spans="1:6" x14ac:dyDescent="0.2">
      <c r="A551" s="100"/>
      <c r="B551" s="100"/>
      <c r="C551" s="100"/>
      <c r="D551" s="100"/>
      <c r="E551" s="100"/>
      <c r="F551" s="100"/>
    </row>
    <row r="552" spans="1:6" x14ac:dyDescent="0.2">
      <c r="A552" s="100"/>
      <c r="B552" s="100"/>
      <c r="C552" s="100"/>
      <c r="D552" s="100"/>
      <c r="E552" s="100"/>
      <c r="F552" s="100"/>
    </row>
    <row r="553" spans="1:6" x14ac:dyDescent="0.2">
      <c r="A553" s="100"/>
      <c r="B553" s="100"/>
      <c r="C553" s="100"/>
      <c r="D553" s="100"/>
      <c r="E553" s="100"/>
      <c r="F553" s="100"/>
    </row>
    <row r="554" spans="1:6" x14ac:dyDescent="0.2">
      <c r="A554" s="100"/>
      <c r="B554" s="100"/>
      <c r="C554" s="100"/>
      <c r="D554" s="100"/>
      <c r="E554" s="100"/>
      <c r="F554" s="100"/>
    </row>
    <row r="555" spans="1:6" x14ac:dyDescent="0.2">
      <c r="A555" s="100"/>
      <c r="B555" s="100"/>
      <c r="C555" s="100"/>
      <c r="D555" s="100"/>
      <c r="E555" s="100"/>
      <c r="F555" s="100"/>
    </row>
    <row r="556" spans="1:6" x14ac:dyDescent="0.2">
      <c r="A556" s="100"/>
      <c r="B556" s="100"/>
      <c r="C556" s="100"/>
      <c r="D556" s="100"/>
      <c r="E556" s="100"/>
      <c r="F556" s="100"/>
    </row>
    <row r="557" spans="1:6" x14ac:dyDescent="0.2">
      <c r="A557" s="100"/>
      <c r="B557" s="100"/>
      <c r="C557" s="100"/>
      <c r="D557" s="100"/>
      <c r="E557" s="100"/>
      <c r="F557" s="100"/>
    </row>
    <row r="558" spans="1:6" x14ac:dyDescent="0.2">
      <c r="A558" s="100"/>
      <c r="B558" s="100"/>
      <c r="C558" s="100"/>
      <c r="D558" s="100"/>
      <c r="E558" s="100"/>
      <c r="F558" s="100"/>
    </row>
    <row r="559" spans="1:6" x14ac:dyDescent="0.2">
      <c r="A559" s="100"/>
      <c r="B559" s="100"/>
      <c r="C559" s="100"/>
      <c r="D559" s="100"/>
      <c r="E559" s="100"/>
      <c r="F559" s="100"/>
    </row>
    <row r="560" spans="1:6" x14ac:dyDescent="0.2">
      <c r="A560" s="100"/>
      <c r="B560" s="100"/>
      <c r="C560" s="100"/>
      <c r="D560" s="100"/>
      <c r="E560" s="100"/>
      <c r="F560" s="100"/>
    </row>
    <row r="561" spans="1:6" x14ac:dyDescent="0.2">
      <c r="A561" s="100"/>
      <c r="B561" s="100"/>
      <c r="C561" s="100"/>
      <c r="D561" s="100"/>
      <c r="E561" s="100"/>
      <c r="F561" s="100"/>
    </row>
    <row r="562" spans="1:6" x14ac:dyDescent="0.2">
      <c r="A562" s="100"/>
      <c r="B562" s="100"/>
      <c r="C562" s="100"/>
      <c r="D562" s="100"/>
      <c r="E562" s="100"/>
      <c r="F562" s="100"/>
    </row>
    <row r="563" spans="1:6" x14ac:dyDescent="0.2">
      <c r="A563" s="100"/>
      <c r="B563" s="100"/>
      <c r="C563" s="100"/>
      <c r="D563" s="100"/>
      <c r="E563" s="100"/>
      <c r="F563" s="100"/>
    </row>
    <row r="564" spans="1:6" x14ac:dyDescent="0.2">
      <c r="A564" s="100"/>
      <c r="B564" s="100"/>
      <c r="C564" s="100"/>
      <c r="D564" s="100"/>
      <c r="E564" s="100"/>
      <c r="F564" s="100"/>
    </row>
    <row r="565" spans="1:6" x14ac:dyDescent="0.2">
      <c r="A565" s="100"/>
      <c r="B565" s="100"/>
      <c r="C565" s="100"/>
      <c r="D565" s="100"/>
      <c r="E565" s="100"/>
      <c r="F565" s="100"/>
    </row>
    <row r="566" spans="1:6" x14ac:dyDescent="0.2">
      <c r="A566" s="100"/>
      <c r="B566" s="100"/>
      <c r="C566" s="100"/>
      <c r="D566" s="100"/>
      <c r="E566" s="100"/>
      <c r="F566" s="100"/>
    </row>
    <row r="567" spans="1:6" x14ac:dyDescent="0.2">
      <c r="A567" s="100"/>
      <c r="B567" s="100"/>
      <c r="C567" s="100"/>
      <c r="D567" s="100"/>
      <c r="E567" s="100"/>
      <c r="F567" s="100"/>
    </row>
    <row r="568" spans="1:6" x14ac:dyDescent="0.2">
      <c r="A568" s="100"/>
      <c r="B568" s="100"/>
      <c r="C568" s="100"/>
      <c r="D568" s="100"/>
      <c r="E568" s="100"/>
      <c r="F568" s="100"/>
    </row>
    <row r="569" spans="1:6" x14ac:dyDescent="0.2">
      <c r="A569" s="100"/>
      <c r="B569" s="100"/>
      <c r="C569" s="100"/>
      <c r="D569" s="100"/>
      <c r="E569" s="100"/>
      <c r="F569" s="100"/>
    </row>
    <row r="570" spans="1:6" x14ac:dyDescent="0.2">
      <c r="A570" s="100"/>
      <c r="B570" s="100"/>
      <c r="C570" s="100"/>
      <c r="D570" s="100"/>
      <c r="E570" s="100"/>
      <c r="F570" s="100"/>
    </row>
    <row r="571" spans="1:6" x14ac:dyDescent="0.2">
      <c r="A571" s="100"/>
      <c r="B571" s="100"/>
      <c r="C571" s="100"/>
      <c r="D571" s="100"/>
      <c r="E571" s="100"/>
      <c r="F571" s="100"/>
    </row>
    <row r="572" spans="1:6" x14ac:dyDescent="0.2">
      <c r="A572" s="100"/>
      <c r="B572" s="100"/>
      <c r="C572" s="100"/>
      <c r="D572" s="100"/>
      <c r="E572" s="100"/>
      <c r="F572" s="100"/>
    </row>
    <row r="573" spans="1:6" x14ac:dyDescent="0.2">
      <c r="A573" s="100"/>
      <c r="B573" s="100"/>
      <c r="C573" s="100"/>
      <c r="D573" s="100"/>
      <c r="E573" s="100"/>
      <c r="F573" s="100"/>
    </row>
    <row r="574" spans="1:6" x14ac:dyDescent="0.2">
      <c r="A574" s="100"/>
      <c r="B574" s="100"/>
      <c r="C574" s="100"/>
      <c r="D574" s="100"/>
      <c r="E574" s="100"/>
      <c r="F574" s="100"/>
    </row>
    <row r="575" spans="1:6" x14ac:dyDescent="0.2">
      <c r="A575" s="100"/>
      <c r="B575" s="100"/>
      <c r="C575" s="100"/>
      <c r="D575" s="100"/>
      <c r="E575" s="100"/>
      <c r="F575" s="100"/>
    </row>
    <row r="576" spans="1:6" x14ac:dyDescent="0.2">
      <c r="A576" s="100"/>
      <c r="B576" s="100"/>
      <c r="C576" s="100"/>
      <c r="D576" s="100"/>
      <c r="E576" s="100"/>
      <c r="F576" s="100"/>
    </row>
    <row r="577" spans="1:6" x14ac:dyDescent="0.2">
      <c r="A577" s="100"/>
      <c r="B577" s="100"/>
      <c r="C577" s="100"/>
      <c r="D577" s="100"/>
      <c r="E577" s="100"/>
      <c r="F577" s="100"/>
    </row>
    <row r="578" spans="1:6" x14ac:dyDescent="0.2">
      <c r="A578" s="100"/>
      <c r="B578" s="100"/>
      <c r="C578" s="100"/>
      <c r="D578" s="100"/>
      <c r="E578" s="100"/>
      <c r="F578" s="100"/>
    </row>
    <row r="579" spans="1:6" x14ac:dyDescent="0.2">
      <c r="A579" s="100"/>
      <c r="B579" s="100"/>
      <c r="C579" s="100"/>
      <c r="D579" s="100"/>
      <c r="E579" s="100"/>
      <c r="F579" s="100"/>
    </row>
    <row r="580" spans="1:6" x14ac:dyDescent="0.2">
      <c r="A580" s="100"/>
      <c r="B580" s="100"/>
      <c r="C580" s="100"/>
      <c r="D580" s="100"/>
      <c r="E580" s="100"/>
      <c r="F580" s="100"/>
    </row>
    <row r="581" spans="1:6" x14ac:dyDescent="0.2">
      <c r="A581" s="100"/>
      <c r="B581" s="100"/>
      <c r="C581" s="100"/>
      <c r="D581" s="100"/>
      <c r="E581" s="100"/>
      <c r="F581" s="100"/>
    </row>
    <row r="582" spans="1:6" x14ac:dyDescent="0.2">
      <c r="A582" s="100"/>
      <c r="B582" s="100"/>
      <c r="C582" s="100"/>
      <c r="D582" s="100"/>
      <c r="E582" s="100"/>
      <c r="F582" s="100"/>
    </row>
    <row r="583" spans="1:6" x14ac:dyDescent="0.2">
      <c r="A583" s="100"/>
      <c r="B583" s="100"/>
      <c r="C583" s="100"/>
      <c r="D583" s="100"/>
      <c r="E583" s="100"/>
      <c r="F583" s="100"/>
    </row>
    <row r="584" spans="1:6" x14ac:dyDescent="0.2">
      <c r="A584" s="100"/>
      <c r="B584" s="100"/>
      <c r="C584" s="100"/>
      <c r="D584" s="100"/>
      <c r="E584" s="100"/>
      <c r="F584" s="100"/>
    </row>
    <row r="585" spans="1:6" x14ac:dyDescent="0.2">
      <c r="A585" s="100"/>
      <c r="B585" s="100"/>
      <c r="C585" s="100"/>
      <c r="D585" s="100"/>
      <c r="E585" s="100"/>
      <c r="F585" s="100"/>
    </row>
    <row r="586" spans="1:6" x14ac:dyDescent="0.2">
      <c r="A586" s="100"/>
      <c r="B586" s="100"/>
      <c r="C586" s="100"/>
      <c r="D586" s="100"/>
      <c r="E586" s="100"/>
      <c r="F586" s="100"/>
    </row>
    <row r="587" spans="1:6" x14ac:dyDescent="0.2">
      <c r="A587" s="100"/>
      <c r="B587" s="100"/>
      <c r="C587" s="100"/>
      <c r="D587" s="100"/>
      <c r="E587" s="100"/>
      <c r="F587" s="100"/>
    </row>
    <row r="588" spans="1:6" x14ac:dyDescent="0.2">
      <c r="A588" s="100"/>
      <c r="B588" s="100"/>
      <c r="C588" s="100"/>
      <c r="D588" s="100"/>
      <c r="E588" s="100"/>
      <c r="F588" s="100"/>
    </row>
    <row r="589" spans="1:6" x14ac:dyDescent="0.2">
      <c r="A589" s="100"/>
      <c r="B589" s="100"/>
      <c r="C589" s="100"/>
      <c r="D589" s="100"/>
      <c r="E589" s="100"/>
      <c r="F589" s="100"/>
    </row>
    <row r="590" spans="1:6" x14ac:dyDescent="0.2">
      <c r="A590" s="100"/>
      <c r="B590" s="100"/>
      <c r="C590" s="100"/>
      <c r="D590" s="100"/>
      <c r="E590" s="100"/>
      <c r="F590" s="100"/>
    </row>
    <row r="591" spans="1:6" x14ac:dyDescent="0.2">
      <c r="A591" s="100"/>
      <c r="B591" s="100"/>
      <c r="C591" s="100"/>
      <c r="D591" s="100"/>
      <c r="E591" s="100"/>
      <c r="F591" s="100"/>
    </row>
    <row r="592" spans="1:6" x14ac:dyDescent="0.2">
      <c r="A592" s="100"/>
      <c r="B592" s="100"/>
      <c r="C592" s="100"/>
      <c r="D592" s="100"/>
      <c r="E592" s="100"/>
      <c r="F592" s="100"/>
    </row>
    <row r="593" spans="1:6" x14ac:dyDescent="0.2">
      <c r="A593" s="100"/>
      <c r="B593" s="100"/>
      <c r="C593" s="100"/>
      <c r="D593" s="100"/>
      <c r="E593" s="100"/>
      <c r="F593" s="100"/>
    </row>
    <row r="594" spans="1:6" x14ac:dyDescent="0.2">
      <c r="A594" s="100"/>
      <c r="B594" s="100"/>
      <c r="C594" s="100"/>
      <c r="D594" s="100"/>
      <c r="E594" s="100"/>
      <c r="F594" s="100"/>
    </row>
    <row r="595" spans="1:6" x14ac:dyDescent="0.2">
      <c r="A595" s="100"/>
      <c r="B595" s="100"/>
      <c r="C595" s="100"/>
      <c r="D595" s="100"/>
      <c r="E595" s="100"/>
      <c r="F595" s="100"/>
    </row>
    <row r="596" spans="1:6" x14ac:dyDescent="0.2">
      <c r="A596" s="100"/>
      <c r="B596" s="100"/>
      <c r="C596" s="100"/>
      <c r="D596" s="100"/>
      <c r="E596" s="100"/>
      <c r="F596" s="100"/>
    </row>
    <row r="597" spans="1:6" x14ac:dyDescent="0.2">
      <c r="A597" s="100"/>
      <c r="B597" s="100"/>
      <c r="C597" s="100"/>
      <c r="D597" s="100"/>
      <c r="E597" s="100"/>
      <c r="F597" s="100"/>
    </row>
    <row r="598" spans="1:6" x14ac:dyDescent="0.2">
      <c r="A598" s="100"/>
      <c r="B598" s="100"/>
      <c r="C598" s="100"/>
      <c r="D598" s="100"/>
      <c r="E598" s="100"/>
      <c r="F598" s="100"/>
    </row>
    <row r="599" spans="1:6" x14ac:dyDescent="0.2">
      <c r="A599" s="100"/>
      <c r="B599" s="100"/>
      <c r="C599" s="100"/>
      <c r="D599" s="100"/>
      <c r="E599" s="100"/>
      <c r="F599" s="100"/>
    </row>
    <row r="600" spans="1:6" x14ac:dyDescent="0.2">
      <c r="A600" s="100"/>
      <c r="B600" s="100"/>
      <c r="C600" s="100"/>
      <c r="D600" s="100"/>
      <c r="E600" s="100"/>
      <c r="F600" s="100"/>
    </row>
    <row r="601" spans="1:6" x14ac:dyDescent="0.2">
      <c r="A601" s="100"/>
      <c r="B601" s="100"/>
      <c r="C601" s="100"/>
      <c r="D601" s="100"/>
      <c r="E601" s="100"/>
      <c r="F601" s="100"/>
    </row>
    <row r="602" spans="1:6" x14ac:dyDescent="0.2">
      <c r="A602" s="100"/>
      <c r="B602" s="100"/>
      <c r="C602" s="100"/>
      <c r="D602" s="100"/>
      <c r="E602" s="100"/>
      <c r="F602" s="100"/>
    </row>
    <row r="603" spans="1:6" x14ac:dyDescent="0.2">
      <c r="A603" s="100"/>
      <c r="B603" s="100"/>
      <c r="C603" s="100"/>
      <c r="D603" s="100"/>
      <c r="E603" s="100"/>
      <c r="F603" s="100"/>
    </row>
    <row r="604" spans="1:6" x14ac:dyDescent="0.2">
      <c r="A604" s="100"/>
      <c r="B604" s="100"/>
      <c r="C604" s="100"/>
      <c r="D604" s="100"/>
      <c r="E604" s="100"/>
      <c r="F604" s="100"/>
    </row>
    <row r="605" spans="1:6" x14ac:dyDescent="0.2">
      <c r="A605" s="100"/>
      <c r="B605" s="100"/>
      <c r="C605" s="100"/>
      <c r="D605" s="100"/>
      <c r="E605" s="100"/>
      <c r="F605" s="100"/>
    </row>
    <row r="606" spans="1:6" x14ac:dyDescent="0.2">
      <c r="A606" s="100"/>
      <c r="B606" s="100"/>
      <c r="C606" s="100"/>
      <c r="D606" s="100"/>
      <c r="E606" s="100"/>
      <c r="F606" s="100"/>
    </row>
    <row r="607" spans="1:6" x14ac:dyDescent="0.2">
      <c r="A607" s="100"/>
      <c r="B607" s="100"/>
      <c r="C607" s="100"/>
      <c r="D607" s="100"/>
      <c r="E607" s="100"/>
      <c r="F607" s="100"/>
    </row>
    <row r="608" spans="1:6" x14ac:dyDescent="0.2">
      <c r="A608" s="100"/>
      <c r="B608" s="100"/>
      <c r="C608" s="100"/>
      <c r="D608" s="100"/>
      <c r="E608" s="100"/>
      <c r="F608" s="100"/>
    </row>
    <row r="609" spans="1:6" x14ac:dyDescent="0.2">
      <c r="A609" s="100"/>
      <c r="B609" s="100"/>
      <c r="C609" s="100"/>
      <c r="D609" s="100"/>
      <c r="E609" s="100"/>
      <c r="F609" s="100"/>
    </row>
    <row r="610" spans="1:6" x14ac:dyDescent="0.2">
      <c r="A610" s="100"/>
      <c r="B610" s="100"/>
      <c r="C610" s="100"/>
      <c r="D610" s="100"/>
      <c r="E610" s="100"/>
      <c r="F610" s="100"/>
    </row>
    <row r="611" spans="1:6" x14ac:dyDescent="0.2">
      <c r="A611" s="100"/>
      <c r="B611" s="100"/>
      <c r="C611" s="100"/>
      <c r="D611" s="100"/>
      <c r="E611" s="100"/>
      <c r="F611" s="100"/>
    </row>
    <row r="612" spans="1:6" x14ac:dyDescent="0.2">
      <c r="A612" s="100"/>
      <c r="B612" s="100"/>
      <c r="C612" s="100"/>
      <c r="D612" s="100"/>
      <c r="E612" s="100"/>
      <c r="F612" s="100"/>
    </row>
    <row r="613" spans="1:6" x14ac:dyDescent="0.2">
      <c r="A613" s="100"/>
      <c r="B613" s="100"/>
      <c r="C613" s="100"/>
      <c r="D613" s="100"/>
      <c r="E613" s="100"/>
      <c r="F613" s="100"/>
    </row>
    <row r="614" spans="1:6" x14ac:dyDescent="0.2">
      <c r="A614" s="100"/>
      <c r="B614" s="100"/>
      <c r="C614" s="100"/>
      <c r="D614" s="100"/>
      <c r="E614" s="100"/>
      <c r="F614" s="100"/>
    </row>
    <row r="615" spans="1:6" x14ac:dyDescent="0.2">
      <c r="A615" s="100"/>
      <c r="B615" s="100"/>
      <c r="C615" s="100"/>
      <c r="D615" s="100"/>
      <c r="E615" s="100"/>
      <c r="F615" s="100"/>
    </row>
    <row r="616" spans="1:6" x14ac:dyDescent="0.2">
      <c r="A616" s="100"/>
      <c r="B616" s="100"/>
      <c r="C616" s="100"/>
      <c r="D616" s="100"/>
      <c r="E616" s="100"/>
      <c r="F616" s="100"/>
    </row>
    <row r="617" spans="1:6" x14ac:dyDescent="0.2">
      <c r="A617" s="100"/>
      <c r="B617" s="100"/>
      <c r="C617" s="100"/>
      <c r="D617" s="100"/>
      <c r="E617" s="100"/>
      <c r="F617" s="100"/>
    </row>
    <row r="618" spans="1:6" x14ac:dyDescent="0.2">
      <c r="A618" s="100"/>
      <c r="B618" s="100"/>
      <c r="C618" s="100"/>
      <c r="D618" s="100"/>
      <c r="E618" s="100"/>
      <c r="F618" s="100"/>
    </row>
    <row r="619" spans="1:6" x14ac:dyDescent="0.2">
      <c r="A619" s="100"/>
      <c r="B619" s="100"/>
      <c r="C619" s="100"/>
      <c r="D619" s="100"/>
      <c r="E619" s="100"/>
      <c r="F619" s="100"/>
    </row>
    <row r="620" spans="1:6" x14ac:dyDescent="0.2">
      <c r="A620" s="100"/>
      <c r="B620" s="100"/>
      <c r="C620" s="100"/>
      <c r="D620" s="100"/>
      <c r="E620" s="100"/>
      <c r="F620" s="100"/>
    </row>
    <row r="621" spans="1:6" x14ac:dyDescent="0.2">
      <c r="A621" s="100"/>
      <c r="B621" s="100"/>
      <c r="C621" s="100"/>
      <c r="D621" s="100"/>
      <c r="E621" s="100"/>
      <c r="F621" s="100"/>
    </row>
    <row r="622" spans="1:6" x14ac:dyDescent="0.2">
      <c r="A622" s="100"/>
      <c r="B622" s="100"/>
      <c r="C622" s="100"/>
      <c r="D622" s="100"/>
      <c r="E622" s="100"/>
      <c r="F622" s="100"/>
    </row>
    <row r="623" spans="1:6" x14ac:dyDescent="0.2">
      <c r="A623" s="100"/>
      <c r="B623" s="100"/>
      <c r="C623" s="100"/>
      <c r="D623" s="100"/>
      <c r="E623" s="100"/>
      <c r="F623" s="100"/>
    </row>
    <row r="624" spans="1:6" x14ac:dyDescent="0.2">
      <c r="A624" s="100"/>
      <c r="B624" s="100"/>
      <c r="C624" s="100"/>
      <c r="D624" s="100"/>
      <c r="E624" s="100"/>
      <c r="F624" s="100"/>
    </row>
    <row r="625" spans="1:6" x14ac:dyDescent="0.2">
      <c r="A625" s="100"/>
      <c r="B625" s="100"/>
      <c r="C625" s="100"/>
      <c r="D625" s="100"/>
      <c r="E625" s="100"/>
      <c r="F625" s="100"/>
    </row>
    <row r="626" spans="1:6" x14ac:dyDescent="0.2">
      <c r="A626" s="100"/>
      <c r="B626" s="100"/>
      <c r="C626" s="100"/>
      <c r="D626" s="100"/>
      <c r="E626" s="100"/>
      <c r="F626" s="100"/>
    </row>
    <row r="627" spans="1:6" x14ac:dyDescent="0.2">
      <c r="A627" s="100"/>
      <c r="B627" s="100"/>
      <c r="C627" s="100"/>
      <c r="D627" s="100"/>
      <c r="E627" s="100"/>
      <c r="F627" s="100"/>
    </row>
    <row r="628" spans="1:6" x14ac:dyDescent="0.2">
      <c r="A628" s="100"/>
      <c r="B628" s="100"/>
      <c r="C628" s="100"/>
      <c r="D628" s="100"/>
      <c r="E628" s="100"/>
      <c r="F628" s="100"/>
    </row>
    <row r="629" spans="1:6" x14ac:dyDescent="0.2">
      <c r="A629" s="100"/>
      <c r="B629" s="100"/>
      <c r="C629" s="100"/>
      <c r="D629" s="100"/>
      <c r="E629" s="100"/>
      <c r="F629" s="100"/>
    </row>
    <row r="630" spans="1:6" x14ac:dyDescent="0.2">
      <c r="A630" s="100"/>
      <c r="B630" s="100"/>
      <c r="C630" s="100"/>
      <c r="D630" s="100"/>
      <c r="E630" s="100"/>
      <c r="F630" s="100"/>
    </row>
    <row r="631" spans="1:6" x14ac:dyDescent="0.2">
      <c r="A631" s="100"/>
      <c r="B631" s="100"/>
      <c r="C631" s="100"/>
      <c r="D631" s="100"/>
      <c r="E631" s="100"/>
      <c r="F631" s="100"/>
    </row>
    <row r="632" spans="1:6" x14ac:dyDescent="0.2">
      <c r="A632" s="100"/>
      <c r="B632" s="100"/>
      <c r="C632" s="100"/>
      <c r="D632" s="100"/>
      <c r="E632" s="100"/>
      <c r="F632" s="100"/>
    </row>
    <row r="633" spans="1:6" x14ac:dyDescent="0.2">
      <c r="A633" s="100"/>
      <c r="B633" s="100"/>
      <c r="C633" s="100"/>
      <c r="D633" s="100"/>
      <c r="E633" s="100"/>
      <c r="F633" s="100"/>
    </row>
    <row r="634" spans="1:6" x14ac:dyDescent="0.2">
      <c r="A634" s="100"/>
      <c r="B634" s="100"/>
      <c r="C634" s="100"/>
      <c r="D634" s="100"/>
      <c r="E634" s="100"/>
      <c r="F634" s="100"/>
    </row>
    <row r="635" spans="1:6" x14ac:dyDescent="0.2">
      <c r="A635" s="100"/>
      <c r="B635" s="100"/>
      <c r="C635" s="100"/>
      <c r="D635" s="100"/>
      <c r="E635" s="100"/>
      <c r="F635" s="100"/>
    </row>
    <row r="636" spans="1:6" x14ac:dyDescent="0.2">
      <c r="A636" s="100"/>
      <c r="B636" s="100"/>
      <c r="C636" s="100"/>
      <c r="D636" s="100"/>
      <c r="E636" s="100"/>
      <c r="F636" s="100"/>
    </row>
    <row r="637" spans="1:6" x14ac:dyDescent="0.2">
      <c r="A637" s="100"/>
      <c r="B637" s="100"/>
      <c r="C637" s="100"/>
      <c r="D637" s="100"/>
      <c r="E637" s="100"/>
      <c r="F637" s="100"/>
    </row>
    <row r="638" spans="1:6" x14ac:dyDescent="0.2">
      <c r="A638" s="100"/>
      <c r="B638" s="100"/>
      <c r="C638" s="100"/>
      <c r="D638" s="100"/>
      <c r="E638" s="100"/>
      <c r="F638" s="100"/>
    </row>
    <row r="639" spans="1:6" x14ac:dyDescent="0.2">
      <c r="A639" s="100"/>
      <c r="B639" s="100"/>
      <c r="C639" s="100"/>
      <c r="D639" s="100"/>
      <c r="E639" s="100"/>
      <c r="F639" s="100"/>
    </row>
    <row r="640" spans="1:6" x14ac:dyDescent="0.2">
      <c r="A640" s="100"/>
      <c r="B640" s="100"/>
      <c r="C640" s="100"/>
      <c r="D640" s="100"/>
      <c r="E640" s="100"/>
      <c r="F640" s="100"/>
    </row>
    <row r="641" spans="1:6" x14ac:dyDescent="0.2">
      <c r="A641" s="100"/>
      <c r="B641" s="100"/>
      <c r="C641" s="100"/>
      <c r="D641" s="100"/>
      <c r="E641" s="100"/>
      <c r="F641" s="100"/>
    </row>
    <row r="642" spans="1:6" x14ac:dyDescent="0.2">
      <c r="A642" s="100"/>
      <c r="B642" s="100"/>
      <c r="C642" s="100"/>
      <c r="D642" s="100"/>
      <c r="E642" s="100"/>
      <c r="F642" s="100"/>
    </row>
    <row r="643" spans="1:6" x14ac:dyDescent="0.2">
      <c r="A643" s="100"/>
      <c r="B643" s="100"/>
      <c r="C643" s="100"/>
      <c r="D643" s="100"/>
      <c r="E643" s="100"/>
      <c r="F643" s="100"/>
    </row>
    <row r="644" spans="1:6" x14ac:dyDescent="0.2">
      <c r="A644" s="100"/>
      <c r="B644" s="100"/>
      <c r="C644" s="100"/>
      <c r="D644" s="100"/>
      <c r="E644" s="100"/>
      <c r="F644" s="100"/>
    </row>
    <row r="645" spans="1:6" x14ac:dyDescent="0.2">
      <c r="A645" s="100"/>
      <c r="B645" s="100"/>
      <c r="C645" s="100"/>
      <c r="D645" s="100"/>
      <c r="E645" s="100"/>
      <c r="F645" s="100"/>
    </row>
    <row r="646" spans="1:6" x14ac:dyDescent="0.2">
      <c r="A646" s="100"/>
      <c r="B646" s="100"/>
      <c r="C646" s="100"/>
      <c r="D646" s="100"/>
      <c r="E646" s="100"/>
      <c r="F646" s="100"/>
    </row>
    <row r="647" spans="1:6" x14ac:dyDescent="0.2">
      <c r="A647" s="100"/>
      <c r="B647" s="100"/>
      <c r="C647" s="100"/>
      <c r="D647" s="100"/>
      <c r="E647" s="100"/>
      <c r="F647" s="100"/>
    </row>
    <row r="648" spans="1:6" x14ac:dyDescent="0.2">
      <c r="A648" s="100"/>
      <c r="B648" s="100"/>
      <c r="C648" s="100"/>
      <c r="D648" s="100"/>
      <c r="E648" s="100"/>
      <c r="F648" s="100"/>
    </row>
    <row r="649" spans="1:6" x14ac:dyDescent="0.2">
      <c r="A649" s="100"/>
      <c r="B649" s="100"/>
      <c r="C649" s="100"/>
      <c r="D649" s="100"/>
      <c r="E649" s="100"/>
      <c r="F649" s="100"/>
    </row>
    <row r="650" spans="1:6" x14ac:dyDescent="0.2">
      <c r="A650" s="100"/>
      <c r="B650" s="100"/>
      <c r="C650" s="100"/>
      <c r="D650" s="100"/>
      <c r="E650" s="100"/>
      <c r="F650" s="100"/>
    </row>
    <row r="651" spans="1:6" x14ac:dyDescent="0.2">
      <c r="A651" s="100"/>
      <c r="B651" s="100"/>
      <c r="C651" s="100"/>
      <c r="D651" s="100"/>
      <c r="E651" s="100"/>
      <c r="F651" s="100"/>
    </row>
    <row r="652" spans="1:6" x14ac:dyDescent="0.2">
      <c r="A652" s="100"/>
      <c r="B652" s="100"/>
      <c r="C652" s="100"/>
      <c r="D652" s="100"/>
      <c r="E652" s="100"/>
      <c r="F652" s="100"/>
    </row>
    <row r="653" spans="1:6" x14ac:dyDescent="0.2">
      <c r="A653" s="100"/>
      <c r="B653" s="100"/>
      <c r="C653" s="100"/>
      <c r="D653" s="100"/>
      <c r="E653" s="100"/>
      <c r="F653" s="100"/>
    </row>
    <row r="654" spans="1:6" x14ac:dyDescent="0.2">
      <c r="A654" s="100"/>
      <c r="B654" s="100"/>
      <c r="C654" s="100"/>
      <c r="D654" s="100"/>
      <c r="E654" s="100"/>
      <c r="F654" s="100"/>
    </row>
    <row r="655" spans="1:6" x14ac:dyDescent="0.2">
      <c r="A655" s="100"/>
      <c r="B655" s="100"/>
      <c r="C655" s="100"/>
      <c r="D655" s="100"/>
      <c r="E655" s="100"/>
      <c r="F655" s="100"/>
    </row>
    <row r="656" spans="1:6" x14ac:dyDescent="0.2">
      <c r="A656" s="100"/>
      <c r="B656" s="100"/>
      <c r="C656" s="100"/>
      <c r="D656" s="100"/>
      <c r="E656" s="100"/>
      <c r="F656" s="100"/>
    </row>
    <row r="657" spans="1:6" x14ac:dyDescent="0.2">
      <c r="A657" s="100"/>
      <c r="B657" s="100"/>
      <c r="C657" s="100"/>
      <c r="D657" s="100"/>
      <c r="E657" s="100"/>
      <c r="F657" s="100"/>
    </row>
    <row r="658" spans="1:6" x14ac:dyDescent="0.2">
      <c r="A658" s="100"/>
      <c r="B658" s="100"/>
      <c r="C658" s="100"/>
      <c r="D658" s="100"/>
      <c r="E658" s="100"/>
      <c r="F658" s="100"/>
    </row>
    <row r="659" spans="1:6" x14ac:dyDescent="0.2">
      <c r="A659" s="100"/>
      <c r="B659" s="100"/>
      <c r="C659" s="100"/>
      <c r="D659" s="100"/>
      <c r="E659" s="100"/>
      <c r="F659" s="100"/>
    </row>
    <row r="660" spans="1:6" x14ac:dyDescent="0.2">
      <c r="A660" s="100"/>
      <c r="B660" s="100"/>
      <c r="C660" s="100"/>
      <c r="D660" s="100"/>
      <c r="E660" s="100"/>
      <c r="F660" s="100"/>
    </row>
    <row r="661" spans="1:6" x14ac:dyDescent="0.2">
      <c r="A661" s="100"/>
      <c r="B661" s="100"/>
      <c r="C661" s="100"/>
      <c r="D661" s="100"/>
      <c r="E661" s="100"/>
      <c r="F661" s="100"/>
    </row>
    <row r="662" spans="1:6" x14ac:dyDescent="0.2">
      <c r="A662" s="100"/>
      <c r="B662" s="100"/>
      <c r="C662" s="100"/>
      <c r="D662" s="100"/>
      <c r="E662" s="100"/>
      <c r="F662" s="100"/>
    </row>
    <row r="663" spans="1:6" x14ac:dyDescent="0.2">
      <c r="A663" s="100"/>
      <c r="B663" s="100"/>
      <c r="C663" s="100"/>
      <c r="D663" s="100"/>
      <c r="E663" s="100"/>
      <c r="F663" s="100"/>
    </row>
    <row r="664" spans="1:6" x14ac:dyDescent="0.2">
      <c r="A664" s="100"/>
      <c r="B664" s="100"/>
      <c r="C664" s="100"/>
      <c r="D664" s="100"/>
      <c r="E664" s="100"/>
      <c r="F664" s="100"/>
    </row>
    <row r="665" spans="1:6" x14ac:dyDescent="0.2">
      <c r="A665" s="100"/>
      <c r="B665" s="100"/>
      <c r="C665" s="100"/>
      <c r="D665" s="100"/>
      <c r="E665" s="100"/>
      <c r="F665" s="100"/>
    </row>
    <row r="666" spans="1:6" x14ac:dyDescent="0.2">
      <c r="A666" s="100"/>
      <c r="B666" s="100"/>
      <c r="C666" s="100"/>
      <c r="D666" s="100"/>
      <c r="E666" s="100"/>
      <c r="F666" s="100"/>
    </row>
    <row r="667" spans="1:6" x14ac:dyDescent="0.2">
      <c r="A667" s="100"/>
      <c r="B667" s="100"/>
      <c r="C667" s="100"/>
      <c r="D667" s="100"/>
      <c r="E667" s="100"/>
      <c r="F667" s="100"/>
    </row>
    <row r="668" spans="1:6" x14ac:dyDescent="0.2">
      <c r="A668" s="100"/>
      <c r="B668" s="100"/>
      <c r="C668" s="100"/>
      <c r="D668" s="100"/>
      <c r="E668" s="100"/>
      <c r="F668" s="100"/>
    </row>
    <row r="669" spans="1:6" x14ac:dyDescent="0.2">
      <c r="A669" s="100"/>
      <c r="B669" s="100"/>
      <c r="C669" s="100"/>
      <c r="D669" s="100"/>
      <c r="E669" s="100"/>
      <c r="F669" s="100"/>
    </row>
    <row r="670" spans="1:6" x14ac:dyDescent="0.2">
      <c r="A670" s="100"/>
      <c r="B670" s="100"/>
      <c r="C670" s="100"/>
      <c r="D670" s="100"/>
      <c r="E670" s="100"/>
      <c r="F670" s="100"/>
    </row>
    <row r="671" spans="1:6" x14ac:dyDescent="0.2">
      <c r="A671" s="100"/>
      <c r="B671" s="100"/>
      <c r="C671" s="100"/>
      <c r="D671" s="100"/>
      <c r="E671" s="100"/>
      <c r="F671" s="100"/>
    </row>
    <row r="672" spans="1:6" x14ac:dyDescent="0.2">
      <c r="A672" s="100"/>
      <c r="B672" s="100"/>
      <c r="C672" s="100"/>
      <c r="D672" s="100"/>
      <c r="E672" s="100"/>
      <c r="F672" s="100"/>
    </row>
    <row r="673" spans="1:6" x14ac:dyDescent="0.2">
      <c r="A673" s="100"/>
      <c r="B673" s="100"/>
      <c r="C673" s="100"/>
      <c r="D673" s="100"/>
      <c r="E673" s="100"/>
      <c r="F673" s="100"/>
    </row>
    <row r="674" spans="1:6" x14ac:dyDescent="0.2">
      <c r="A674" s="100"/>
      <c r="B674" s="100"/>
      <c r="C674" s="100"/>
      <c r="D674" s="100"/>
      <c r="E674" s="100"/>
      <c r="F674" s="100"/>
    </row>
    <row r="675" spans="1:6" x14ac:dyDescent="0.2">
      <c r="A675" s="100"/>
      <c r="B675" s="100"/>
      <c r="C675" s="100"/>
      <c r="D675" s="100"/>
      <c r="E675" s="100"/>
      <c r="F675" s="100"/>
    </row>
    <row r="676" spans="1:6" x14ac:dyDescent="0.2">
      <c r="A676" s="100"/>
      <c r="B676" s="100"/>
      <c r="C676" s="100"/>
      <c r="D676" s="100"/>
      <c r="E676" s="100"/>
      <c r="F676" s="100"/>
    </row>
    <row r="677" spans="1:6" x14ac:dyDescent="0.2">
      <c r="A677" s="100"/>
      <c r="B677" s="100"/>
      <c r="C677" s="100"/>
      <c r="D677" s="100"/>
      <c r="E677" s="100"/>
      <c r="F677" s="100"/>
    </row>
    <row r="678" spans="1:6" x14ac:dyDescent="0.2">
      <c r="A678" s="100"/>
      <c r="B678" s="100"/>
      <c r="C678" s="100"/>
      <c r="D678" s="100"/>
      <c r="E678" s="100"/>
      <c r="F678" s="100"/>
    </row>
    <row r="679" spans="1:6" x14ac:dyDescent="0.2">
      <c r="A679" s="100"/>
      <c r="B679" s="100"/>
      <c r="C679" s="100"/>
      <c r="D679" s="100"/>
      <c r="E679" s="100"/>
      <c r="F679" s="100"/>
    </row>
    <row r="680" spans="1:6" x14ac:dyDescent="0.2">
      <c r="A680" s="100"/>
      <c r="B680" s="100"/>
      <c r="C680" s="100"/>
      <c r="D680" s="100"/>
      <c r="E680" s="100"/>
      <c r="F680" s="100"/>
    </row>
    <row r="681" spans="1:6" x14ac:dyDescent="0.2">
      <c r="A681" s="100"/>
      <c r="B681" s="100"/>
      <c r="C681" s="100"/>
      <c r="D681" s="100"/>
      <c r="E681" s="100"/>
      <c r="F681" s="100"/>
    </row>
    <row r="682" spans="1:6" x14ac:dyDescent="0.2">
      <c r="A682" s="100"/>
      <c r="B682" s="100"/>
      <c r="C682" s="100"/>
      <c r="D682" s="100"/>
      <c r="E682" s="100"/>
      <c r="F682" s="100"/>
    </row>
    <row r="683" spans="1:6" x14ac:dyDescent="0.2">
      <c r="A683" s="100"/>
      <c r="B683" s="100"/>
      <c r="C683" s="100"/>
      <c r="D683" s="100"/>
      <c r="E683" s="100"/>
      <c r="F683" s="100"/>
    </row>
    <row r="684" spans="1:6" x14ac:dyDescent="0.2">
      <c r="A684" s="100"/>
      <c r="B684" s="100"/>
      <c r="C684" s="100"/>
      <c r="D684" s="100"/>
      <c r="E684" s="100"/>
      <c r="F684" s="100"/>
    </row>
    <row r="685" spans="1:6" x14ac:dyDescent="0.2">
      <c r="A685" s="100"/>
      <c r="B685" s="100"/>
      <c r="C685" s="100"/>
      <c r="D685" s="100"/>
      <c r="E685" s="100"/>
      <c r="F685" s="100"/>
    </row>
    <row r="686" spans="1:6" x14ac:dyDescent="0.2">
      <c r="A686" s="100"/>
      <c r="B686" s="100"/>
      <c r="C686" s="100"/>
      <c r="D686" s="100"/>
      <c r="E686" s="100"/>
      <c r="F686" s="100"/>
    </row>
    <row r="687" spans="1:6" x14ac:dyDescent="0.2">
      <c r="A687" s="100"/>
      <c r="B687" s="100"/>
      <c r="C687" s="100"/>
      <c r="D687" s="100"/>
      <c r="E687" s="100"/>
      <c r="F687" s="100"/>
    </row>
    <row r="688" spans="1:6" x14ac:dyDescent="0.2">
      <c r="A688" s="100"/>
      <c r="B688" s="100"/>
      <c r="C688" s="100"/>
      <c r="D688" s="100"/>
      <c r="E688" s="100"/>
      <c r="F688" s="100"/>
    </row>
    <row r="689" spans="1:6" x14ac:dyDescent="0.2">
      <c r="A689" s="100"/>
      <c r="B689" s="100"/>
      <c r="C689" s="100"/>
      <c r="D689" s="100"/>
      <c r="E689" s="100"/>
      <c r="F689" s="100"/>
    </row>
    <row r="690" spans="1:6" x14ac:dyDescent="0.2">
      <c r="A690" s="100"/>
      <c r="B690" s="100"/>
      <c r="C690" s="100"/>
      <c r="D690" s="100"/>
      <c r="E690" s="100"/>
      <c r="F690" s="100"/>
    </row>
    <row r="691" spans="1:6" x14ac:dyDescent="0.2">
      <c r="A691" s="100"/>
      <c r="B691" s="100"/>
      <c r="C691" s="100"/>
      <c r="D691" s="100"/>
      <c r="E691" s="100"/>
      <c r="F691" s="100"/>
    </row>
    <row r="692" spans="1:6" x14ac:dyDescent="0.2">
      <c r="A692" s="100"/>
      <c r="B692" s="100"/>
      <c r="C692" s="100"/>
      <c r="D692" s="100"/>
      <c r="E692" s="100"/>
      <c r="F692" s="100"/>
    </row>
    <row r="693" spans="1:6" x14ac:dyDescent="0.2">
      <c r="A693" s="100"/>
      <c r="B693" s="100"/>
      <c r="C693" s="100"/>
      <c r="D693" s="100"/>
      <c r="E693" s="100"/>
      <c r="F693" s="100"/>
    </row>
    <row r="694" spans="1:6" x14ac:dyDescent="0.2">
      <c r="A694" s="100"/>
      <c r="B694" s="100"/>
      <c r="C694" s="100"/>
      <c r="D694" s="100"/>
      <c r="E694" s="100"/>
      <c r="F694" s="100"/>
    </row>
    <row r="695" spans="1:6" x14ac:dyDescent="0.2">
      <c r="A695" s="100"/>
      <c r="B695" s="100"/>
      <c r="C695" s="100"/>
      <c r="D695" s="100"/>
      <c r="E695" s="100"/>
      <c r="F695" s="100"/>
    </row>
    <row r="696" spans="1:6" x14ac:dyDescent="0.2">
      <c r="A696" s="100"/>
      <c r="B696" s="100"/>
      <c r="C696" s="100"/>
      <c r="D696" s="100"/>
      <c r="E696" s="100"/>
      <c r="F696" s="100"/>
    </row>
    <row r="697" spans="1:6" x14ac:dyDescent="0.2">
      <c r="A697" s="100"/>
      <c r="B697" s="100"/>
      <c r="C697" s="100"/>
      <c r="D697" s="100"/>
      <c r="E697" s="100"/>
      <c r="F697" s="100"/>
    </row>
    <row r="698" spans="1:6" x14ac:dyDescent="0.2">
      <c r="A698" s="100"/>
      <c r="B698" s="100"/>
      <c r="C698" s="100"/>
      <c r="D698" s="100"/>
      <c r="E698" s="100"/>
      <c r="F698" s="100"/>
    </row>
    <row r="699" spans="1:6" x14ac:dyDescent="0.2">
      <c r="A699" s="100"/>
      <c r="B699" s="100"/>
      <c r="C699" s="100"/>
      <c r="D699" s="100"/>
      <c r="E699" s="100"/>
      <c r="F699" s="100"/>
    </row>
    <row r="700" spans="1:6" x14ac:dyDescent="0.2">
      <c r="A700" s="100"/>
      <c r="B700" s="100"/>
      <c r="C700" s="100"/>
      <c r="D700" s="100"/>
      <c r="E700" s="100"/>
      <c r="F700" s="100"/>
    </row>
    <row r="701" spans="1:6" x14ac:dyDescent="0.2">
      <c r="A701" s="100"/>
      <c r="B701" s="100"/>
      <c r="C701" s="100"/>
      <c r="D701" s="100"/>
      <c r="E701" s="100"/>
      <c r="F701" s="100"/>
    </row>
    <row r="702" spans="1:6" x14ac:dyDescent="0.2">
      <c r="A702" s="100"/>
      <c r="B702" s="100"/>
      <c r="C702" s="100"/>
      <c r="D702" s="100"/>
      <c r="E702" s="100"/>
      <c r="F702" s="100"/>
    </row>
    <row r="703" spans="1:6" x14ac:dyDescent="0.2">
      <c r="A703" s="100"/>
      <c r="B703" s="100"/>
      <c r="C703" s="100"/>
      <c r="D703" s="100"/>
      <c r="E703" s="100"/>
      <c r="F703" s="100"/>
    </row>
    <row r="704" spans="1:6" x14ac:dyDescent="0.2">
      <c r="A704" s="100"/>
      <c r="B704" s="100"/>
      <c r="C704" s="100"/>
      <c r="D704" s="100"/>
      <c r="E704" s="100"/>
      <c r="F704" s="100"/>
    </row>
    <row r="705" spans="1:6" x14ac:dyDescent="0.2">
      <c r="A705" s="100"/>
      <c r="B705" s="100"/>
      <c r="C705" s="100"/>
      <c r="D705" s="100"/>
      <c r="E705" s="100"/>
      <c r="F705" s="100"/>
    </row>
    <row r="706" spans="1:6" x14ac:dyDescent="0.2">
      <c r="A706" s="100"/>
      <c r="B706" s="100"/>
      <c r="C706" s="100"/>
      <c r="D706" s="100"/>
      <c r="E706" s="100"/>
      <c r="F706" s="100"/>
    </row>
    <row r="707" spans="1:6" x14ac:dyDescent="0.2">
      <c r="A707" s="100"/>
      <c r="B707" s="100"/>
      <c r="C707" s="100"/>
      <c r="D707" s="100"/>
      <c r="E707" s="100"/>
      <c r="F707" s="100"/>
    </row>
    <row r="708" spans="1:6" x14ac:dyDescent="0.2">
      <c r="A708" s="100"/>
      <c r="B708" s="100"/>
      <c r="C708" s="100"/>
      <c r="D708" s="100"/>
      <c r="E708" s="100"/>
      <c r="F708" s="100"/>
    </row>
    <row r="709" spans="1:6" x14ac:dyDescent="0.2">
      <c r="A709" s="100"/>
      <c r="B709" s="100"/>
      <c r="C709" s="100"/>
      <c r="D709" s="100"/>
      <c r="E709" s="100"/>
      <c r="F709" s="100"/>
    </row>
    <row r="710" spans="1:6" x14ac:dyDescent="0.2">
      <c r="A710" s="100"/>
      <c r="B710" s="100"/>
      <c r="C710" s="100"/>
      <c r="D710" s="100"/>
      <c r="E710" s="100"/>
      <c r="F710" s="100"/>
    </row>
    <row r="711" spans="1:6" x14ac:dyDescent="0.2">
      <c r="A711" s="100"/>
      <c r="B711" s="100"/>
      <c r="C711" s="100"/>
      <c r="D711" s="100"/>
      <c r="E711" s="100"/>
      <c r="F711" s="100"/>
    </row>
    <row r="712" spans="1:6" x14ac:dyDescent="0.2">
      <c r="A712" s="100"/>
      <c r="B712" s="100"/>
      <c r="C712" s="100"/>
      <c r="D712" s="100"/>
      <c r="E712" s="100"/>
      <c r="F712" s="100"/>
    </row>
    <row r="713" spans="1:6" x14ac:dyDescent="0.2">
      <c r="A713" s="100"/>
      <c r="B713" s="100"/>
      <c r="C713" s="100"/>
      <c r="D713" s="100"/>
      <c r="E713" s="100"/>
      <c r="F713" s="100"/>
    </row>
    <row r="714" spans="1:6" x14ac:dyDescent="0.2">
      <c r="A714" s="100"/>
      <c r="B714" s="100"/>
      <c r="C714" s="100"/>
      <c r="D714" s="100"/>
      <c r="E714" s="100"/>
      <c r="F714" s="100"/>
    </row>
    <row r="715" spans="1:6" x14ac:dyDescent="0.2">
      <c r="A715" s="100"/>
      <c r="B715" s="100"/>
      <c r="C715" s="100"/>
      <c r="D715" s="100"/>
      <c r="E715" s="100"/>
      <c r="F715" s="100"/>
    </row>
    <row r="716" spans="1:6" x14ac:dyDescent="0.2">
      <c r="A716" s="100"/>
      <c r="B716" s="100"/>
      <c r="C716" s="100"/>
      <c r="D716" s="100"/>
      <c r="E716" s="100"/>
      <c r="F716" s="100"/>
    </row>
    <row r="717" spans="1:6" x14ac:dyDescent="0.2">
      <c r="A717" s="100"/>
      <c r="B717" s="100"/>
      <c r="C717" s="100"/>
      <c r="D717" s="100"/>
      <c r="E717" s="100"/>
      <c r="F717" s="100"/>
    </row>
    <row r="718" spans="1:6" x14ac:dyDescent="0.2">
      <c r="A718" s="100"/>
      <c r="B718" s="100"/>
      <c r="C718" s="100"/>
      <c r="D718" s="100"/>
      <c r="E718" s="100"/>
      <c r="F718" s="100"/>
    </row>
    <row r="719" spans="1:6" x14ac:dyDescent="0.2">
      <c r="A719" s="100"/>
      <c r="B719" s="100"/>
      <c r="C719" s="100"/>
      <c r="D719" s="100"/>
      <c r="E719" s="100"/>
      <c r="F719" s="100"/>
    </row>
    <row r="720" spans="1:6" x14ac:dyDescent="0.2">
      <c r="A720" s="100"/>
      <c r="B720" s="100"/>
      <c r="C720" s="100"/>
      <c r="D720" s="100"/>
      <c r="E720" s="100"/>
      <c r="F720" s="100"/>
    </row>
    <row r="721" spans="1:6" x14ac:dyDescent="0.2">
      <c r="A721" s="100"/>
      <c r="B721" s="100"/>
      <c r="C721" s="100"/>
      <c r="D721" s="100"/>
      <c r="E721" s="100"/>
      <c r="F721" s="100"/>
    </row>
    <row r="722" spans="1:6" x14ac:dyDescent="0.2">
      <c r="A722" s="100"/>
      <c r="B722" s="100"/>
      <c r="C722" s="100"/>
      <c r="D722" s="100"/>
      <c r="E722" s="100"/>
      <c r="F722" s="100"/>
    </row>
    <row r="723" spans="1:6" x14ac:dyDescent="0.2">
      <c r="A723" s="100"/>
      <c r="B723" s="100"/>
      <c r="C723" s="100"/>
      <c r="D723" s="100"/>
      <c r="E723" s="100"/>
      <c r="F723" s="100"/>
    </row>
    <row r="724" spans="1:6" x14ac:dyDescent="0.2">
      <c r="A724" s="100"/>
      <c r="B724" s="100"/>
      <c r="C724" s="100"/>
      <c r="D724" s="100"/>
      <c r="E724" s="100"/>
      <c r="F724" s="100"/>
    </row>
    <row r="725" spans="1:6" x14ac:dyDescent="0.2">
      <c r="A725" s="100"/>
      <c r="B725" s="100"/>
      <c r="C725" s="100"/>
      <c r="D725" s="100"/>
      <c r="E725" s="100"/>
      <c r="F725" s="100"/>
    </row>
    <row r="726" spans="1:6" x14ac:dyDescent="0.2">
      <c r="A726" s="100"/>
      <c r="B726" s="100"/>
      <c r="C726" s="100"/>
      <c r="D726" s="100"/>
      <c r="E726" s="100"/>
      <c r="F726" s="100"/>
    </row>
    <row r="727" spans="1:6" x14ac:dyDescent="0.2">
      <c r="A727" s="100"/>
      <c r="B727" s="100"/>
      <c r="C727" s="100"/>
      <c r="D727" s="100"/>
      <c r="E727" s="100"/>
      <c r="F727" s="100"/>
    </row>
    <row r="728" spans="1:6" x14ac:dyDescent="0.2">
      <c r="A728" s="100"/>
      <c r="B728" s="100"/>
      <c r="C728" s="100"/>
      <c r="D728" s="100"/>
      <c r="E728" s="100"/>
      <c r="F728" s="100"/>
    </row>
    <row r="729" spans="1:6" x14ac:dyDescent="0.2">
      <c r="A729" s="100"/>
      <c r="B729" s="100"/>
      <c r="C729" s="100"/>
      <c r="D729" s="100"/>
      <c r="E729" s="100"/>
      <c r="F729" s="100"/>
    </row>
    <row r="730" spans="1:6" x14ac:dyDescent="0.2">
      <c r="A730" s="100"/>
      <c r="B730" s="100"/>
      <c r="C730" s="100"/>
      <c r="D730" s="100"/>
      <c r="E730" s="100"/>
      <c r="F730" s="100"/>
    </row>
    <row r="731" spans="1:6" x14ac:dyDescent="0.2">
      <c r="A731" s="100"/>
      <c r="B731" s="100"/>
      <c r="C731" s="100"/>
      <c r="D731" s="100"/>
      <c r="E731" s="100"/>
      <c r="F731" s="100"/>
    </row>
    <row r="732" spans="1:6" x14ac:dyDescent="0.2">
      <c r="A732" s="100"/>
      <c r="B732" s="100"/>
      <c r="C732" s="100"/>
      <c r="D732" s="100"/>
      <c r="E732" s="100"/>
      <c r="F732" s="100"/>
    </row>
    <row r="733" spans="1:6" x14ac:dyDescent="0.2">
      <c r="A733" s="100"/>
      <c r="B733" s="100"/>
      <c r="C733" s="100"/>
      <c r="D733" s="100"/>
      <c r="E733" s="100"/>
      <c r="F733" s="100"/>
    </row>
    <row r="734" spans="1:6" x14ac:dyDescent="0.2">
      <c r="A734" s="100"/>
      <c r="B734" s="100"/>
      <c r="C734" s="100"/>
      <c r="D734" s="100"/>
      <c r="E734" s="100"/>
      <c r="F734" s="100"/>
    </row>
    <row r="735" spans="1:6" x14ac:dyDescent="0.2">
      <c r="A735" s="100"/>
      <c r="B735" s="100"/>
      <c r="C735" s="100"/>
      <c r="D735" s="100"/>
      <c r="E735" s="100"/>
      <c r="F735" s="100"/>
    </row>
    <row r="736" spans="1:6" x14ac:dyDescent="0.2">
      <c r="A736" s="100"/>
      <c r="B736" s="100"/>
      <c r="C736" s="100"/>
      <c r="D736" s="100"/>
      <c r="E736" s="100"/>
      <c r="F736" s="100"/>
    </row>
    <row r="737" spans="1:6" x14ac:dyDescent="0.2">
      <c r="A737" s="100"/>
      <c r="B737" s="100"/>
      <c r="C737" s="100"/>
      <c r="D737" s="100"/>
      <c r="E737" s="100"/>
      <c r="F737" s="100"/>
    </row>
    <row r="738" spans="1:6" x14ac:dyDescent="0.2">
      <c r="A738" s="100"/>
      <c r="B738" s="100"/>
      <c r="C738" s="100"/>
      <c r="D738" s="100"/>
      <c r="E738" s="100"/>
      <c r="F738" s="100"/>
    </row>
    <row r="739" spans="1:6" x14ac:dyDescent="0.2">
      <c r="A739" s="100"/>
      <c r="B739" s="100"/>
      <c r="C739" s="100"/>
      <c r="D739" s="100"/>
      <c r="E739" s="100"/>
      <c r="F739" s="100"/>
    </row>
    <row r="740" spans="1:6" x14ac:dyDescent="0.2">
      <c r="A740" s="100"/>
      <c r="B740" s="100"/>
      <c r="C740" s="100"/>
      <c r="D740" s="100"/>
      <c r="E740" s="100"/>
      <c r="F740" s="100"/>
    </row>
    <row r="741" spans="1:6" x14ac:dyDescent="0.2">
      <c r="A741" s="100"/>
      <c r="B741" s="100"/>
      <c r="C741" s="100"/>
      <c r="D741" s="100"/>
      <c r="E741" s="100"/>
      <c r="F741" s="100"/>
    </row>
    <row r="742" spans="1:6" x14ac:dyDescent="0.2">
      <c r="A742" s="100"/>
      <c r="B742" s="100"/>
      <c r="C742" s="100"/>
      <c r="D742" s="100"/>
      <c r="E742" s="100"/>
      <c r="F742" s="100"/>
    </row>
    <row r="743" spans="1:6" x14ac:dyDescent="0.2">
      <c r="A743" s="100"/>
      <c r="B743" s="100"/>
      <c r="C743" s="100"/>
      <c r="D743" s="100"/>
      <c r="E743" s="100"/>
      <c r="F743" s="100"/>
    </row>
    <row r="744" spans="1:6" x14ac:dyDescent="0.2">
      <c r="A744" s="100"/>
      <c r="B744" s="100"/>
      <c r="C744" s="100"/>
      <c r="D744" s="100"/>
      <c r="E744" s="100"/>
      <c r="F744" s="100"/>
    </row>
    <row r="745" spans="1:6" x14ac:dyDescent="0.2">
      <c r="A745" s="100"/>
      <c r="B745" s="100"/>
      <c r="C745" s="100"/>
      <c r="D745" s="100"/>
      <c r="E745" s="100"/>
      <c r="F745" s="100"/>
    </row>
    <row r="746" spans="1:6" x14ac:dyDescent="0.2">
      <c r="A746" s="100"/>
      <c r="B746" s="100"/>
      <c r="C746" s="100"/>
      <c r="D746" s="100"/>
      <c r="E746" s="100"/>
      <c r="F746" s="100"/>
    </row>
    <row r="747" spans="1:6" x14ac:dyDescent="0.2">
      <c r="A747" s="100"/>
      <c r="B747" s="100"/>
      <c r="C747" s="100"/>
      <c r="D747" s="100"/>
      <c r="E747" s="100"/>
      <c r="F747" s="100"/>
    </row>
    <row r="748" spans="1:6" x14ac:dyDescent="0.2">
      <c r="A748" s="100"/>
      <c r="B748" s="100"/>
      <c r="C748" s="100"/>
      <c r="D748" s="100"/>
      <c r="E748" s="100"/>
      <c r="F748" s="100"/>
    </row>
    <row r="749" spans="1:6" x14ac:dyDescent="0.2">
      <c r="A749" s="100"/>
      <c r="B749" s="100"/>
      <c r="C749" s="100"/>
      <c r="D749" s="100"/>
      <c r="E749" s="100"/>
      <c r="F749" s="100"/>
    </row>
    <row r="750" spans="1:6" x14ac:dyDescent="0.2">
      <c r="A750" s="100"/>
      <c r="B750" s="100"/>
      <c r="C750" s="100"/>
      <c r="D750" s="100"/>
      <c r="E750" s="100"/>
      <c r="F750" s="100"/>
    </row>
    <row r="751" spans="1:6" x14ac:dyDescent="0.2">
      <c r="A751" s="100"/>
      <c r="B751" s="100"/>
      <c r="C751" s="100"/>
      <c r="D751" s="100"/>
      <c r="E751" s="100"/>
      <c r="F751" s="100"/>
    </row>
    <row r="752" spans="1:6" x14ac:dyDescent="0.2">
      <c r="A752" s="100"/>
      <c r="B752" s="100"/>
      <c r="C752" s="100"/>
      <c r="D752" s="100"/>
      <c r="E752" s="100"/>
      <c r="F752" s="100"/>
    </row>
    <row r="753" spans="1:6" x14ac:dyDescent="0.2">
      <c r="A753" s="100"/>
      <c r="B753" s="100"/>
      <c r="C753" s="100"/>
      <c r="D753" s="100"/>
      <c r="E753" s="100"/>
      <c r="F753" s="100"/>
    </row>
    <row r="754" spans="1:6" x14ac:dyDescent="0.2">
      <c r="A754" s="100"/>
      <c r="B754" s="100"/>
      <c r="C754" s="100"/>
      <c r="D754" s="100"/>
      <c r="E754" s="100"/>
      <c r="F754" s="100"/>
    </row>
    <row r="755" spans="1:6" x14ac:dyDescent="0.2">
      <c r="A755" s="100"/>
      <c r="B755" s="100"/>
      <c r="C755" s="100"/>
      <c r="D755" s="100"/>
      <c r="E755" s="100"/>
      <c r="F755" s="100"/>
    </row>
    <row r="756" spans="1:6" x14ac:dyDescent="0.2">
      <c r="A756" s="100"/>
      <c r="B756" s="100"/>
      <c r="C756" s="100"/>
      <c r="D756" s="100"/>
      <c r="E756" s="100"/>
      <c r="F756" s="100"/>
    </row>
    <row r="757" spans="1:6" x14ac:dyDescent="0.2">
      <c r="A757" s="100"/>
      <c r="B757" s="100"/>
      <c r="C757" s="100"/>
      <c r="D757" s="100"/>
      <c r="E757" s="100"/>
      <c r="F757" s="100"/>
    </row>
    <row r="758" spans="1:6" x14ac:dyDescent="0.2">
      <c r="A758" s="100"/>
      <c r="B758" s="100"/>
      <c r="C758" s="100"/>
      <c r="D758" s="100"/>
      <c r="E758" s="100"/>
      <c r="F758" s="100"/>
    </row>
    <row r="759" spans="1:6" x14ac:dyDescent="0.2">
      <c r="A759" s="100"/>
      <c r="B759" s="100"/>
      <c r="C759" s="100"/>
      <c r="D759" s="100"/>
      <c r="E759" s="100"/>
      <c r="F759" s="100"/>
    </row>
    <row r="760" spans="1:6" x14ac:dyDescent="0.2">
      <c r="A760" s="100"/>
      <c r="B760" s="100"/>
      <c r="C760" s="100"/>
      <c r="D760" s="100"/>
      <c r="E760" s="100"/>
      <c r="F760" s="100"/>
    </row>
    <row r="761" spans="1:6" x14ac:dyDescent="0.2">
      <c r="A761" s="100"/>
      <c r="B761" s="100"/>
      <c r="C761" s="100"/>
      <c r="D761" s="100"/>
      <c r="E761" s="100"/>
      <c r="F761" s="100"/>
    </row>
    <row r="762" spans="1:6" x14ac:dyDescent="0.2">
      <c r="A762" s="100"/>
      <c r="B762" s="100"/>
      <c r="C762" s="100"/>
      <c r="D762" s="100"/>
      <c r="E762" s="100"/>
      <c r="F762" s="100"/>
    </row>
    <row r="763" spans="1:6" x14ac:dyDescent="0.2">
      <c r="A763" s="100"/>
      <c r="B763" s="100"/>
      <c r="C763" s="100"/>
      <c r="D763" s="100"/>
      <c r="E763" s="100"/>
      <c r="F763" s="100"/>
    </row>
    <row r="764" spans="1:6" x14ac:dyDescent="0.2">
      <c r="A764" s="100"/>
      <c r="B764" s="100"/>
      <c r="C764" s="100"/>
      <c r="D764" s="100"/>
      <c r="E764" s="100"/>
      <c r="F764" s="100"/>
    </row>
    <row r="765" spans="1:6" x14ac:dyDescent="0.2">
      <c r="A765" s="100"/>
      <c r="B765" s="100"/>
      <c r="C765" s="100"/>
      <c r="D765" s="100"/>
      <c r="E765" s="100"/>
      <c r="F765" s="100"/>
    </row>
    <row r="766" spans="1:6" x14ac:dyDescent="0.2">
      <c r="A766" s="100"/>
      <c r="B766" s="100"/>
      <c r="C766" s="100"/>
      <c r="D766" s="100"/>
      <c r="E766" s="100"/>
      <c r="F766" s="100"/>
    </row>
    <row r="767" spans="1:6" x14ac:dyDescent="0.2">
      <c r="A767" s="100"/>
      <c r="B767" s="100"/>
      <c r="C767" s="100"/>
      <c r="D767" s="100"/>
      <c r="E767" s="100"/>
      <c r="F767" s="100"/>
    </row>
    <row r="768" spans="1:6" x14ac:dyDescent="0.2">
      <c r="A768" s="100"/>
      <c r="B768" s="100"/>
      <c r="C768" s="100"/>
      <c r="D768" s="100"/>
      <c r="E768" s="100"/>
      <c r="F768" s="100"/>
    </row>
    <row r="769" spans="1:6" x14ac:dyDescent="0.2">
      <c r="A769" s="100"/>
      <c r="B769" s="100"/>
      <c r="C769" s="100"/>
      <c r="D769" s="100"/>
      <c r="E769" s="100"/>
      <c r="F769" s="100"/>
    </row>
    <row r="770" spans="1:6" x14ac:dyDescent="0.2">
      <c r="A770" s="100"/>
      <c r="B770" s="100"/>
      <c r="C770" s="100"/>
      <c r="D770" s="100"/>
      <c r="E770" s="100"/>
      <c r="F770" s="100"/>
    </row>
    <row r="771" spans="1:6" x14ac:dyDescent="0.2">
      <c r="A771" s="100"/>
      <c r="B771" s="100"/>
      <c r="C771" s="100"/>
      <c r="D771" s="100"/>
      <c r="E771" s="100"/>
      <c r="F771" s="100"/>
    </row>
    <row r="772" spans="1:6" x14ac:dyDescent="0.2">
      <c r="A772" s="100"/>
      <c r="B772" s="100"/>
      <c r="C772" s="100"/>
      <c r="D772" s="100"/>
      <c r="E772" s="100"/>
      <c r="F772" s="100"/>
    </row>
    <row r="773" spans="1:6" x14ac:dyDescent="0.2">
      <c r="A773" s="100"/>
      <c r="B773" s="100"/>
      <c r="C773" s="100"/>
      <c r="D773" s="100"/>
      <c r="E773" s="100"/>
      <c r="F773" s="100"/>
    </row>
    <row r="774" spans="1:6" x14ac:dyDescent="0.2">
      <c r="A774" s="100"/>
      <c r="B774" s="100"/>
      <c r="C774" s="100"/>
      <c r="D774" s="100"/>
      <c r="E774" s="100"/>
      <c r="F774" s="100"/>
    </row>
    <row r="775" spans="1:6" x14ac:dyDescent="0.2">
      <c r="A775" s="100"/>
      <c r="B775" s="100"/>
      <c r="C775" s="100"/>
      <c r="D775" s="100"/>
      <c r="E775" s="100"/>
      <c r="F775" s="100"/>
    </row>
    <row r="776" spans="1:6" x14ac:dyDescent="0.2">
      <c r="A776" s="100"/>
      <c r="B776" s="100"/>
      <c r="C776" s="100"/>
      <c r="D776" s="100"/>
      <c r="E776" s="100"/>
      <c r="F776" s="100"/>
    </row>
    <row r="777" spans="1:6" x14ac:dyDescent="0.2">
      <c r="A777" s="100"/>
      <c r="B777" s="100"/>
      <c r="C777" s="100"/>
      <c r="D777" s="100"/>
      <c r="E777" s="100"/>
      <c r="F777" s="100"/>
    </row>
    <row r="778" spans="1:6" x14ac:dyDescent="0.2">
      <c r="A778" s="100"/>
      <c r="B778" s="100"/>
      <c r="C778" s="100"/>
      <c r="D778" s="100"/>
      <c r="E778" s="100"/>
      <c r="F778" s="100"/>
    </row>
    <row r="779" spans="1:6" x14ac:dyDescent="0.2">
      <c r="A779" s="100"/>
      <c r="B779" s="100"/>
      <c r="C779" s="100"/>
      <c r="D779" s="100"/>
      <c r="E779" s="100"/>
      <c r="F779" s="100"/>
    </row>
    <row r="780" spans="1:6" x14ac:dyDescent="0.2">
      <c r="A780" s="100"/>
      <c r="B780" s="100"/>
      <c r="C780" s="100"/>
      <c r="D780" s="100"/>
      <c r="E780" s="100"/>
      <c r="F780" s="100"/>
    </row>
    <row r="781" spans="1:6" x14ac:dyDescent="0.2">
      <c r="A781" s="100"/>
      <c r="B781" s="100"/>
      <c r="C781" s="100"/>
      <c r="D781" s="100"/>
      <c r="E781" s="100"/>
      <c r="F781" s="100"/>
    </row>
    <row r="782" spans="1:6" x14ac:dyDescent="0.2">
      <c r="A782" s="100"/>
      <c r="B782" s="100"/>
      <c r="C782" s="100"/>
      <c r="D782" s="100"/>
      <c r="E782" s="100"/>
      <c r="F782" s="100"/>
    </row>
    <row r="783" spans="1:6" x14ac:dyDescent="0.2">
      <c r="A783" s="100"/>
      <c r="B783" s="100"/>
      <c r="C783" s="100"/>
      <c r="D783" s="100"/>
      <c r="E783" s="100"/>
      <c r="F783" s="100"/>
    </row>
    <row r="784" spans="1:6" x14ac:dyDescent="0.2">
      <c r="A784" s="100"/>
      <c r="B784" s="100"/>
      <c r="C784" s="100"/>
      <c r="D784" s="100"/>
      <c r="E784" s="100"/>
      <c r="F784" s="100"/>
    </row>
    <row r="785" spans="1:6" x14ac:dyDescent="0.2">
      <c r="A785" s="100"/>
      <c r="B785" s="100"/>
      <c r="C785" s="100"/>
      <c r="D785" s="100"/>
      <c r="E785" s="100"/>
      <c r="F785" s="100"/>
    </row>
    <row r="786" spans="1:6" x14ac:dyDescent="0.2">
      <c r="A786" s="100"/>
      <c r="B786" s="100"/>
      <c r="C786" s="100"/>
      <c r="D786" s="100"/>
      <c r="E786" s="100"/>
      <c r="F786" s="100"/>
    </row>
    <row r="787" spans="1:6" x14ac:dyDescent="0.2">
      <c r="A787" s="100"/>
      <c r="B787" s="100"/>
      <c r="C787" s="100"/>
      <c r="D787" s="100"/>
      <c r="E787" s="100"/>
      <c r="F787" s="100"/>
    </row>
    <row r="788" spans="1:6" x14ac:dyDescent="0.2">
      <c r="A788" s="100"/>
      <c r="B788" s="100"/>
      <c r="C788" s="100"/>
      <c r="D788" s="100"/>
      <c r="E788" s="100"/>
      <c r="F788" s="100"/>
    </row>
    <row r="789" spans="1:6" x14ac:dyDescent="0.2">
      <c r="A789" s="100"/>
      <c r="B789" s="100"/>
      <c r="C789" s="100"/>
      <c r="D789" s="100"/>
      <c r="E789" s="100"/>
      <c r="F789" s="100"/>
    </row>
    <row r="790" spans="1:6" x14ac:dyDescent="0.2">
      <c r="A790" s="100"/>
      <c r="B790" s="100"/>
      <c r="C790" s="100"/>
      <c r="D790" s="100"/>
      <c r="E790" s="100"/>
      <c r="F790" s="100"/>
    </row>
    <row r="791" spans="1:6" x14ac:dyDescent="0.2">
      <c r="A791" s="100"/>
      <c r="B791" s="100"/>
      <c r="C791" s="100"/>
      <c r="D791" s="100"/>
      <c r="E791" s="100"/>
      <c r="F791" s="100"/>
    </row>
    <row r="792" spans="1:6" x14ac:dyDescent="0.2">
      <c r="A792" s="100"/>
      <c r="B792" s="100"/>
      <c r="C792" s="100"/>
      <c r="D792" s="100"/>
      <c r="E792" s="100"/>
      <c r="F792" s="100"/>
    </row>
    <row r="793" spans="1:6" x14ac:dyDescent="0.2">
      <c r="A793" s="100"/>
      <c r="B793" s="100"/>
      <c r="C793" s="100"/>
      <c r="D793" s="100"/>
      <c r="E793" s="100"/>
      <c r="F793" s="100"/>
    </row>
    <row r="794" spans="1:6" x14ac:dyDescent="0.2">
      <c r="A794" s="100"/>
      <c r="B794" s="100"/>
      <c r="C794" s="100"/>
      <c r="D794" s="100"/>
      <c r="E794" s="100"/>
      <c r="F794" s="100"/>
    </row>
    <row r="795" spans="1:6" x14ac:dyDescent="0.2">
      <c r="A795" s="100"/>
      <c r="B795" s="100"/>
      <c r="C795" s="100"/>
      <c r="D795" s="100"/>
      <c r="E795" s="100"/>
      <c r="F795" s="100"/>
    </row>
    <row r="796" spans="1:6" x14ac:dyDescent="0.2">
      <c r="A796" s="100"/>
      <c r="B796" s="100"/>
      <c r="C796" s="100"/>
      <c r="D796" s="100"/>
      <c r="E796" s="100"/>
      <c r="F796" s="100"/>
    </row>
    <row r="797" spans="1:6" x14ac:dyDescent="0.2">
      <c r="A797" s="100"/>
      <c r="B797" s="100"/>
      <c r="C797" s="100"/>
      <c r="D797" s="100"/>
      <c r="E797" s="100"/>
      <c r="F797" s="100"/>
    </row>
    <row r="798" spans="1:6" x14ac:dyDescent="0.2">
      <c r="A798" s="100"/>
      <c r="B798" s="100"/>
      <c r="C798" s="100"/>
      <c r="D798" s="100"/>
      <c r="E798" s="100"/>
      <c r="F798" s="100"/>
    </row>
    <row r="799" spans="1:6" x14ac:dyDescent="0.2">
      <c r="A799" s="100"/>
      <c r="B799" s="100"/>
      <c r="C799" s="100"/>
      <c r="D799" s="100"/>
      <c r="E799" s="100"/>
      <c r="F799" s="100"/>
    </row>
    <row r="800" spans="1:6" x14ac:dyDescent="0.2">
      <c r="A800" s="100"/>
      <c r="B800" s="100"/>
      <c r="C800" s="100"/>
      <c r="D800" s="100"/>
      <c r="E800" s="100"/>
      <c r="F800" s="100"/>
    </row>
    <row r="801" spans="1:6" x14ac:dyDescent="0.2">
      <c r="A801" s="100"/>
      <c r="B801" s="100"/>
      <c r="C801" s="100"/>
      <c r="D801" s="100"/>
      <c r="E801" s="100"/>
      <c r="F801" s="100"/>
    </row>
    <row r="802" spans="1:6" x14ac:dyDescent="0.2">
      <c r="A802" s="100"/>
      <c r="B802" s="100"/>
      <c r="C802" s="100"/>
      <c r="D802" s="100"/>
      <c r="E802" s="100"/>
      <c r="F802" s="100"/>
    </row>
    <row r="803" spans="1:6" x14ac:dyDescent="0.2">
      <c r="A803" s="100"/>
      <c r="B803" s="100"/>
      <c r="C803" s="100"/>
      <c r="D803" s="100"/>
      <c r="E803" s="100"/>
      <c r="F803" s="100"/>
    </row>
    <row r="804" spans="1:6" x14ac:dyDescent="0.2">
      <c r="A804" s="100"/>
      <c r="B804" s="100"/>
      <c r="C804" s="100"/>
      <c r="D804" s="100"/>
      <c r="E804" s="100"/>
      <c r="F804" s="100"/>
    </row>
    <row r="805" spans="1:6" x14ac:dyDescent="0.2">
      <c r="A805" s="100"/>
      <c r="B805" s="100"/>
      <c r="C805" s="100"/>
      <c r="D805" s="100"/>
      <c r="E805" s="100"/>
      <c r="F805" s="100"/>
    </row>
    <row r="806" spans="1:6" x14ac:dyDescent="0.2">
      <c r="A806" s="100"/>
      <c r="B806" s="100"/>
      <c r="C806" s="100"/>
      <c r="D806" s="100"/>
      <c r="E806" s="100"/>
      <c r="F806" s="100"/>
    </row>
    <row r="807" spans="1:6" x14ac:dyDescent="0.2">
      <c r="A807" s="100"/>
      <c r="B807" s="100"/>
      <c r="C807" s="100"/>
      <c r="D807" s="100"/>
      <c r="E807" s="100"/>
      <c r="F807" s="100"/>
    </row>
    <row r="808" spans="1:6" x14ac:dyDescent="0.2">
      <c r="A808" s="100"/>
      <c r="B808" s="100"/>
      <c r="C808" s="100"/>
      <c r="D808" s="100"/>
      <c r="E808" s="100"/>
      <c r="F808" s="100"/>
    </row>
    <row r="809" spans="1:6" x14ac:dyDescent="0.2">
      <c r="A809" s="100"/>
      <c r="B809" s="100"/>
      <c r="C809" s="100"/>
      <c r="D809" s="100"/>
      <c r="E809" s="100"/>
      <c r="F809" s="100"/>
    </row>
    <row r="810" spans="1:6" x14ac:dyDescent="0.2">
      <c r="A810" s="100"/>
      <c r="B810" s="100"/>
      <c r="C810" s="100"/>
      <c r="D810" s="100"/>
      <c r="E810" s="100"/>
      <c r="F810" s="100"/>
    </row>
    <row r="811" spans="1:6" x14ac:dyDescent="0.2">
      <c r="A811" s="100"/>
      <c r="B811" s="100"/>
      <c r="C811" s="100"/>
      <c r="D811" s="100"/>
      <c r="E811" s="100"/>
      <c r="F811" s="100"/>
    </row>
    <row r="812" spans="1:6" x14ac:dyDescent="0.2">
      <c r="A812" s="100"/>
      <c r="B812" s="100"/>
      <c r="C812" s="100"/>
      <c r="D812" s="100"/>
      <c r="E812" s="100"/>
      <c r="F812" s="100"/>
    </row>
    <row r="813" spans="1:6" x14ac:dyDescent="0.2">
      <c r="A813" s="100"/>
      <c r="B813" s="100"/>
      <c r="C813" s="100"/>
      <c r="D813" s="100"/>
      <c r="E813" s="100"/>
      <c r="F813" s="100"/>
    </row>
    <row r="814" spans="1:6" x14ac:dyDescent="0.2">
      <c r="A814" s="100"/>
      <c r="B814" s="100"/>
      <c r="C814" s="100"/>
      <c r="D814" s="100"/>
      <c r="E814" s="100"/>
      <c r="F814" s="100"/>
    </row>
    <row r="815" spans="1:6" x14ac:dyDescent="0.2">
      <c r="A815" s="100"/>
      <c r="B815" s="100"/>
      <c r="C815" s="100"/>
      <c r="D815" s="100"/>
      <c r="E815" s="100"/>
      <c r="F815" s="100"/>
    </row>
    <row r="816" spans="1:6" x14ac:dyDescent="0.2">
      <c r="A816" s="100"/>
      <c r="B816" s="100"/>
      <c r="C816" s="100"/>
      <c r="D816" s="100"/>
      <c r="E816" s="100"/>
      <c r="F816" s="100"/>
    </row>
    <row r="817" spans="1:6" x14ac:dyDescent="0.2">
      <c r="A817" s="100"/>
      <c r="B817" s="100"/>
      <c r="C817" s="100"/>
      <c r="D817" s="100"/>
      <c r="E817" s="100"/>
      <c r="F817" s="100"/>
    </row>
    <row r="818" spans="1:6" x14ac:dyDescent="0.2">
      <c r="A818" s="100"/>
      <c r="B818" s="100"/>
      <c r="C818" s="100"/>
      <c r="D818" s="100"/>
      <c r="E818" s="100"/>
      <c r="F818" s="100"/>
    </row>
    <row r="819" spans="1:6" x14ac:dyDescent="0.2">
      <c r="A819" s="100"/>
      <c r="B819" s="100"/>
      <c r="C819" s="100"/>
      <c r="D819" s="100"/>
      <c r="E819" s="100"/>
      <c r="F819" s="100"/>
    </row>
    <row r="820" spans="1:6" x14ac:dyDescent="0.2">
      <c r="A820" s="100"/>
      <c r="B820" s="100"/>
      <c r="C820" s="100"/>
      <c r="D820" s="100"/>
      <c r="E820" s="100"/>
      <c r="F820" s="100"/>
    </row>
    <row r="821" spans="1:6" x14ac:dyDescent="0.2">
      <c r="A821" s="100"/>
      <c r="B821" s="100"/>
      <c r="C821" s="100"/>
      <c r="D821" s="100"/>
      <c r="E821" s="100"/>
      <c r="F821" s="100"/>
    </row>
    <row r="822" spans="1:6" x14ac:dyDescent="0.2">
      <c r="A822" s="100"/>
      <c r="B822" s="100"/>
      <c r="C822" s="100"/>
      <c r="D822" s="100"/>
      <c r="E822" s="100"/>
      <c r="F822" s="100"/>
    </row>
    <row r="823" spans="1:6" x14ac:dyDescent="0.2">
      <c r="A823" s="100"/>
      <c r="B823" s="100"/>
      <c r="C823" s="100"/>
      <c r="D823" s="100"/>
      <c r="E823" s="100"/>
      <c r="F823" s="100"/>
    </row>
    <row r="824" spans="1:6" x14ac:dyDescent="0.2">
      <c r="A824" s="100"/>
      <c r="B824" s="100"/>
      <c r="C824" s="100"/>
      <c r="D824" s="100"/>
      <c r="E824" s="100"/>
      <c r="F824" s="100"/>
    </row>
    <row r="825" spans="1:6" x14ac:dyDescent="0.2">
      <c r="A825" s="100"/>
      <c r="B825" s="100"/>
      <c r="C825" s="100"/>
      <c r="D825" s="100"/>
      <c r="E825" s="100"/>
      <c r="F825" s="100"/>
    </row>
    <row r="826" spans="1:6" x14ac:dyDescent="0.2">
      <c r="A826" s="100"/>
      <c r="B826" s="100"/>
      <c r="C826" s="100"/>
      <c r="D826" s="100"/>
      <c r="E826" s="100"/>
      <c r="F826" s="100"/>
    </row>
    <row r="827" spans="1:6" x14ac:dyDescent="0.2">
      <c r="A827" s="100"/>
      <c r="B827" s="100"/>
      <c r="C827" s="100"/>
      <c r="D827" s="100"/>
      <c r="E827" s="100"/>
      <c r="F827" s="100"/>
    </row>
    <row r="828" spans="1:6" x14ac:dyDescent="0.2">
      <c r="A828" s="100"/>
      <c r="B828" s="100"/>
      <c r="C828" s="100"/>
      <c r="D828" s="100"/>
      <c r="E828" s="100"/>
      <c r="F828" s="100"/>
    </row>
    <row r="829" spans="1:6" x14ac:dyDescent="0.2">
      <c r="A829" s="100"/>
      <c r="B829" s="100"/>
      <c r="C829" s="100"/>
      <c r="D829" s="100"/>
      <c r="E829" s="100"/>
      <c r="F829" s="100"/>
    </row>
    <row r="830" spans="1:6" x14ac:dyDescent="0.2">
      <c r="A830" s="100"/>
      <c r="B830" s="100"/>
      <c r="C830" s="100"/>
      <c r="D830" s="100"/>
      <c r="E830" s="100"/>
      <c r="F830" s="100"/>
    </row>
    <row r="831" spans="1:6" x14ac:dyDescent="0.2">
      <c r="A831" s="100"/>
      <c r="B831" s="100"/>
      <c r="C831" s="100"/>
      <c r="D831" s="100"/>
      <c r="E831" s="100"/>
      <c r="F831" s="100"/>
    </row>
    <row r="832" spans="1:6" x14ac:dyDescent="0.2">
      <c r="A832" s="100"/>
      <c r="B832" s="100"/>
      <c r="C832" s="100"/>
      <c r="D832" s="100"/>
      <c r="E832" s="100"/>
      <c r="F832" s="100"/>
    </row>
    <row r="833" spans="1:6" x14ac:dyDescent="0.2">
      <c r="A833" s="100"/>
      <c r="B833" s="100"/>
      <c r="C833" s="100"/>
      <c r="D833" s="100"/>
      <c r="E833" s="100"/>
      <c r="F833" s="100"/>
    </row>
    <row r="834" spans="1:6" x14ac:dyDescent="0.2">
      <c r="A834" s="100"/>
      <c r="B834" s="100"/>
      <c r="C834" s="100"/>
      <c r="D834" s="100"/>
      <c r="E834" s="100"/>
      <c r="F834" s="100"/>
    </row>
    <row r="835" spans="1:6" x14ac:dyDescent="0.2">
      <c r="A835" s="100"/>
      <c r="B835" s="100"/>
      <c r="C835" s="100"/>
      <c r="D835" s="100"/>
      <c r="E835" s="100"/>
      <c r="F835" s="100"/>
    </row>
    <row r="836" spans="1:6" x14ac:dyDescent="0.2">
      <c r="A836" s="100"/>
      <c r="B836" s="100"/>
      <c r="C836" s="100"/>
      <c r="D836" s="100"/>
      <c r="E836" s="100"/>
      <c r="F836" s="100"/>
    </row>
    <row r="837" spans="1:6" x14ac:dyDescent="0.2">
      <c r="A837" s="100"/>
      <c r="B837" s="100"/>
      <c r="C837" s="100"/>
      <c r="D837" s="100"/>
      <c r="E837" s="100"/>
      <c r="F837" s="100"/>
    </row>
    <row r="838" spans="1:6" x14ac:dyDescent="0.2">
      <c r="A838" s="100"/>
      <c r="B838" s="100"/>
      <c r="C838" s="100"/>
      <c r="D838" s="100"/>
      <c r="E838" s="100"/>
      <c r="F838" s="100"/>
    </row>
    <row r="839" spans="1:6" x14ac:dyDescent="0.2">
      <c r="A839" s="100"/>
      <c r="B839" s="100"/>
      <c r="C839" s="100"/>
      <c r="D839" s="100"/>
      <c r="E839" s="100"/>
      <c r="F839" s="100"/>
    </row>
    <row r="840" spans="1:6" x14ac:dyDescent="0.2">
      <c r="A840" s="100"/>
      <c r="B840" s="100"/>
      <c r="C840" s="100"/>
      <c r="D840" s="100"/>
      <c r="E840" s="100"/>
      <c r="F840" s="100"/>
    </row>
    <row r="841" spans="1:6" x14ac:dyDescent="0.2">
      <c r="A841" s="100"/>
      <c r="B841" s="100"/>
      <c r="C841" s="100"/>
      <c r="D841" s="100"/>
      <c r="E841" s="100"/>
      <c r="F841" s="100"/>
    </row>
    <row r="842" spans="1:6" x14ac:dyDescent="0.2">
      <c r="A842" s="100"/>
      <c r="B842" s="100"/>
      <c r="C842" s="100"/>
      <c r="D842" s="100"/>
      <c r="E842" s="100"/>
      <c r="F842" s="100"/>
    </row>
    <row r="843" spans="1:6" x14ac:dyDescent="0.2">
      <c r="A843" s="100"/>
      <c r="B843" s="100"/>
      <c r="C843" s="100"/>
      <c r="D843" s="100"/>
      <c r="E843" s="100"/>
      <c r="F843" s="100"/>
    </row>
    <row r="844" spans="1:6" x14ac:dyDescent="0.2">
      <c r="A844" s="100"/>
      <c r="B844" s="100"/>
      <c r="C844" s="100"/>
      <c r="D844" s="100"/>
      <c r="E844" s="100"/>
      <c r="F844" s="100"/>
    </row>
    <row r="845" spans="1:6" x14ac:dyDescent="0.2">
      <c r="A845" s="100"/>
      <c r="B845" s="100"/>
      <c r="C845" s="100"/>
      <c r="D845" s="100"/>
      <c r="E845" s="100"/>
      <c r="F845" s="100"/>
    </row>
    <row r="846" spans="1:6" x14ac:dyDescent="0.2">
      <c r="A846" s="100"/>
      <c r="B846" s="100"/>
      <c r="C846" s="100"/>
      <c r="D846" s="100"/>
      <c r="E846" s="100"/>
      <c r="F846" s="100"/>
    </row>
    <row r="847" spans="1:6" x14ac:dyDescent="0.2">
      <c r="A847" s="100"/>
      <c r="B847" s="100"/>
      <c r="C847" s="100"/>
      <c r="D847" s="100"/>
      <c r="E847" s="100"/>
      <c r="F847" s="100"/>
    </row>
    <row r="848" spans="1:6" x14ac:dyDescent="0.2">
      <c r="A848" s="100"/>
      <c r="B848" s="100"/>
      <c r="C848" s="100"/>
      <c r="D848" s="100"/>
      <c r="E848" s="100"/>
      <c r="F848" s="100"/>
    </row>
    <row r="849" spans="1:6" x14ac:dyDescent="0.2">
      <c r="A849" s="100"/>
      <c r="B849" s="100"/>
      <c r="C849" s="100"/>
      <c r="D849" s="100"/>
      <c r="E849" s="100"/>
      <c r="F849" s="100"/>
    </row>
    <row r="850" spans="1:6" x14ac:dyDescent="0.2">
      <c r="A850" s="100"/>
      <c r="B850" s="100"/>
      <c r="C850" s="100"/>
      <c r="D850" s="100"/>
      <c r="E850" s="100"/>
      <c r="F850" s="100"/>
    </row>
    <row r="851" spans="1:6" x14ac:dyDescent="0.2">
      <c r="A851" s="100"/>
      <c r="B851" s="100"/>
      <c r="C851" s="100"/>
      <c r="D851" s="100"/>
      <c r="E851" s="100"/>
      <c r="F851" s="100"/>
    </row>
    <row r="852" spans="1:6" x14ac:dyDescent="0.2">
      <c r="A852" s="100"/>
      <c r="B852" s="100"/>
      <c r="C852" s="100"/>
      <c r="D852" s="100"/>
      <c r="E852" s="100"/>
      <c r="F852" s="100"/>
    </row>
    <row r="853" spans="1:6" x14ac:dyDescent="0.2">
      <c r="A853" s="100"/>
      <c r="B853" s="100"/>
      <c r="C853" s="100"/>
      <c r="D853" s="100"/>
      <c r="E853" s="100"/>
      <c r="F853" s="100"/>
    </row>
    <row r="854" spans="1:6" x14ac:dyDescent="0.2">
      <c r="A854" s="100"/>
      <c r="B854" s="100"/>
      <c r="C854" s="100"/>
      <c r="D854" s="100"/>
      <c r="E854" s="100"/>
      <c r="F854" s="100"/>
    </row>
    <row r="855" spans="1:6" x14ac:dyDescent="0.2">
      <c r="A855" s="100"/>
      <c r="B855" s="100"/>
      <c r="C855" s="100"/>
      <c r="D855" s="100"/>
      <c r="E855" s="100"/>
      <c r="F855" s="100"/>
    </row>
    <row r="856" spans="1:6" x14ac:dyDescent="0.2">
      <c r="A856" s="100"/>
      <c r="B856" s="100"/>
      <c r="C856" s="100"/>
      <c r="D856" s="100"/>
      <c r="E856" s="100"/>
      <c r="F856" s="100"/>
    </row>
    <row r="857" spans="1:6" x14ac:dyDescent="0.2">
      <c r="A857" s="100"/>
      <c r="B857" s="100"/>
      <c r="C857" s="100"/>
      <c r="D857" s="100"/>
      <c r="E857" s="100"/>
      <c r="F857" s="100"/>
    </row>
    <row r="858" spans="1:6" x14ac:dyDescent="0.2">
      <c r="A858" s="100"/>
      <c r="B858" s="100"/>
      <c r="C858" s="100"/>
      <c r="D858" s="100"/>
      <c r="E858" s="100"/>
      <c r="F858" s="100"/>
    </row>
    <row r="859" spans="1:6" x14ac:dyDescent="0.2">
      <c r="A859" s="100"/>
      <c r="B859" s="100"/>
      <c r="C859" s="100"/>
      <c r="D859" s="100"/>
      <c r="E859" s="100"/>
      <c r="F859" s="100"/>
    </row>
    <row r="860" spans="1:6" x14ac:dyDescent="0.2">
      <c r="A860" s="100"/>
      <c r="B860" s="100"/>
      <c r="C860" s="100"/>
      <c r="D860" s="100"/>
      <c r="E860" s="100"/>
      <c r="F860" s="100"/>
    </row>
    <row r="861" spans="1:6" x14ac:dyDescent="0.2">
      <c r="A861" s="100"/>
      <c r="B861" s="100"/>
      <c r="C861" s="100"/>
      <c r="D861" s="100"/>
      <c r="E861" s="100"/>
      <c r="F861" s="100"/>
    </row>
    <row r="862" spans="1:6" x14ac:dyDescent="0.2">
      <c r="A862" s="100"/>
      <c r="B862" s="100"/>
      <c r="C862" s="100"/>
      <c r="D862" s="100"/>
      <c r="E862" s="100"/>
      <c r="F862" s="100"/>
    </row>
    <row r="863" spans="1:6" x14ac:dyDescent="0.2">
      <c r="A863" s="100"/>
      <c r="B863" s="100"/>
      <c r="C863" s="100"/>
      <c r="D863" s="100"/>
      <c r="E863" s="100"/>
      <c r="F863" s="100"/>
    </row>
    <row r="864" spans="1:6" x14ac:dyDescent="0.2">
      <c r="A864" s="100"/>
      <c r="B864" s="100"/>
      <c r="C864" s="100"/>
      <c r="D864" s="100"/>
      <c r="E864" s="100"/>
      <c r="F864" s="100"/>
    </row>
    <row r="865" spans="1:6" x14ac:dyDescent="0.2">
      <c r="A865" s="100"/>
      <c r="B865" s="100"/>
      <c r="C865" s="100"/>
      <c r="D865" s="100"/>
      <c r="E865" s="100"/>
      <c r="F865" s="100"/>
    </row>
    <row r="866" spans="1:6" x14ac:dyDescent="0.2">
      <c r="A866" s="100"/>
      <c r="B866" s="100"/>
      <c r="C866" s="100"/>
      <c r="D866" s="100"/>
      <c r="E866" s="100"/>
      <c r="F866" s="100"/>
    </row>
    <row r="867" spans="1:6" x14ac:dyDescent="0.2">
      <c r="A867" s="100"/>
      <c r="B867" s="100"/>
      <c r="C867" s="100"/>
      <c r="D867" s="100"/>
      <c r="E867" s="100"/>
      <c r="F867" s="100"/>
    </row>
    <row r="868" spans="1:6" x14ac:dyDescent="0.2">
      <c r="A868" s="100"/>
      <c r="B868" s="100"/>
      <c r="C868" s="100"/>
      <c r="D868" s="100"/>
      <c r="E868" s="100"/>
      <c r="F868" s="100"/>
    </row>
    <row r="869" spans="1:6" x14ac:dyDescent="0.2">
      <c r="A869" s="100"/>
      <c r="B869" s="100"/>
      <c r="C869" s="100"/>
      <c r="D869" s="100"/>
      <c r="E869" s="100"/>
      <c r="F869" s="100"/>
    </row>
    <row r="870" spans="1:6" x14ac:dyDescent="0.2">
      <c r="A870" s="100"/>
      <c r="B870" s="100"/>
      <c r="C870" s="100"/>
      <c r="D870" s="100"/>
      <c r="E870" s="100"/>
      <c r="F870" s="100"/>
    </row>
    <row r="871" spans="1:6" x14ac:dyDescent="0.2">
      <c r="A871" s="100"/>
      <c r="B871" s="100"/>
      <c r="C871" s="100"/>
      <c r="D871" s="100"/>
      <c r="E871" s="100"/>
      <c r="F871" s="100"/>
    </row>
    <row r="872" spans="1:6" x14ac:dyDescent="0.2">
      <c r="A872" s="100"/>
      <c r="B872" s="100"/>
      <c r="C872" s="100"/>
      <c r="D872" s="100"/>
      <c r="E872" s="100"/>
      <c r="F872" s="100"/>
    </row>
    <row r="873" spans="1:6" x14ac:dyDescent="0.2">
      <c r="A873" s="100"/>
      <c r="B873" s="100"/>
      <c r="C873" s="100"/>
      <c r="D873" s="100"/>
      <c r="E873" s="100"/>
      <c r="F873" s="100"/>
    </row>
    <row r="874" spans="1:6" x14ac:dyDescent="0.2">
      <c r="A874" s="100"/>
      <c r="B874" s="100"/>
      <c r="C874" s="100"/>
      <c r="D874" s="100"/>
      <c r="E874" s="100"/>
      <c r="F874" s="100"/>
    </row>
    <row r="875" spans="1:6" x14ac:dyDescent="0.2">
      <c r="A875" s="100"/>
      <c r="B875" s="100"/>
      <c r="C875" s="100"/>
      <c r="D875" s="100"/>
      <c r="E875" s="100"/>
      <c r="F875" s="100"/>
    </row>
    <row r="876" spans="1:6" x14ac:dyDescent="0.2">
      <c r="A876" s="100"/>
      <c r="B876" s="100"/>
      <c r="C876" s="100"/>
      <c r="D876" s="100"/>
      <c r="E876" s="100"/>
      <c r="F876" s="100"/>
    </row>
    <row r="877" spans="1:6" x14ac:dyDescent="0.2">
      <c r="A877" s="100"/>
      <c r="B877" s="100"/>
      <c r="C877" s="100"/>
      <c r="D877" s="100"/>
      <c r="E877" s="100"/>
      <c r="F877" s="100"/>
    </row>
    <row r="878" spans="1:6" x14ac:dyDescent="0.2">
      <c r="A878" s="100"/>
      <c r="B878" s="100"/>
      <c r="C878" s="100"/>
      <c r="D878" s="100"/>
      <c r="E878" s="100"/>
      <c r="F878" s="100"/>
    </row>
    <row r="879" spans="1:6" x14ac:dyDescent="0.2">
      <c r="A879" s="100"/>
      <c r="B879" s="100"/>
      <c r="C879" s="100"/>
      <c r="D879" s="100"/>
      <c r="E879" s="100"/>
      <c r="F879" s="100"/>
    </row>
    <row r="880" spans="1:6" x14ac:dyDescent="0.2">
      <c r="A880" s="100"/>
      <c r="B880" s="100"/>
      <c r="C880" s="100"/>
      <c r="D880" s="100"/>
      <c r="E880" s="100"/>
      <c r="F880" s="100"/>
    </row>
    <row r="881" spans="1:6" x14ac:dyDescent="0.2">
      <c r="A881" s="100"/>
      <c r="B881" s="100"/>
      <c r="C881" s="100"/>
      <c r="D881" s="100"/>
      <c r="E881" s="100"/>
      <c r="F881" s="100"/>
    </row>
    <row r="882" spans="1:6" x14ac:dyDescent="0.2">
      <c r="A882" s="100"/>
      <c r="B882" s="100"/>
      <c r="C882" s="100"/>
      <c r="D882" s="100"/>
      <c r="E882" s="100"/>
      <c r="F882" s="100"/>
    </row>
    <row r="883" spans="1:6" x14ac:dyDescent="0.2">
      <c r="A883" s="100"/>
      <c r="B883" s="100"/>
      <c r="C883" s="100"/>
      <c r="D883" s="100"/>
      <c r="E883" s="100"/>
      <c r="F883" s="100"/>
    </row>
    <row r="884" spans="1:6" x14ac:dyDescent="0.2">
      <c r="A884" s="100"/>
      <c r="B884" s="100"/>
      <c r="C884" s="100"/>
      <c r="D884" s="100"/>
      <c r="E884" s="100"/>
      <c r="F884" s="100"/>
    </row>
    <row r="885" spans="1:6" x14ac:dyDescent="0.2">
      <c r="A885" s="100"/>
      <c r="B885" s="100"/>
      <c r="C885" s="100"/>
      <c r="D885" s="100"/>
      <c r="E885" s="100"/>
      <c r="F885" s="100"/>
    </row>
    <row r="886" spans="1:6" x14ac:dyDescent="0.2">
      <c r="A886" s="100"/>
      <c r="B886" s="100"/>
      <c r="C886" s="100"/>
      <c r="D886" s="100"/>
      <c r="E886" s="100"/>
      <c r="F886" s="100"/>
    </row>
    <row r="887" spans="1:6" x14ac:dyDescent="0.2">
      <c r="A887" s="100"/>
      <c r="B887" s="100"/>
      <c r="C887" s="100"/>
      <c r="D887" s="100"/>
      <c r="E887" s="100"/>
      <c r="F887" s="100"/>
    </row>
    <row r="888" spans="1:6" x14ac:dyDescent="0.2">
      <c r="A888" s="100"/>
      <c r="B888" s="100"/>
      <c r="C888" s="100"/>
      <c r="D888" s="100"/>
      <c r="E888" s="100"/>
      <c r="F888" s="100"/>
    </row>
    <row r="889" spans="1:6" x14ac:dyDescent="0.2">
      <c r="A889" s="100"/>
      <c r="B889" s="100"/>
      <c r="C889" s="100"/>
      <c r="D889" s="100"/>
      <c r="E889" s="100"/>
      <c r="F889" s="100"/>
    </row>
    <row r="890" spans="1:6" x14ac:dyDescent="0.2">
      <c r="A890" s="100"/>
      <c r="B890" s="100"/>
      <c r="C890" s="100"/>
      <c r="D890" s="100"/>
      <c r="E890" s="100"/>
      <c r="F890" s="100"/>
    </row>
    <row r="891" spans="1:6" x14ac:dyDescent="0.2">
      <c r="A891" s="100"/>
      <c r="B891" s="100"/>
      <c r="C891" s="100"/>
      <c r="D891" s="100"/>
      <c r="E891" s="100"/>
      <c r="F891" s="100"/>
    </row>
    <row r="892" spans="1:6" x14ac:dyDescent="0.2">
      <c r="A892" s="100"/>
      <c r="B892" s="100"/>
      <c r="C892" s="100"/>
      <c r="D892" s="100"/>
      <c r="E892" s="100"/>
      <c r="F892" s="100"/>
    </row>
    <row r="893" spans="1:6" x14ac:dyDescent="0.2">
      <c r="A893" s="100"/>
      <c r="B893" s="100"/>
      <c r="C893" s="100"/>
      <c r="D893" s="100"/>
      <c r="E893" s="100"/>
      <c r="F893" s="100"/>
    </row>
    <row r="894" spans="1:6" x14ac:dyDescent="0.2">
      <c r="A894" s="100"/>
      <c r="B894" s="100"/>
      <c r="C894" s="100"/>
      <c r="D894" s="100"/>
      <c r="E894" s="100"/>
      <c r="F894" s="100"/>
    </row>
    <row r="895" spans="1:6" x14ac:dyDescent="0.2">
      <c r="A895" s="100"/>
      <c r="B895" s="100"/>
      <c r="C895" s="100"/>
      <c r="D895" s="100"/>
      <c r="E895" s="100"/>
      <c r="F895" s="100"/>
    </row>
    <row r="896" spans="1:6" x14ac:dyDescent="0.2">
      <c r="A896" s="100"/>
      <c r="B896" s="100"/>
      <c r="C896" s="100"/>
      <c r="D896" s="100"/>
      <c r="E896" s="100"/>
      <c r="F896" s="100"/>
    </row>
    <row r="897" spans="1:6" x14ac:dyDescent="0.2">
      <c r="A897" s="100"/>
      <c r="B897" s="100"/>
      <c r="C897" s="100"/>
      <c r="D897" s="100"/>
      <c r="E897" s="100"/>
      <c r="F897" s="100"/>
    </row>
    <row r="898" spans="1:6" x14ac:dyDescent="0.2">
      <c r="A898" s="100"/>
      <c r="B898" s="100"/>
      <c r="C898" s="100"/>
      <c r="D898" s="100"/>
      <c r="E898" s="100"/>
      <c r="F898" s="100"/>
    </row>
    <row r="899" spans="1:6" x14ac:dyDescent="0.2">
      <c r="A899" s="100"/>
      <c r="B899" s="100"/>
      <c r="C899" s="100"/>
      <c r="D899" s="100"/>
      <c r="E899" s="100"/>
      <c r="F899" s="100"/>
    </row>
    <row r="900" spans="1:6" x14ac:dyDescent="0.2">
      <c r="A900" s="100"/>
      <c r="B900" s="100"/>
      <c r="C900" s="100"/>
      <c r="D900" s="100"/>
      <c r="E900" s="100"/>
      <c r="F900" s="100"/>
    </row>
    <row r="901" spans="1:6" x14ac:dyDescent="0.2">
      <c r="A901" s="100"/>
      <c r="B901" s="100"/>
      <c r="C901" s="100"/>
      <c r="D901" s="100"/>
      <c r="E901" s="100"/>
      <c r="F901" s="100"/>
    </row>
    <row r="902" spans="1:6" x14ac:dyDescent="0.2">
      <c r="A902" s="100"/>
      <c r="B902" s="100"/>
      <c r="C902" s="100"/>
      <c r="D902" s="100"/>
      <c r="E902" s="100"/>
      <c r="F902" s="100"/>
    </row>
    <row r="903" spans="1:6" x14ac:dyDescent="0.2">
      <c r="A903" s="100"/>
      <c r="B903" s="100"/>
      <c r="C903" s="100"/>
      <c r="D903" s="100"/>
      <c r="E903" s="100"/>
      <c r="F903" s="100"/>
    </row>
    <row r="904" spans="1:6" x14ac:dyDescent="0.2">
      <c r="A904" s="100"/>
      <c r="B904" s="100"/>
      <c r="C904" s="100"/>
      <c r="D904" s="100"/>
      <c r="E904" s="100"/>
      <c r="F904" s="100"/>
    </row>
    <row r="905" spans="1:6" x14ac:dyDescent="0.2">
      <c r="A905" s="100"/>
      <c r="B905" s="100"/>
      <c r="C905" s="100"/>
      <c r="D905" s="100"/>
      <c r="E905" s="100"/>
      <c r="F905" s="100"/>
    </row>
    <row r="906" spans="1:6" x14ac:dyDescent="0.2">
      <c r="A906" s="100"/>
      <c r="B906" s="100"/>
      <c r="C906" s="100"/>
      <c r="D906" s="100"/>
      <c r="E906" s="100"/>
      <c r="F906" s="100"/>
    </row>
    <row r="907" spans="1:6" x14ac:dyDescent="0.2">
      <c r="A907" s="100"/>
      <c r="B907" s="100"/>
      <c r="C907" s="100"/>
      <c r="D907" s="100"/>
      <c r="E907" s="100"/>
      <c r="F907" s="100"/>
    </row>
    <row r="908" spans="1:6" x14ac:dyDescent="0.2">
      <c r="A908" s="100"/>
      <c r="B908" s="100"/>
      <c r="C908" s="100"/>
      <c r="D908" s="100"/>
      <c r="E908" s="100"/>
      <c r="F908" s="100"/>
    </row>
    <row r="909" spans="1:6" x14ac:dyDescent="0.2">
      <c r="A909" s="100"/>
      <c r="B909" s="100"/>
      <c r="C909" s="100"/>
      <c r="D909" s="100"/>
      <c r="E909" s="100"/>
      <c r="F909" s="100"/>
    </row>
    <row r="910" spans="1:6" x14ac:dyDescent="0.2">
      <c r="A910" s="100"/>
      <c r="B910" s="100"/>
      <c r="C910" s="100"/>
      <c r="D910" s="100"/>
      <c r="E910" s="100"/>
      <c r="F910" s="100"/>
    </row>
    <row r="911" spans="1:6" x14ac:dyDescent="0.2">
      <c r="A911" s="100"/>
      <c r="B911" s="100"/>
      <c r="C911" s="100"/>
      <c r="D911" s="100"/>
      <c r="E911" s="100"/>
      <c r="F911" s="100"/>
    </row>
    <row r="912" spans="1:6" x14ac:dyDescent="0.2">
      <c r="A912" s="100"/>
      <c r="B912" s="100"/>
      <c r="C912" s="100"/>
      <c r="D912" s="100"/>
      <c r="E912" s="100"/>
      <c r="F912" s="100"/>
    </row>
    <row r="913" spans="1:6" x14ac:dyDescent="0.2">
      <c r="A913" s="100"/>
      <c r="B913" s="100"/>
      <c r="C913" s="100"/>
      <c r="D913" s="100"/>
      <c r="E913" s="100"/>
      <c r="F913" s="100"/>
    </row>
    <row r="914" spans="1:6" x14ac:dyDescent="0.2">
      <c r="A914" s="100"/>
      <c r="B914" s="100"/>
      <c r="C914" s="100"/>
      <c r="D914" s="100"/>
      <c r="E914" s="100"/>
      <c r="F914" s="100"/>
    </row>
    <row r="915" spans="1:6" x14ac:dyDescent="0.2">
      <c r="A915" s="100"/>
      <c r="B915" s="100"/>
      <c r="C915" s="100"/>
      <c r="D915" s="100"/>
      <c r="E915" s="100"/>
      <c r="F915" s="100"/>
    </row>
    <row r="916" spans="1:6" x14ac:dyDescent="0.2">
      <c r="A916" s="100"/>
      <c r="B916" s="100"/>
      <c r="C916" s="100"/>
      <c r="D916" s="100"/>
      <c r="E916" s="100"/>
      <c r="F916" s="100"/>
    </row>
    <row r="917" spans="1:6" x14ac:dyDescent="0.2">
      <c r="A917" s="100"/>
      <c r="B917" s="100"/>
      <c r="C917" s="100"/>
      <c r="D917" s="100"/>
      <c r="E917" s="100"/>
      <c r="F917" s="100"/>
    </row>
    <row r="918" spans="1:6" x14ac:dyDescent="0.2">
      <c r="A918" s="100"/>
      <c r="B918" s="100"/>
      <c r="C918" s="100"/>
      <c r="D918" s="100"/>
      <c r="E918" s="100"/>
      <c r="F918" s="100"/>
    </row>
    <row r="919" spans="1:6" x14ac:dyDescent="0.2">
      <c r="A919" s="100"/>
      <c r="B919" s="100"/>
      <c r="C919" s="100"/>
      <c r="D919" s="100"/>
      <c r="E919" s="100"/>
      <c r="F919" s="100"/>
    </row>
    <row r="920" spans="1:6" x14ac:dyDescent="0.2">
      <c r="A920" s="100"/>
      <c r="B920" s="100"/>
      <c r="C920" s="100"/>
      <c r="D920" s="100"/>
      <c r="E920" s="100"/>
      <c r="F920" s="100"/>
    </row>
    <row r="921" spans="1:6" x14ac:dyDescent="0.2">
      <c r="A921" s="100"/>
      <c r="B921" s="100"/>
      <c r="C921" s="100"/>
      <c r="D921" s="100"/>
      <c r="E921" s="100"/>
      <c r="F921" s="100"/>
    </row>
    <row r="922" spans="1:6" x14ac:dyDescent="0.2">
      <c r="A922" s="100"/>
      <c r="B922" s="100"/>
      <c r="C922" s="100"/>
      <c r="D922" s="100"/>
      <c r="E922" s="100"/>
      <c r="F922" s="100"/>
    </row>
    <row r="923" spans="1:6" x14ac:dyDescent="0.2">
      <c r="A923" s="100"/>
      <c r="B923" s="100"/>
      <c r="C923" s="100"/>
      <c r="D923" s="100"/>
      <c r="E923" s="100"/>
      <c r="F923" s="100"/>
    </row>
    <row r="924" spans="1:6" x14ac:dyDescent="0.2">
      <c r="A924" s="100"/>
      <c r="B924" s="100"/>
      <c r="C924" s="100"/>
      <c r="D924" s="100"/>
      <c r="E924" s="100"/>
      <c r="F924" s="100"/>
    </row>
    <row r="925" spans="1:6" x14ac:dyDescent="0.2">
      <c r="A925" s="100"/>
      <c r="B925" s="100"/>
      <c r="C925" s="100"/>
      <c r="D925" s="100"/>
      <c r="E925" s="100"/>
      <c r="F925" s="100"/>
    </row>
    <row r="926" spans="1:6" x14ac:dyDescent="0.2">
      <c r="A926" s="100"/>
      <c r="B926" s="100"/>
      <c r="C926" s="100"/>
      <c r="D926" s="100"/>
      <c r="E926" s="100"/>
      <c r="F926" s="100"/>
    </row>
    <row r="927" spans="1:6" x14ac:dyDescent="0.2">
      <c r="A927" s="100"/>
      <c r="B927" s="100"/>
      <c r="C927" s="100"/>
      <c r="D927" s="100"/>
      <c r="E927" s="100"/>
      <c r="F927" s="100"/>
    </row>
    <row r="928" spans="1:6" x14ac:dyDescent="0.2">
      <c r="A928" s="100"/>
      <c r="B928" s="100"/>
      <c r="C928" s="100"/>
      <c r="D928" s="100"/>
      <c r="E928" s="100"/>
      <c r="F928" s="100"/>
    </row>
    <row r="929" spans="1:6" x14ac:dyDescent="0.2">
      <c r="A929" s="100"/>
      <c r="B929" s="100"/>
      <c r="C929" s="100"/>
      <c r="D929" s="100"/>
      <c r="E929" s="100"/>
      <c r="F929" s="100"/>
    </row>
    <row r="930" spans="1:6" x14ac:dyDescent="0.2">
      <c r="A930" s="100"/>
      <c r="B930" s="100"/>
      <c r="C930" s="100"/>
      <c r="D930" s="100"/>
      <c r="E930" s="100"/>
      <c r="F930" s="100"/>
    </row>
    <row r="931" spans="1:6" x14ac:dyDescent="0.2">
      <c r="A931" s="100"/>
      <c r="B931" s="100"/>
      <c r="C931" s="100"/>
      <c r="D931" s="100"/>
      <c r="E931" s="100"/>
      <c r="F931" s="100"/>
    </row>
    <row r="932" spans="1:6" x14ac:dyDescent="0.2">
      <c r="A932" s="100"/>
      <c r="B932" s="100"/>
      <c r="C932" s="100"/>
      <c r="D932" s="100"/>
      <c r="E932" s="100"/>
      <c r="F932" s="100"/>
    </row>
    <row r="933" spans="1:6" x14ac:dyDescent="0.2">
      <c r="A933" s="100"/>
      <c r="B933" s="100"/>
      <c r="C933" s="100"/>
      <c r="D933" s="100"/>
      <c r="E933" s="100"/>
      <c r="F933" s="100"/>
    </row>
    <row r="934" spans="1:6" x14ac:dyDescent="0.2">
      <c r="A934" s="100"/>
      <c r="B934" s="100"/>
      <c r="C934" s="100"/>
      <c r="D934" s="100"/>
      <c r="E934" s="100"/>
      <c r="F934" s="100"/>
    </row>
    <row r="935" spans="1:6" x14ac:dyDescent="0.2">
      <c r="A935" s="100"/>
      <c r="B935" s="100"/>
      <c r="C935" s="100"/>
      <c r="D935" s="100"/>
      <c r="E935" s="100"/>
      <c r="F935" s="100"/>
    </row>
    <row r="936" spans="1:6" x14ac:dyDescent="0.2">
      <c r="A936" s="100"/>
      <c r="B936" s="100"/>
      <c r="C936" s="100"/>
      <c r="D936" s="100"/>
      <c r="E936" s="100"/>
      <c r="F936" s="100"/>
    </row>
    <row r="937" spans="1:6" x14ac:dyDescent="0.2">
      <c r="A937" s="100"/>
      <c r="B937" s="100"/>
      <c r="C937" s="100"/>
      <c r="D937" s="100"/>
      <c r="E937" s="100"/>
      <c r="F937" s="100"/>
    </row>
    <row r="938" spans="1:6" x14ac:dyDescent="0.2">
      <c r="A938" s="100"/>
      <c r="B938" s="100"/>
      <c r="C938" s="100"/>
      <c r="D938" s="100"/>
      <c r="E938" s="100"/>
      <c r="F938" s="100"/>
    </row>
    <row r="939" spans="1:6" x14ac:dyDescent="0.2">
      <c r="A939" s="100"/>
      <c r="B939" s="100"/>
      <c r="C939" s="100"/>
      <c r="D939" s="100"/>
      <c r="E939" s="100"/>
      <c r="F939" s="100"/>
    </row>
    <row r="940" spans="1:6" x14ac:dyDescent="0.2">
      <c r="A940" s="100"/>
      <c r="B940" s="100"/>
      <c r="C940" s="100"/>
      <c r="D940" s="100"/>
      <c r="E940" s="100"/>
      <c r="F940" s="100"/>
    </row>
    <row r="941" spans="1:6" x14ac:dyDescent="0.2">
      <c r="A941" s="100"/>
      <c r="B941" s="100"/>
      <c r="C941" s="100"/>
      <c r="D941" s="100"/>
      <c r="E941" s="100"/>
      <c r="F941" s="100"/>
    </row>
    <row r="942" spans="1:6" x14ac:dyDescent="0.2">
      <c r="A942" s="100"/>
      <c r="B942" s="100"/>
      <c r="C942" s="100"/>
      <c r="D942" s="100"/>
      <c r="E942" s="100"/>
      <c r="F942" s="100"/>
    </row>
    <row r="943" spans="1:6" x14ac:dyDescent="0.2">
      <c r="A943" s="100"/>
      <c r="B943" s="100"/>
      <c r="C943" s="100"/>
      <c r="D943" s="100"/>
      <c r="E943" s="100"/>
      <c r="F943" s="100"/>
    </row>
    <row r="944" spans="1:6" x14ac:dyDescent="0.2">
      <c r="A944" s="100"/>
      <c r="B944" s="100"/>
      <c r="C944" s="100"/>
      <c r="D944" s="100"/>
      <c r="E944" s="100"/>
      <c r="F944" s="100"/>
    </row>
    <row r="945" spans="1:6" x14ac:dyDescent="0.2">
      <c r="A945" s="100"/>
      <c r="B945" s="100"/>
      <c r="C945" s="100"/>
      <c r="D945" s="100"/>
      <c r="E945" s="100"/>
      <c r="F945" s="100"/>
    </row>
    <row r="946" spans="1:6" x14ac:dyDescent="0.2">
      <c r="A946" s="100"/>
      <c r="B946" s="100"/>
      <c r="C946" s="100"/>
      <c r="D946" s="100"/>
      <c r="E946" s="100"/>
      <c r="F946" s="100"/>
    </row>
    <row r="947" spans="1:6" x14ac:dyDescent="0.2">
      <c r="A947" s="100"/>
      <c r="B947" s="100"/>
      <c r="C947" s="100"/>
      <c r="D947" s="100"/>
      <c r="E947" s="100"/>
      <c r="F947" s="100"/>
    </row>
    <row r="948" spans="1:6" x14ac:dyDescent="0.2">
      <c r="A948" s="100"/>
      <c r="B948" s="100"/>
      <c r="C948" s="100"/>
      <c r="D948" s="100"/>
      <c r="E948" s="100"/>
      <c r="F948" s="100"/>
    </row>
    <row r="949" spans="1:6" x14ac:dyDescent="0.2">
      <c r="A949" s="100"/>
      <c r="B949" s="100"/>
      <c r="C949" s="100"/>
      <c r="D949" s="100"/>
      <c r="E949" s="100"/>
      <c r="F949" s="100"/>
    </row>
    <row r="950" spans="1:6" x14ac:dyDescent="0.2">
      <c r="A950" s="100"/>
      <c r="B950" s="100"/>
      <c r="C950" s="100"/>
      <c r="D950" s="100"/>
      <c r="E950" s="100"/>
      <c r="F950" s="100"/>
    </row>
    <row r="951" spans="1:6" x14ac:dyDescent="0.2">
      <c r="A951" s="100"/>
      <c r="B951" s="100"/>
      <c r="C951" s="100"/>
      <c r="D951" s="100"/>
      <c r="E951" s="100"/>
      <c r="F951" s="100"/>
    </row>
    <row r="952" spans="1:6" x14ac:dyDescent="0.2">
      <c r="A952" s="100"/>
      <c r="B952" s="100"/>
      <c r="C952" s="100"/>
      <c r="D952" s="100"/>
      <c r="E952" s="100"/>
      <c r="F952" s="100"/>
    </row>
    <row r="953" spans="1:6" x14ac:dyDescent="0.2">
      <c r="A953" s="100"/>
      <c r="B953" s="100"/>
      <c r="C953" s="100"/>
      <c r="D953" s="100"/>
      <c r="E953" s="100"/>
      <c r="F953" s="100"/>
    </row>
    <row r="954" spans="1:6" x14ac:dyDescent="0.2">
      <c r="A954" s="100"/>
      <c r="B954" s="100"/>
      <c r="C954" s="100"/>
      <c r="D954" s="100"/>
      <c r="E954" s="100"/>
      <c r="F954" s="100"/>
    </row>
    <row r="955" spans="1:6" x14ac:dyDescent="0.2">
      <c r="A955" s="100"/>
      <c r="B955" s="100"/>
      <c r="C955" s="100"/>
      <c r="D955" s="100"/>
      <c r="E955" s="100"/>
      <c r="F955" s="100"/>
    </row>
    <row r="956" spans="1:6" x14ac:dyDescent="0.2">
      <c r="A956" s="100"/>
      <c r="B956" s="100"/>
      <c r="C956" s="100"/>
      <c r="D956" s="100"/>
      <c r="E956" s="100"/>
      <c r="F956" s="100"/>
    </row>
    <row r="957" spans="1:6" x14ac:dyDescent="0.2">
      <c r="A957" s="100"/>
      <c r="B957" s="100"/>
      <c r="C957" s="100"/>
      <c r="D957" s="100"/>
      <c r="E957" s="100"/>
      <c r="F957" s="100"/>
    </row>
    <row r="958" spans="1:6" x14ac:dyDescent="0.2">
      <c r="A958" s="100"/>
      <c r="B958" s="100"/>
      <c r="C958" s="100"/>
      <c r="D958" s="100"/>
      <c r="E958" s="100"/>
      <c r="F958" s="100"/>
    </row>
    <row r="959" spans="1:6" x14ac:dyDescent="0.2">
      <c r="A959" s="100"/>
      <c r="B959" s="100"/>
      <c r="C959" s="100"/>
      <c r="D959" s="100"/>
      <c r="E959" s="100"/>
      <c r="F959" s="100"/>
    </row>
    <row r="960" spans="1:6" x14ac:dyDescent="0.2">
      <c r="A960" s="100"/>
      <c r="B960" s="100"/>
      <c r="C960" s="100"/>
      <c r="D960" s="100"/>
      <c r="E960" s="100"/>
      <c r="F960" s="100"/>
    </row>
    <row r="961" spans="1:6" x14ac:dyDescent="0.2">
      <c r="A961" s="100"/>
      <c r="B961" s="100"/>
      <c r="C961" s="100"/>
      <c r="D961" s="100"/>
      <c r="E961" s="100"/>
      <c r="F961" s="100"/>
    </row>
    <row r="962" spans="1:6" x14ac:dyDescent="0.2">
      <c r="A962" s="100"/>
      <c r="B962" s="100"/>
      <c r="C962" s="100"/>
      <c r="D962" s="100"/>
      <c r="E962" s="100"/>
      <c r="F962" s="100"/>
    </row>
    <row r="963" spans="1:6" x14ac:dyDescent="0.2">
      <c r="A963" s="100"/>
      <c r="B963" s="100"/>
      <c r="C963" s="100"/>
      <c r="D963" s="100"/>
      <c r="E963" s="100"/>
      <c r="F963" s="100"/>
    </row>
    <row r="964" spans="1:6" x14ac:dyDescent="0.2">
      <c r="A964" s="100"/>
      <c r="B964" s="100"/>
      <c r="C964" s="100"/>
      <c r="D964" s="100"/>
      <c r="E964" s="100"/>
      <c r="F964" s="100"/>
    </row>
    <row r="965" spans="1:6" x14ac:dyDescent="0.2">
      <c r="A965" s="100"/>
      <c r="B965" s="100"/>
      <c r="C965" s="100"/>
      <c r="D965" s="100"/>
      <c r="E965" s="100"/>
      <c r="F965" s="100"/>
    </row>
    <row r="966" spans="1:6" x14ac:dyDescent="0.2">
      <c r="A966" s="100"/>
      <c r="B966" s="100"/>
      <c r="C966" s="100"/>
      <c r="D966" s="100"/>
      <c r="E966" s="100"/>
      <c r="F966" s="100"/>
    </row>
    <row r="967" spans="1:6" x14ac:dyDescent="0.2">
      <c r="A967" s="100"/>
      <c r="B967" s="100"/>
      <c r="C967" s="100"/>
      <c r="D967" s="100"/>
      <c r="E967" s="100"/>
      <c r="F967" s="100"/>
    </row>
    <row r="968" spans="1:6" x14ac:dyDescent="0.2">
      <c r="A968" s="100"/>
      <c r="B968" s="100"/>
      <c r="C968" s="100"/>
      <c r="D968" s="100"/>
      <c r="E968" s="100"/>
      <c r="F968" s="100"/>
    </row>
    <row r="969" spans="1:6" x14ac:dyDescent="0.2">
      <c r="A969" s="100"/>
      <c r="B969" s="100"/>
      <c r="C969" s="100"/>
      <c r="D969" s="100"/>
      <c r="E969" s="100"/>
      <c r="F969" s="100"/>
    </row>
    <row r="970" spans="1:6" x14ac:dyDescent="0.2">
      <c r="A970" s="100"/>
      <c r="B970" s="100"/>
      <c r="C970" s="100"/>
      <c r="D970" s="100"/>
      <c r="E970" s="100"/>
      <c r="F970" s="100"/>
    </row>
    <row r="971" spans="1:6" x14ac:dyDescent="0.2">
      <c r="A971" s="100"/>
      <c r="B971" s="100"/>
      <c r="C971" s="100"/>
      <c r="D971" s="100"/>
      <c r="E971" s="100"/>
      <c r="F971" s="100"/>
    </row>
    <row r="972" spans="1:6" x14ac:dyDescent="0.2">
      <c r="A972" s="100"/>
      <c r="B972" s="100"/>
      <c r="C972" s="100"/>
      <c r="D972" s="100"/>
      <c r="E972" s="100"/>
      <c r="F972" s="100"/>
    </row>
    <row r="973" spans="1:6" x14ac:dyDescent="0.2">
      <c r="A973" s="100"/>
      <c r="B973" s="100"/>
      <c r="C973" s="100"/>
      <c r="D973" s="100"/>
      <c r="E973" s="100"/>
      <c r="F973" s="100"/>
    </row>
    <row r="974" spans="1:6" x14ac:dyDescent="0.2">
      <c r="A974" s="100"/>
      <c r="B974" s="100"/>
      <c r="C974" s="100"/>
      <c r="D974" s="100"/>
      <c r="E974" s="100"/>
      <c r="F974" s="100"/>
    </row>
    <row r="975" spans="1:6" x14ac:dyDescent="0.2">
      <c r="A975" s="100"/>
      <c r="B975" s="100"/>
      <c r="C975" s="100"/>
      <c r="D975" s="100"/>
      <c r="E975" s="100"/>
      <c r="F975" s="100"/>
    </row>
    <row r="976" spans="1:6" x14ac:dyDescent="0.2">
      <c r="A976" s="100"/>
      <c r="B976" s="100"/>
      <c r="C976" s="100"/>
      <c r="D976" s="100"/>
      <c r="E976" s="100"/>
      <c r="F976" s="100"/>
    </row>
    <row r="977" spans="1:6" x14ac:dyDescent="0.2">
      <c r="A977" s="100"/>
      <c r="B977" s="100"/>
      <c r="C977" s="100"/>
      <c r="D977" s="100"/>
      <c r="E977" s="100"/>
      <c r="F977" s="100"/>
    </row>
    <row r="978" spans="1:6" x14ac:dyDescent="0.2">
      <c r="A978" s="100"/>
      <c r="B978" s="100"/>
      <c r="C978" s="100"/>
      <c r="D978" s="100"/>
      <c r="E978" s="100"/>
      <c r="F978" s="100"/>
    </row>
    <row r="979" spans="1:6" x14ac:dyDescent="0.2">
      <c r="A979" s="100"/>
      <c r="B979" s="100"/>
      <c r="C979" s="100"/>
      <c r="D979" s="100"/>
      <c r="E979" s="100"/>
      <c r="F979" s="100"/>
    </row>
    <row r="980" spans="1:6" x14ac:dyDescent="0.2">
      <c r="A980" s="100"/>
      <c r="B980" s="100"/>
      <c r="C980" s="100"/>
      <c r="D980" s="100"/>
      <c r="E980" s="100"/>
      <c r="F980" s="100"/>
    </row>
    <row r="981" spans="1:6" x14ac:dyDescent="0.2">
      <c r="A981" s="100"/>
      <c r="B981" s="100"/>
      <c r="C981" s="100"/>
      <c r="D981" s="100"/>
      <c r="E981" s="100"/>
      <c r="F981" s="100"/>
    </row>
    <row r="982" spans="1:6" x14ac:dyDescent="0.2">
      <c r="A982" s="100"/>
      <c r="B982" s="100"/>
      <c r="C982" s="100"/>
      <c r="D982" s="100"/>
      <c r="E982" s="100"/>
      <c r="F982" s="100"/>
    </row>
    <row r="983" spans="1:6" x14ac:dyDescent="0.2">
      <c r="A983" s="100"/>
      <c r="B983" s="100"/>
      <c r="C983" s="100"/>
      <c r="D983" s="100"/>
      <c r="E983" s="100"/>
      <c r="F983" s="100"/>
    </row>
    <row r="984" spans="1:6" x14ac:dyDescent="0.2">
      <c r="A984" s="100"/>
      <c r="B984" s="100"/>
      <c r="C984" s="100"/>
      <c r="D984" s="100"/>
      <c r="E984" s="100"/>
      <c r="F984" s="100"/>
    </row>
    <row r="985" spans="1:6" x14ac:dyDescent="0.2">
      <c r="A985" s="100"/>
      <c r="B985" s="100"/>
      <c r="C985" s="100"/>
      <c r="D985" s="100"/>
      <c r="E985" s="100"/>
      <c r="F985" s="100"/>
    </row>
    <row r="986" spans="1:6" x14ac:dyDescent="0.2">
      <c r="A986" s="100"/>
      <c r="B986" s="100"/>
      <c r="C986" s="100"/>
      <c r="D986" s="100"/>
      <c r="E986" s="100"/>
      <c r="F986" s="100"/>
    </row>
    <row r="987" spans="1:6" x14ac:dyDescent="0.2">
      <c r="A987" s="100"/>
      <c r="B987" s="100"/>
      <c r="C987" s="100"/>
      <c r="D987" s="100"/>
      <c r="E987" s="100"/>
      <c r="F987" s="100"/>
    </row>
    <row r="988" spans="1:6" x14ac:dyDescent="0.2">
      <c r="A988" s="100"/>
      <c r="B988" s="100"/>
      <c r="C988" s="100"/>
      <c r="D988" s="100"/>
      <c r="E988" s="100"/>
      <c r="F988" s="100"/>
    </row>
    <row r="989" spans="1:6" x14ac:dyDescent="0.2">
      <c r="A989" s="100"/>
      <c r="B989" s="100"/>
      <c r="C989" s="100"/>
      <c r="D989" s="100"/>
      <c r="E989" s="100"/>
      <c r="F989" s="100"/>
    </row>
    <row r="990" spans="1:6" x14ac:dyDescent="0.2">
      <c r="A990" s="100"/>
      <c r="B990" s="100"/>
      <c r="C990" s="100"/>
      <c r="D990" s="100"/>
      <c r="E990" s="100"/>
      <c r="F990" s="100"/>
    </row>
    <row r="991" spans="1:6" x14ac:dyDescent="0.2">
      <c r="A991" s="100"/>
      <c r="B991" s="100"/>
      <c r="C991" s="100"/>
      <c r="D991" s="100"/>
      <c r="E991" s="100"/>
      <c r="F991" s="100"/>
    </row>
    <row r="992" spans="1:6" x14ac:dyDescent="0.2">
      <c r="A992" s="100"/>
      <c r="B992" s="100"/>
      <c r="C992" s="100"/>
      <c r="D992" s="100"/>
      <c r="E992" s="100"/>
      <c r="F992" s="100"/>
    </row>
    <row r="993" spans="1:6" x14ac:dyDescent="0.2">
      <c r="A993" s="100"/>
      <c r="B993" s="100"/>
      <c r="C993" s="100"/>
      <c r="D993" s="100"/>
      <c r="E993" s="100"/>
      <c r="F993" s="100"/>
    </row>
    <row r="994" spans="1:6" x14ac:dyDescent="0.2">
      <c r="A994" s="100"/>
      <c r="B994" s="100"/>
      <c r="C994" s="100"/>
      <c r="D994" s="100"/>
      <c r="E994" s="100"/>
      <c r="F994" s="100"/>
    </row>
    <row r="995" spans="1:6" x14ac:dyDescent="0.2">
      <c r="A995" s="100"/>
      <c r="B995" s="100"/>
      <c r="C995" s="100"/>
      <c r="D995" s="100"/>
      <c r="E995" s="100"/>
      <c r="F995" s="100"/>
    </row>
    <row r="996" spans="1:6" x14ac:dyDescent="0.2">
      <c r="A996" s="100"/>
      <c r="B996" s="100"/>
      <c r="C996" s="100"/>
      <c r="D996" s="100"/>
      <c r="E996" s="100"/>
      <c r="F996" s="100"/>
    </row>
    <row r="997" spans="1:6" x14ac:dyDescent="0.2">
      <c r="A997" s="100"/>
      <c r="B997" s="100"/>
      <c r="C997" s="100"/>
      <c r="D997" s="100"/>
      <c r="E997" s="100"/>
      <c r="F997" s="100"/>
    </row>
    <row r="998" spans="1:6" x14ac:dyDescent="0.2">
      <c r="A998" s="100"/>
      <c r="B998" s="100"/>
      <c r="C998" s="100"/>
      <c r="D998" s="100"/>
      <c r="E998" s="100"/>
      <c r="F998" s="100"/>
    </row>
    <row r="999" spans="1:6" x14ac:dyDescent="0.2">
      <c r="A999" s="100"/>
      <c r="B999" s="100"/>
      <c r="C999" s="100"/>
      <c r="D999" s="100"/>
      <c r="E999" s="100"/>
      <c r="F999" s="100"/>
    </row>
    <row r="1000" spans="1:6" x14ac:dyDescent="0.2">
      <c r="A1000" s="100"/>
      <c r="B1000" s="100"/>
      <c r="C1000" s="100"/>
      <c r="D1000" s="100"/>
      <c r="E1000" s="100"/>
      <c r="F1000" s="100"/>
    </row>
    <row r="1001" spans="1:6" x14ac:dyDescent="0.2">
      <c r="A1001" s="100"/>
      <c r="B1001" s="100"/>
      <c r="C1001" s="100"/>
      <c r="D1001" s="100"/>
      <c r="E1001" s="100"/>
      <c r="F1001" s="100"/>
    </row>
    <row r="1002" spans="1:6" x14ac:dyDescent="0.2">
      <c r="A1002" s="100"/>
      <c r="B1002" s="100"/>
      <c r="C1002" s="100"/>
      <c r="D1002" s="100"/>
      <c r="E1002" s="100"/>
      <c r="F1002" s="100"/>
    </row>
    <row r="1003" spans="1:6" x14ac:dyDescent="0.2">
      <c r="A1003" s="100"/>
      <c r="B1003" s="100"/>
      <c r="C1003" s="100"/>
      <c r="D1003" s="100"/>
      <c r="E1003" s="100"/>
      <c r="F1003" s="100"/>
    </row>
    <row r="1004" spans="1:6" x14ac:dyDescent="0.2">
      <c r="A1004" s="100"/>
      <c r="B1004" s="100"/>
      <c r="C1004" s="100"/>
      <c r="D1004" s="100"/>
      <c r="E1004" s="100"/>
      <c r="F1004" s="100"/>
    </row>
    <row r="1005" spans="1:6" x14ac:dyDescent="0.2">
      <c r="A1005" s="100"/>
      <c r="B1005" s="100"/>
      <c r="C1005" s="100"/>
      <c r="D1005" s="100"/>
      <c r="E1005" s="100"/>
      <c r="F1005" s="100"/>
    </row>
    <row r="1006" spans="1:6" x14ac:dyDescent="0.2">
      <c r="A1006" s="100"/>
      <c r="B1006" s="100"/>
      <c r="C1006" s="100"/>
      <c r="D1006" s="100"/>
      <c r="E1006" s="100"/>
      <c r="F1006" s="100"/>
    </row>
    <row r="1007" spans="1:6" x14ac:dyDescent="0.2">
      <c r="A1007" s="100"/>
      <c r="B1007" s="100"/>
      <c r="C1007" s="100"/>
      <c r="D1007" s="100"/>
      <c r="E1007" s="100"/>
      <c r="F1007" s="100"/>
    </row>
    <row r="1008" spans="1:6" x14ac:dyDescent="0.2">
      <c r="A1008" s="100"/>
      <c r="B1008" s="100"/>
      <c r="C1008" s="100"/>
      <c r="D1008" s="100"/>
      <c r="E1008" s="100"/>
      <c r="F1008" s="100"/>
    </row>
    <row r="1009" spans="1:6" x14ac:dyDescent="0.2">
      <c r="A1009" s="100"/>
      <c r="B1009" s="100"/>
      <c r="C1009" s="100"/>
      <c r="D1009" s="100"/>
      <c r="E1009" s="100"/>
      <c r="F1009" s="100"/>
    </row>
    <row r="1010" spans="1:6" x14ac:dyDescent="0.2">
      <c r="A1010" s="100"/>
      <c r="B1010" s="100"/>
      <c r="C1010" s="100"/>
      <c r="D1010" s="100"/>
      <c r="E1010" s="100"/>
      <c r="F1010" s="100"/>
    </row>
    <row r="1011" spans="1:6" x14ac:dyDescent="0.2">
      <c r="A1011" s="100"/>
      <c r="B1011" s="100"/>
      <c r="C1011" s="100"/>
      <c r="D1011" s="100"/>
      <c r="E1011" s="100"/>
      <c r="F1011" s="100"/>
    </row>
    <row r="1012" spans="1:6" x14ac:dyDescent="0.2">
      <c r="A1012" s="100"/>
      <c r="B1012" s="100"/>
      <c r="C1012" s="100"/>
      <c r="D1012" s="100"/>
      <c r="E1012" s="100"/>
      <c r="F1012" s="100"/>
    </row>
    <row r="1013" spans="1:6" x14ac:dyDescent="0.2">
      <c r="A1013" s="100"/>
      <c r="B1013" s="100"/>
      <c r="C1013" s="100"/>
      <c r="D1013" s="100"/>
      <c r="E1013" s="100"/>
      <c r="F1013" s="100"/>
    </row>
    <row r="1014" spans="1:6" x14ac:dyDescent="0.2">
      <c r="A1014" s="100"/>
      <c r="B1014" s="100"/>
      <c r="C1014" s="100"/>
      <c r="D1014" s="100"/>
      <c r="E1014" s="100"/>
      <c r="F1014" s="100"/>
    </row>
    <row r="1015" spans="1:6" x14ac:dyDescent="0.2">
      <c r="A1015" s="100"/>
      <c r="B1015" s="100"/>
      <c r="C1015" s="100"/>
      <c r="D1015" s="100"/>
      <c r="E1015" s="100"/>
      <c r="F1015" s="100"/>
    </row>
    <row r="1016" spans="1:6" x14ac:dyDescent="0.2">
      <c r="A1016" s="100"/>
      <c r="B1016" s="100"/>
      <c r="C1016" s="100"/>
      <c r="D1016" s="100"/>
      <c r="E1016" s="100"/>
      <c r="F1016" s="100"/>
    </row>
    <row r="1017" spans="1:6" x14ac:dyDescent="0.2">
      <c r="A1017" s="100"/>
      <c r="B1017" s="100"/>
      <c r="C1017" s="100"/>
      <c r="D1017" s="100"/>
      <c r="E1017" s="100"/>
      <c r="F1017" s="100"/>
    </row>
    <row r="1018" spans="1:6" x14ac:dyDescent="0.2">
      <c r="A1018" s="100"/>
      <c r="B1018" s="100"/>
      <c r="C1018" s="100"/>
      <c r="D1018" s="100"/>
      <c r="E1018" s="100"/>
      <c r="F1018" s="100"/>
    </row>
    <row r="1019" spans="1:6" x14ac:dyDescent="0.2">
      <c r="A1019" s="100"/>
      <c r="B1019" s="100"/>
      <c r="C1019" s="100"/>
      <c r="D1019" s="100"/>
      <c r="E1019" s="100"/>
      <c r="F1019" s="100"/>
    </row>
    <row r="1020" spans="1:6" x14ac:dyDescent="0.2">
      <c r="A1020" s="100"/>
      <c r="B1020" s="100"/>
      <c r="C1020" s="100"/>
      <c r="D1020" s="100"/>
      <c r="E1020" s="100"/>
      <c r="F1020" s="100"/>
    </row>
    <row r="1021" spans="1:6" x14ac:dyDescent="0.2">
      <c r="A1021" s="100"/>
      <c r="B1021" s="100"/>
      <c r="C1021" s="100"/>
      <c r="D1021" s="100"/>
      <c r="E1021" s="100"/>
      <c r="F1021" s="100"/>
    </row>
    <row r="1022" spans="1:6" x14ac:dyDescent="0.2">
      <c r="A1022" s="100"/>
      <c r="B1022" s="100"/>
      <c r="C1022" s="100"/>
      <c r="D1022" s="100"/>
      <c r="E1022" s="100"/>
      <c r="F1022" s="100"/>
    </row>
    <row r="1023" spans="1:6" x14ac:dyDescent="0.2">
      <c r="A1023" s="100"/>
      <c r="B1023" s="100"/>
      <c r="C1023" s="100"/>
      <c r="D1023" s="100"/>
      <c r="E1023" s="100"/>
      <c r="F1023" s="100"/>
    </row>
    <row r="1024" spans="1:6" x14ac:dyDescent="0.2">
      <c r="A1024" s="100"/>
      <c r="B1024" s="100"/>
      <c r="C1024" s="100"/>
      <c r="D1024" s="100"/>
      <c r="E1024" s="100"/>
      <c r="F1024" s="100"/>
    </row>
    <row r="1025" spans="1:6" x14ac:dyDescent="0.2">
      <c r="A1025" s="100"/>
      <c r="B1025" s="100"/>
      <c r="C1025" s="100"/>
      <c r="D1025" s="100"/>
      <c r="E1025" s="100"/>
      <c r="F1025" s="100"/>
    </row>
    <row r="1026" spans="1:6" x14ac:dyDescent="0.2">
      <c r="A1026" s="100"/>
      <c r="B1026" s="100"/>
      <c r="C1026" s="100"/>
      <c r="D1026" s="100"/>
      <c r="E1026" s="100"/>
      <c r="F1026" s="100"/>
    </row>
    <row r="1027" spans="1:6" x14ac:dyDescent="0.2">
      <c r="A1027" s="100"/>
      <c r="B1027" s="100"/>
      <c r="C1027" s="100"/>
      <c r="D1027" s="100"/>
      <c r="E1027" s="100"/>
      <c r="F1027" s="100"/>
    </row>
    <row r="1028" spans="1:6" x14ac:dyDescent="0.2">
      <c r="A1028" s="100"/>
      <c r="B1028" s="100"/>
      <c r="C1028" s="100"/>
      <c r="D1028" s="100"/>
      <c r="E1028" s="100"/>
      <c r="F1028" s="100"/>
    </row>
    <row r="1029" spans="1:6" x14ac:dyDescent="0.2">
      <c r="A1029" s="100"/>
      <c r="B1029" s="100"/>
      <c r="C1029" s="100"/>
      <c r="D1029" s="100"/>
      <c r="E1029" s="100"/>
      <c r="F1029" s="100"/>
    </row>
    <row r="1030" spans="1:6" x14ac:dyDescent="0.2">
      <c r="A1030" s="100"/>
      <c r="B1030" s="100"/>
      <c r="C1030" s="100"/>
      <c r="D1030" s="100"/>
      <c r="E1030" s="100"/>
      <c r="F1030" s="100"/>
    </row>
    <row r="1031" spans="1:6" x14ac:dyDescent="0.2">
      <c r="A1031" s="100"/>
      <c r="B1031" s="100"/>
      <c r="C1031" s="100"/>
      <c r="D1031" s="100"/>
      <c r="E1031" s="100"/>
      <c r="F1031" s="100"/>
    </row>
    <row r="1032" spans="1:6" x14ac:dyDescent="0.2">
      <c r="A1032" s="100"/>
      <c r="B1032" s="100"/>
      <c r="C1032" s="100"/>
      <c r="D1032" s="100"/>
      <c r="E1032" s="100"/>
      <c r="F1032" s="100"/>
    </row>
    <row r="1033" spans="1:6" x14ac:dyDescent="0.2">
      <c r="A1033" s="100"/>
      <c r="B1033" s="100"/>
      <c r="C1033" s="100"/>
      <c r="D1033" s="100"/>
      <c r="E1033" s="100"/>
      <c r="F1033" s="100"/>
    </row>
    <row r="1034" spans="1:6" x14ac:dyDescent="0.2">
      <c r="A1034" s="100"/>
      <c r="B1034" s="100"/>
      <c r="C1034" s="100"/>
      <c r="D1034" s="100"/>
      <c r="E1034" s="100"/>
      <c r="F1034" s="100"/>
    </row>
    <row r="1035" spans="1:6" x14ac:dyDescent="0.2">
      <c r="A1035" s="100"/>
      <c r="B1035" s="100"/>
      <c r="C1035" s="100"/>
      <c r="D1035" s="100"/>
      <c r="E1035" s="100"/>
      <c r="F1035" s="100"/>
    </row>
    <row r="1036" spans="1:6" x14ac:dyDescent="0.2">
      <c r="A1036" s="100"/>
      <c r="B1036" s="100"/>
      <c r="C1036" s="100"/>
      <c r="D1036" s="100"/>
      <c r="E1036" s="100"/>
      <c r="F1036" s="100"/>
    </row>
    <row r="1037" spans="1:6" x14ac:dyDescent="0.2">
      <c r="A1037" s="100"/>
      <c r="B1037" s="100"/>
      <c r="C1037" s="100"/>
      <c r="D1037" s="100"/>
      <c r="E1037" s="100"/>
      <c r="F1037" s="100"/>
    </row>
    <row r="1038" spans="1:6" x14ac:dyDescent="0.2">
      <c r="A1038" s="100"/>
      <c r="B1038" s="100"/>
      <c r="C1038" s="100"/>
      <c r="D1038" s="100"/>
      <c r="E1038" s="100"/>
      <c r="F1038" s="100"/>
    </row>
    <row r="1039" spans="1:6" x14ac:dyDescent="0.2">
      <c r="A1039" s="100"/>
      <c r="B1039" s="100"/>
      <c r="C1039" s="100"/>
      <c r="D1039" s="100"/>
      <c r="E1039" s="100"/>
      <c r="F1039" s="100"/>
    </row>
    <row r="1040" spans="1:6" x14ac:dyDescent="0.2">
      <c r="A1040" s="100"/>
      <c r="B1040" s="100"/>
      <c r="C1040" s="100"/>
      <c r="D1040" s="100"/>
      <c r="E1040" s="100"/>
      <c r="F1040" s="100"/>
    </row>
    <row r="1041" spans="1:6" x14ac:dyDescent="0.2">
      <c r="A1041" s="100"/>
      <c r="B1041" s="100"/>
      <c r="C1041" s="100"/>
      <c r="D1041" s="100"/>
      <c r="E1041" s="100"/>
      <c r="F1041" s="100"/>
    </row>
    <row r="1042" spans="1:6" x14ac:dyDescent="0.2">
      <c r="A1042" s="100"/>
      <c r="B1042" s="100"/>
      <c r="C1042" s="100"/>
      <c r="D1042" s="100"/>
      <c r="E1042" s="100"/>
      <c r="F1042" s="100"/>
    </row>
    <row r="1043" spans="1:6" x14ac:dyDescent="0.2">
      <c r="A1043" s="100"/>
      <c r="B1043" s="100"/>
      <c r="C1043" s="100"/>
      <c r="D1043" s="100"/>
      <c r="E1043" s="100"/>
      <c r="F1043" s="100"/>
    </row>
    <row r="1044" spans="1:6" x14ac:dyDescent="0.2">
      <c r="A1044" s="100"/>
      <c r="B1044" s="100"/>
      <c r="C1044" s="100"/>
      <c r="D1044" s="100"/>
      <c r="E1044" s="100"/>
      <c r="F1044" s="100"/>
    </row>
    <row r="1045" spans="1:6" x14ac:dyDescent="0.2">
      <c r="A1045" s="100"/>
      <c r="B1045" s="100"/>
      <c r="C1045" s="100"/>
      <c r="D1045" s="100"/>
      <c r="E1045" s="100"/>
      <c r="F1045" s="100"/>
    </row>
    <row r="1046" spans="1:6" x14ac:dyDescent="0.2">
      <c r="A1046" s="100"/>
      <c r="B1046" s="100"/>
      <c r="C1046" s="100"/>
      <c r="D1046" s="100"/>
      <c r="E1046" s="100"/>
      <c r="F1046" s="100"/>
    </row>
    <row r="1047" spans="1:6" x14ac:dyDescent="0.2">
      <c r="A1047" s="100"/>
      <c r="B1047" s="100"/>
      <c r="C1047" s="100"/>
      <c r="D1047" s="100"/>
      <c r="E1047" s="100"/>
      <c r="F1047" s="100"/>
    </row>
    <row r="1048" spans="1:6" x14ac:dyDescent="0.2">
      <c r="A1048" s="100"/>
      <c r="B1048" s="100"/>
      <c r="C1048" s="100"/>
      <c r="D1048" s="100"/>
      <c r="E1048" s="100"/>
      <c r="F1048" s="100"/>
    </row>
    <row r="1049" spans="1:6" x14ac:dyDescent="0.2">
      <c r="A1049" s="100"/>
      <c r="B1049" s="100"/>
      <c r="C1049" s="100"/>
      <c r="D1049" s="100"/>
      <c r="E1049" s="100"/>
      <c r="F1049" s="100"/>
    </row>
    <row r="1050" spans="1:6" x14ac:dyDescent="0.2">
      <c r="A1050" s="100"/>
      <c r="B1050" s="100"/>
      <c r="C1050" s="100"/>
      <c r="D1050" s="100"/>
      <c r="E1050" s="100"/>
      <c r="F1050" s="100"/>
    </row>
    <row r="1051" spans="1:6" x14ac:dyDescent="0.2">
      <c r="A1051" s="100"/>
      <c r="B1051" s="100"/>
      <c r="C1051" s="100"/>
      <c r="D1051" s="100"/>
      <c r="E1051" s="100"/>
      <c r="F1051" s="100"/>
    </row>
    <row r="1052" spans="1:6" x14ac:dyDescent="0.2">
      <c r="A1052" s="100"/>
      <c r="B1052" s="100"/>
      <c r="C1052" s="100"/>
      <c r="D1052" s="100"/>
      <c r="E1052" s="100"/>
      <c r="F1052" s="100"/>
    </row>
    <row r="1053" spans="1:6" x14ac:dyDescent="0.2">
      <c r="A1053" s="100"/>
      <c r="B1053" s="100"/>
      <c r="C1053" s="100"/>
      <c r="D1053" s="100"/>
      <c r="E1053" s="100"/>
      <c r="F1053" s="100"/>
    </row>
    <row r="1054" spans="1:6" x14ac:dyDescent="0.2">
      <c r="A1054" s="100"/>
      <c r="B1054" s="100"/>
      <c r="C1054" s="100"/>
      <c r="D1054" s="100"/>
      <c r="E1054" s="100"/>
      <c r="F1054" s="100"/>
    </row>
    <row r="1055" spans="1:6" x14ac:dyDescent="0.2">
      <c r="A1055" s="100"/>
      <c r="B1055" s="100"/>
      <c r="C1055" s="100"/>
      <c r="D1055" s="100"/>
      <c r="E1055" s="100"/>
      <c r="F1055" s="100"/>
    </row>
    <row r="1056" spans="1:6" x14ac:dyDescent="0.2">
      <c r="A1056" s="100"/>
      <c r="B1056" s="100"/>
      <c r="C1056" s="100"/>
      <c r="D1056" s="100"/>
      <c r="E1056" s="100"/>
      <c r="F1056" s="100"/>
    </row>
    <row r="1057" spans="1:6" x14ac:dyDescent="0.2">
      <c r="A1057" s="100"/>
      <c r="B1057" s="100"/>
      <c r="C1057" s="100"/>
      <c r="D1057" s="100"/>
      <c r="E1057" s="100"/>
      <c r="F1057" s="100"/>
    </row>
    <row r="1058" spans="1:6" x14ac:dyDescent="0.2">
      <c r="A1058" s="100"/>
      <c r="B1058" s="100"/>
      <c r="C1058" s="100"/>
      <c r="D1058" s="100"/>
      <c r="E1058" s="100"/>
      <c r="F1058" s="100"/>
    </row>
    <row r="1059" spans="1:6" x14ac:dyDescent="0.2">
      <c r="A1059" s="100"/>
      <c r="B1059" s="100"/>
      <c r="C1059" s="100"/>
      <c r="D1059" s="100"/>
      <c r="E1059" s="100"/>
      <c r="F1059" s="100"/>
    </row>
    <row r="1060" spans="1:6" x14ac:dyDescent="0.2">
      <c r="A1060" s="100"/>
      <c r="B1060" s="100"/>
      <c r="C1060" s="100"/>
      <c r="D1060" s="100"/>
      <c r="E1060" s="100"/>
      <c r="F1060" s="100"/>
    </row>
    <row r="1061" spans="1:6" x14ac:dyDescent="0.2">
      <c r="A1061" s="100"/>
      <c r="B1061" s="100"/>
      <c r="C1061" s="100"/>
      <c r="D1061" s="100"/>
      <c r="E1061" s="100"/>
      <c r="F1061" s="100"/>
    </row>
    <row r="1062" spans="1:6" x14ac:dyDescent="0.2">
      <c r="A1062" s="100"/>
      <c r="B1062" s="100"/>
      <c r="C1062" s="100"/>
      <c r="D1062" s="100"/>
      <c r="E1062" s="100"/>
      <c r="F1062" s="100"/>
    </row>
    <row r="1063" spans="1:6" x14ac:dyDescent="0.2">
      <c r="A1063" s="100"/>
      <c r="B1063" s="100"/>
      <c r="C1063" s="100"/>
      <c r="D1063" s="100"/>
      <c r="E1063" s="100"/>
      <c r="F1063" s="100"/>
    </row>
    <row r="1064" spans="1:6" x14ac:dyDescent="0.2">
      <c r="A1064" s="100"/>
      <c r="B1064" s="100"/>
      <c r="C1064" s="100"/>
      <c r="D1064" s="100"/>
      <c r="E1064" s="100"/>
      <c r="F1064" s="100"/>
    </row>
    <row r="1065" spans="1:6" x14ac:dyDescent="0.2">
      <c r="A1065" s="100"/>
      <c r="B1065" s="100"/>
      <c r="C1065" s="100"/>
      <c r="D1065" s="100"/>
      <c r="E1065" s="100"/>
      <c r="F1065" s="100"/>
    </row>
    <row r="1066" spans="1:6" x14ac:dyDescent="0.2">
      <c r="A1066" s="100"/>
      <c r="B1066" s="100"/>
      <c r="C1066" s="100"/>
      <c r="D1066" s="100"/>
      <c r="E1066" s="100"/>
      <c r="F1066" s="100"/>
    </row>
    <row r="1067" spans="1:6" x14ac:dyDescent="0.2">
      <c r="A1067" s="100"/>
      <c r="B1067" s="100"/>
      <c r="C1067" s="100"/>
      <c r="D1067" s="100"/>
      <c r="E1067" s="100"/>
      <c r="F1067" s="100"/>
    </row>
    <row r="1068" spans="1:6" x14ac:dyDescent="0.2">
      <c r="A1068" s="100"/>
      <c r="B1068" s="100"/>
      <c r="C1068" s="100"/>
      <c r="D1068" s="100"/>
      <c r="E1068" s="100"/>
      <c r="F1068" s="100"/>
    </row>
    <row r="1069" spans="1:6" x14ac:dyDescent="0.2">
      <c r="A1069" s="100"/>
      <c r="B1069" s="100"/>
      <c r="C1069" s="100"/>
      <c r="D1069" s="100"/>
      <c r="E1069" s="100"/>
      <c r="F1069" s="100"/>
    </row>
    <row r="1070" spans="1:6" x14ac:dyDescent="0.2">
      <c r="A1070" s="100"/>
      <c r="B1070" s="100"/>
      <c r="C1070" s="100"/>
      <c r="D1070" s="100"/>
      <c r="E1070" s="100"/>
      <c r="F1070" s="100"/>
    </row>
    <row r="1071" spans="1:6" x14ac:dyDescent="0.2">
      <c r="A1071" s="100"/>
      <c r="B1071" s="100"/>
      <c r="C1071" s="100"/>
      <c r="D1071" s="100"/>
      <c r="E1071" s="100"/>
      <c r="F1071" s="100"/>
    </row>
    <row r="1072" spans="1:6" x14ac:dyDescent="0.2">
      <c r="A1072" s="100"/>
      <c r="B1072" s="100"/>
      <c r="C1072" s="100"/>
      <c r="D1072" s="100"/>
      <c r="E1072" s="100"/>
      <c r="F1072" s="100"/>
    </row>
    <row r="1073" spans="1:6" x14ac:dyDescent="0.2">
      <c r="A1073" s="100"/>
      <c r="B1073" s="100"/>
      <c r="C1073" s="100"/>
      <c r="D1073" s="100"/>
      <c r="E1073" s="100"/>
      <c r="F1073" s="100"/>
    </row>
    <row r="1074" spans="1:6" x14ac:dyDescent="0.2">
      <c r="A1074" s="100"/>
      <c r="B1074" s="100"/>
      <c r="C1074" s="100"/>
      <c r="D1074" s="100"/>
      <c r="E1074" s="100"/>
      <c r="F1074" s="100"/>
    </row>
    <row r="1075" spans="1:6" x14ac:dyDescent="0.2">
      <c r="A1075" s="100"/>
      <c r="B1075" s="100"/>
      <c r="C1075" s="100"/>
      <c r="D1075" s="100"/>
      <c r="E1075" s="100"/>
      <c r="F1075" s="100"/>
    </row>
    <row r="1076" spans="1:6" x14ac:dyDescent="0.2">
      <c r="A1076" s="100"/>
      <c r="B1076" s="100"/>
      <c r="C1076" s="100"/>
      <c r="D1076" s="100"/>
      <c r="E1076" s="100"/>
      <c r="F1076" s="100"/>
    </row>
    <row r="1077" spans="1:6" x14ac:dyDescent="0.2">
      <c r="A1077" s="100"/>
      <c r="B1077" s="100"/>
      <c r="C1077" s="100"/>
      <c r="D1077" s="100"/>
      <c r="E1077" s="100"/>
      <c r="F1077" s="100"/>
    </row>
    <row r="1078" spans="1:6" x14ac:dyDescent="0.2">
      <c r="A1078" s="100"/>
      <c r="B1078" s="100"/>
      <c r="C1078" s="100"/>
      <c r="D1078" s="100"/>
      <c r="E1078" s="100"/>
      <c r="F1078" s="100"/>
    </row>
    <row r="1079" spans="1:6" x14ac:dyDescent="0.2">
      <c r="A1079" s="100"/>
      <c r="B1079" s="100"/>
      <c r="C1079" s="100"/>
      <c r="D1079" s="100"/>
      <c r="E1079" s="100"/>
      <c r="F1079" s="100"/>
    </row>
    <row r="1080" spans="1:6" x14ac:dyDescent="0.2">
      <c r="A1080" s="100"/>
      <c r="B1080" s="100"/>
      <c r="C1080" s="100"/>
      <c r="D1080" s="100"/>
      <c r="E1080" s="100"/>
      <c r="F1080" s="100"/>
    </row>
    <row r="1081" spans="1:6" x14ac:dyDescent="0.2">
      <c r="A1081" s="100"/>
      <c r="B1081" s="100"/>
      <c r="C1081" s="100"/>
      <c r="D1081" s="100"/>
      <c r="E1081" s="100"/>
      <c r="F1081" s="100"/>
    </row>
    <row r="1082" spans="1:6" x14ac:dyDescent="0.2">
      <c r="A1082" s="100"/>
      <c r="B1082" s="100"/>
      <c r="C1082" s="100"/>
      <c r="D1082" s="100"/>
      <c r="E1082" s="100"/>
      <c r="F1082" s="100"/>
    </row>
    <row r="1083" spans="1:6" x14ac:dyDescent="0.2">
      <c r="A1083" s="100"/>
      <c r="B1083" s="100"/>
      <c r="C1083" s="100"/>
      <c r="D1083" s="100"/>
      <c r="E1083" s="100"/>
      <c r="F1083" s="100"/>
    </row>
    <row r="1084" spans="1:6" x14ac:dyDescent="0.2">
      <c r="A1084" s="100"/>
      <c r="B1084" s="100"/>
      <c r="C1084" s="100"/>
      <c r="D1084" s="100"/>
      <c r="E1084" s="100"/>
      <c r="F1084" s="100"/>
    </row>
    <row r="1085" spans="1:6" x14ac:dyDescent="0.2">
      <c r="A1085" s="100"/>
      <c r="B1085" s="100"/>
      <c r="C1085" s="100"/>
      <c r="D1085" s="100"/>
      <c r="E1085" s="100"/>
      <c r="F1085" s="100"/>
    </row>
    <row r="1086" spans="1:6" x14ac:dyDescent="0.2">
      <c r="A1086" s="100"/>
      <c r="B1086" s="100"/>
      <c r="C1086" s="100"/>
      <c r="D1086" s="100"/>
      <c r="E1086" s="100"/>
      <c r="F1086" s="100"/>
    </row>
    <row r="1087" spans="1:6" x14ac:dyDescent="0.2">
      <c r="A1087" s="100"/>
      <c r="B1087" s="100"/>
      <c r="C1087" s="100"/>
      <c r="D1087" s="100"/>
      <c r="E1087" s="100"/>
      <c r="F1087" s="100"/>
    </row>
    <row r="1088" spans="1:6" x14ac:dyDescent="0.2">
      <c r="A1088" s="100"/>
      <c r="B1088" s="100"/>
      <c r="C1088" s="100"/>
      <c r="D1088" s="100"/>
      <c r="E1088" s="100"/>
      <c r="F1088" s="100"/>
    </row>
    <row r="1089" spans="1:6" x14ac:dyDescent="0.2">
      <c r="A1089" s="100"/>
      <c r="B1089" s="100"/>
      <c r="C1089" s="100"/>
      <c r="D1089" s="100"/>
      <c r="E1089" s="100"/>
      <c r="F1089" s="100"/>
    </row>
    <row r="1090" spans="1:6" x14ac:dyDescent="0.2">
      <c r="A1090" s="100"/>
      <c r="B1090" s="100"/>
      <c r="C1090" s="100"/>
      <c r="D1090" s="100"/>
      <c r="E1090" s="100"/>
      <c r="F1090" s="100"/>
    </row>
    <row r="1091" spans="1:6" x14ac:dyDescent="0.2">
      <c r="A1091" s="100"/>
      <c r="B1091" s="100"/>
      <c r="C1091" s="100"/>
      <c r="D1091" s="100"/>
      <c r="E1091" s="100"/>
      <c r="F1091" s="100"/>
    </row>
    <row r="1092" spans="1:6" x14ac:dyDescent="0.2">
      <c r="A1092" s="100"/>
      <c r="B1092" s="100"/>
      <c r="C1092" s="100"/>
      <c r="D1092" s="100"/>
      <c r="E1092" s="100"/>
      <c r="F1092" s="100"/>
    </row>
    <row r="1093" spans="1:6" x14ac:dyDescent="0.2">
      <c r="A1093" s="100"/>
      <c r="B1093" s="100"/>
      <c r="C1093" s="100"/>
      <c r="D1093" s="100"/>
      <c r="E1093" s="100"/>
      <c r="F1093" s="100"/>
    </row>
    <row r="1094" spans="1:6" x14ac:dyDescent="0.2">
      <c r="A1094" s="100"/>
      <c r="B1094" s="100"/>
      <c r="C1094" s="100"/>
      <c r="D1094" s="100"/>
      <c r="E1094" s="100"/>
      <c r="F1094" s="100"/>
    </row>
    <row r="1095" spans="1:6" x14ac:dyDescent="0.2">
      <c r="A1095" s="100"/>
      <c r="B1095" s="100"/>
      <c r="C1095" s="100"/>
      <c r="D1095" s="100"/>
      <c r="E1095" s="100"/>
      <c r="F1095" s="100"/>
    </row>
    <row r="1096" spans="1:6" x14ac:dyDescent="0.2">
      <c r="A1096" s="100"/>
      <c r="B1096" s="100"/>
      <c r="C1096" s="100"/>
      <c r="D1096" s="100"/>
      <c r="E1096" s="100"/>
      <c r="F1096" s="100"/>
    </row>
    <row r="1097" spans="1:6" x14ac:dyDescent="0.2">
      <c r="A1097" s="100"/>
      <c r="B1097" s="100"/>
      <c r="C1097" s="100"/>
      <c r="D1097" s="100"/>
      <c r="E1097" s="100"/>
      <c r="F1097" s="100"/>
    </row>
    <row r="1098" spans="1:6" x14ac:dyDescent="0.2">
      <c r="A1098" s="100"/>
      <c r="B1098" s="100"/>
      <c r="C1098" s="100"/>
      <c r="D1098" s="100"/>
      <c r="E1098" s="100"/>
      <c r="F1098" s="100"/>
    </row>
    <row r="1099" spans="1:6" x14ac:dyDescent="0.2">
      <c r="A1099" s="100"/>
      <c r="B1099" s="100"/>
      <c r="C1099" s="100"/>
      <c r="D1099" s="100"/>
      <c r="E1099" s="100"/>
      <c r="F1099" s="100"/>
    </row>
    <row r="1100" spans="1:6" x14ac:dyDescent="0.2">
      <c r="A1100" s="100"/>
      <c r="B1100" s="100"/>
      <c r="C1100" s="100"/>
      <c r="D1100" s="100"/>
      <c r="E1100" s="100"/>
      <c r="F1100" s="100"/>
    </row>
    <row r="1101" spans="1:6" x14ac:dyDescent="0.2">
      <c r="A1101" s="100"/>
      <c r="B1101" s="100"/>
      <c r="C1101" s="100"/>
      <c r="D1101" s="100"/>
      <c r="E1101" s="100"/>
      <c r="F1101" s="100"/>
    </row>
    <row r="1102" spans="1:6" x14ac:dyDescent="0.2">
      <c r="A1102" s="100"/>
      <c r="B1102" s="100"/>
      <c r="C1102" s="100"/>
      <c r="D1102" s="100"/>
      <c r="E1102" s="100"/>
      <c r="F1102" s="100"/>
    </row>
    <row r="1103" spans="1:6" x14ac:dyDescent="0.2">
      <c r="A1103" s="100"/>
      <c r="B1103" s="100"/>
      <c r="C1103" s="100"/>
      <c r="D1103" s="100"/>
      <c r="E1103" s="100"/>
      <c r="F1103" s="100"/>
    </row>
    <row r="1104" spans="1:6" x14ac:dyDescent="0.2">
      <c r="A1104" s="100"/>
      <c r="B1104" s="100"/>
      <c r="C1104" s="100"/>
      <c r="D1104" s="100"/>
      <c r="E1104" s="100"/>
      <c r="F1104" s="100"/>
    </row>
    <row r="1105" spans="1:6" x14ac:dyDescent="0.2">
      <c r="A1105" s="100"/>
      <c r="B1105" s="100"/>
      <c r="C1105" s="100"/>
      <c r="D1105" s="100"/>
      <c r="E1105" s="100"/>
      <c r="F1105" s="100"/>
    </row>
    <row r="1106" spans="1:6" x14ac:dyDescent="0.2">
      <c r="A1106" s="100"/>
      <c r="B1106" s="100"/>
      <c r="C1106" s="100"/>
      <c r="D1106" s="100"/>
      <c r="E1106" s="100"/>
      <c r="F1106" s="100"/>
    </row>
    <row r="1107" spans="1:6" x14ac:dyDescent="0.2">
      <c r="A1107" s="100"/>
      <c r="B1107" s="100"/>
      <c r="C1107" s="100"/>
      <c r="D1107" s="100"/>
      <c r="E1107" s="100"/>
      <c r="F1107" s="100"/>
    </row>
    <row r="1108" spans="1:6" x14ac:dyDescent="0.2">
      <c r="A1108" s="100"/>
      <c r="B1108" s="100"/>
      <c r="C1108" s="100"/>
      <c r="D1108" s="100"/>
      <c r="E1108" s="100"/>
      <c r="F1108" s="100"/>
    </row>
    <row r="1109" spans="1:6" x14ac:dyDescent="0.2">
      <c r="A1109" s="100"/>
      <c r="B1109" s="100"/>
      <c r="C1109" s="100"/>
      <c r="D1109" s="100"/>
      <c r="E1109" s="100"/>
      <c r="F1109" s="100"/>
    </row>
    <row r="1110" spans="1:6" x14ac:dyDescent="0.2">
      <c r="A1110" s="100"/>
      <c r="B1110" s="100"/>
      <c r="C1110" s="100"/>
      <c r="D1110" s="100"/>
      <c r="E1110" s="100"/>
      <c r="F1110" s="100"/>
    </row>
    <row r="1111" spans="1:6" x14ac:dyDescent="0.2">
      <c r="A1111" s="100"/>
      <c r="B1111" s="100"/>
      <c r="C1111" s="100"/>
      <c r="D1111" s="100"/>
      <c r="E1111" s="100"/>
      <c r="F1111" s="100"/>
    </row>
    <row r="1112" spans="1:6" x14ac:dyDescent="0.2">
      <c r="A1112" s="100"/>
      <c r="B1112" s="100"/>
      <c r="C1112" s="100"/>
      <c r="D1112" s="100"/>
      <c r="E1112" s="100"/>
      <c r="F1112" s="100"/>
    </row>
    <row r="1113" spans="1:6" x14ac:dyDescent="0.2">
      <c r="A1113" s="100"/>
      <c r="B1113" s="100"/>
      <c r="C1113" s="100"/>
      <c r="D1113" s="100"/>
      <c r="E1113" s="100"/>
      <c r="F1113" s="100"/>
    </row>
    <row r="1114" spans="1:6" x14ac:dyDescent="0.2">
      <c r="A1114" s="100"/>
      <c r="B1114" s="100"/>
      <c r="C1114" s="100"/>
      <c r="D1114" s="100"/>
      <c r="E1114" s="100"/>
      <c r="F1114" s="100"/>
    </row>
    <row r="1115" spans="1:6" x14ac:dyDescent="0.2">
      <c r="A1115" s="100"/>
      <c r="B1115" s="100"/>
      <c r="C1115" s="100"/>
      <c r="D1115" s="100"/>
      <c r="E1115" s="100"/>
      <c r="F1115" s="100"/>
    </row>
    <row r="1116" spans="1:6" x14ac:dyDescent="0.2">
      <c r="A1116" s="100"/>
      <c r="B1116" s="100"/>
      <c r="C1116" s="100"/>
      <c r="D1116" s="100"/>
      <c r="E1116" s="100"/>
      <c r="F1116" s="100"/>
    </row>
    <row r="1117" spans="1:6" x14ac:dyDescent="0.2">
      <c r="A1117" s="100"/>
      <c r="B1117" s="100"/>
      <c r="C1117" s="100"/>
      <c r="D1117" s="100"/>
      <c r="E1117" s="100"/>
      <c r="F1117" s="100"/>
    </row>
    <row r="1118" spans="1:6" x14ac:dyDescent="0.2">
      <c r="A1118" s="100"/>
      <c r="B1118" s="100"/>
      <c r="C1118" s="100"/>
      <c r="D1118" s="100"/>
      <c r="E1118" s="100"/>
      <c r="F1118" s="100"/>
    </row>
    <row r="1119" spans="1:6" x14ac:dyDescent="0.2">
      <c r="A1119" s="100"/>
      <c r="B1119" s="100"/>
      <c r="C1119" s="100"/>
      <c r="D1119" s="100"/>
      <c r="E1119" s="100"/>
      <c r="F1119" s="100"/>
    </row>
    <row r="1120" spans="1:6" x14ac:dyDescent="0.2">
      <c r="A1120" s="100"/>
      <c r="B1120" s="100"/>
      <c r="C1120" s="100"/>
      <c r="D1120" s="100"/>
      <c r="E1120" s="100"/>
      <c r="F1120" s="100"/>
    </row>
    <row r="1121" spans="1:6" x14ac:dyDescent="0.2">
      <c r="A1121" s="100"/>
      <c r="B1121" s="100"/>
      <c r="C1121" s="100"/>
      <c r="D1121" s="100"/>
      <c r="E1121" s="100"/>
      <c r="F1121" s="100"/>
    </row>
    <row r="1122" spans="1:6" x14ac:dyDescent="0.2">
      <c r="A1122" s="100"/>
      <c r="B1122" s="100"/>
      <c r="C1122" s="100"/>
      <c r="D1122" s="100"/>
      <c r="E1122" s="100"/>
      <c r="F1122" s="100"/>
    </row>
    <row r="1123" spans="1:6" x14ac:dyDescent="0.2">
      <c r="A1123" s="100"/>
      <c r="B1123" s="100"/>
      <c r="C1123" s="100"/>
      <c r="D1123" s="100"/>
      <c r="E1123" s="100"/>
      <c r="F1123" s="100"/>
    </row>
    <row r="1124" spans="1:6" x14ac:dyDescent="0.2">
      <c r="A1124" s="100"/>
      <c r="B1124" s="100"/>
      <c r="C1124" s="100"/>
      <c r="D1124" s="100"/>
      <c r="E1124" s="100"/>
      <c r="F1124" s="100"/>
    </row>
    <row r="1125" spans="1:6" x14ac:dyDescent="0.2">
      <c r="A1125" s="100"/>
      <c r="B1125" s="100"/>
      <c r="C1125" s="100"/>
      <c r="D1125" s="100"/>
      <c r="E1125" s="100"/>
      <c r="F1125" s="100"/>
    </row>
    <row r="1126" spans="1:6" x14ac:dyDescent="0.2">
      <c r="A1126" s="100"/>
      <c r="B1126" s="100"/>
      <c r="C1126" s="100"/>
      <c r="D1126" s="100"/>
      <c r="E1126" s="100"/>
      <c r="F1126" s="100"/>
    </row>
    <row r="1127" spans="1:6" x14ac:dyDescent="0.2">
      <c r="A1127" s="100"/>
      <c r="B1127" s="100"/>
      <c r="C1127" s="100"/>
      <c r="D1127" s="100"/>
      <c r="E1127" s="100"/>
      <c r="F1127" s="100"/>
    </row>
    <row r="1128" spans="1:6" x14ac:dyDescent="0.2">
      <c r="A1128" s="100"/>
      <c r="B1128" s="100"/>
      <c r="C1128" s="100"/>
      <c r="D1128" s="100"/>
      <c r="E1128" s="100"/>
      <c r="F1128" s="100"/>
    </row>
    <row r="1129" spans="1:6" x14ac:dyDescent="0.2">
      <c r="A1129" s="100"/>
      <c r="B1129" s="100"/>
      <c r="C1129" s="100"/>
      <c r="D1129" s="100"/>
      <c r="E1129" s="100"/>
      <c r="F1129" s="100"/>
    </row>
    <row r="1130" spans="1:6" x14ac:dyDescent="0.2">
      <c r="A1130" s="100"/>
      <c r="B1130" s="100"/>
      <c r="C1130" s="100"/>
      <c r="D1130" s="100"/>
      <c r="E1130" s="100"/>
      <c r="F1130" s="100"/>
    </row>
    <row r="1131" spans="1:6" x14ac:dyDescent="0.2">
      <c r="A1131" s="100"/>
      <c r="B1131" s="100"/>
      <c r="C1131" s="100"/>
      <c r="D1131" s="100"/>
      <c r="E1131" s="100"/>
      <c r="F1131" s="100"/>
    </row>
    <row r="1132" spans="1:6" x14ac:dyDescent="0.2">
      <c r="A1132" s="100"/>
      <c r="B1132" s="100"/>
      <c r="C1132" s="100"/>
      <c r="D1132" s="100"/>
      <c r="E1132" s="100"/>
      <c r="F1132" s="100"/>
    </row>
    <row r="1133" spans="1:6" x14ac:dyDescent="0.2">
      <c r="A1133" s="100"/>
      <c r="B1133" s="100"/>
      <c r="C1133" s="100"/>
      <c r="D1133" s="100"/>
      <c r="E1133" s="100"/>
      <c r="F1133" s="100"/>
    </row>
    <row r="1134" spans="1:6" x14ac:dyDescent="0.2">
      <c r="A1134" s="100"/>
      <c r="B1134" s="100"/>
      <c r="C1134" s="100"/>
      <c r="D1134" s="100"/>
      <c r="E1134" s="100"/>
      <c r="F1134" s="100"/>
    </row>
    <row r="1135" spans="1:6" x14ac:dyDescent="0.2">
      <c r="A1135" s="100"/>
      <c r="B1135" s="100"/>
      <c r="C1135" s="100"/>
      <c r="D1135" s="100"/>
      <c r="E1135" s="100"/>
      <c r="F1135" s="100"/>
    </row>
    <row r="1136" spans="1:6" x14ac:dyDescent="0.2">
      <c r="A1136" s="100"/>
      <c r="B1136" s="100"/>
      <c r="C1136" s="100"/>
      <c r="D1136" s="100"/>
      <c r="E1136" s="100"/>
      <c r="F1136" s="100"/>
    </row>
    <row r="1137" spans="1:6" x14ac:dyDescent="0.2">
      <c r="A1137" s="100"/>
      <c r="B1137" s="100"/>
      <c r="C1137" s="100"/>
      <c r="D1137" s="100"/>
      <c r="E1137" s="100"/>
      <c r="F1137" s="100"/>
    </row>
    <row r="1138" spans="1:6" x14ac:dyDescent="0.2">
      <c r="A1138" s="100"/>
      <c r="B1138" s="100"/>
      <c r="C1138" s="100"/>
      <c r="D1138" s="100"/>
      <c r="E1138" s="100"/>
      <c r="F1138" s="100"/>
    </row>
    <row r="1139" spans="1:6" x14ac:dyDescent="0.2">
      <c r="A1139" s="100"/>
      <c r="B1139" s="100"/>
      <c r="C1139" s="100"/>
      <c r="D1139" s="100"/>
      <c r="E1139" s="100"/>
      <c r="F1139" s="100"/>
    </row>
    <row r="1140" spans="1:6" x14ac:dyDescent="0.2">
      <c r="A1140" s="100"/>
      <c r="B1140" s="100"/>
      <c r="C1140" s="100"/>
      <c r="D1140" s="100"/>
      <c r="E1140" s="100"/>
      <c r="F1140" s="100"/>
    </row>
    <row r="1141" spans="1:6" x14ac:dyDescent="0.2">
      <c r="A1141" s="100"/>
      <c r="B1141" s="100"/>
      <c r="C1141" s="100"/>
      <c r="D1141" s="100"/>
      <c r="E1141" s="100"/>
      <c r="F1141" s="100"/>
    </row>
    <row r="1142" spans="1:6" x14ac:dyDescent="0.2">
      <c r="A1142" s="100"/>
      <c r="B1142" s="100"/>
      <c r="C1142" s="100"/>
      <c r="D1142" s="100"/>
      <c r="E1142" s="100"/>
      <c r="F1142" s="100"/>
    </row>
    <row r="1143" spans="1:6" x14ac:dyDescent="0.2">
      <c r="A1143" s="100"/>
      <c r="B1143" s="100"/>
      <c r="C1143" s="100"/>
      <c r="D1143" s="100"/>
      <c r="E1143" s="100"/>
      <c r="F1143" s="100"/>
    </row>
    <row r="1144" spans="1:6" x14ac:dyDescent="0.2">
      <c r="A1144" s="100"/>
      <c r="B1144" s="100"/>
      <c r="C1144" s="100"/>
      <c r="D1144" s="100"/>
      <c r="E1144" s="100"/>
      <c r="F1144" s="100"/>
    </row>
    <row r="1145" spans="1:6" x14ac:dyDescent="0.2">
      <c r="A1145" s="100"/>
      <c r="B1145" s="100"/>
      <c r="C1145" s="100"/>
      <c r="D1145" s="100"/>
      <c r="E1145" s="100"/>
      <c r="F1145" s="100"/>
    </row>
    <row r="1146" spans="1:6" x14ac:dyDescent="0.2">
      <c r="A1146" s="100"/>
      <c r="B1146" s="100"/>
      <c r="C1146" s="100"/>
      <c r="D1146" s="100"/>
      <c r="E1146" s="100"/>
      <c r="F1146" s="100"/>
    </row>
    <row r="1147" spans="1:6" x14ac:dyDescent="0.2">
      <c r="A1147" s="100"/>
      <c r="B1147" s="100"/>
      <c r="C1147" s="100"/>
      <c r="D1147" s="100"/>
      <c r="E1147" s="100"/>
      <c r="F1147" s="100"/>
    </row>
    <row r="1148" spans="1:6" x14ac:dyDescent="0.2">
      <c r="A1148" s="100"/>
      <c r="B1148" s="100"/>
      <c r="C1148" s="100"/>
      <c r="D1148" s="100"/>
      <c r="E1148" s="100"/>
      <c r="F1148" s="100"/>
    </row>
    <row r="1149" spans="1:6" x14ac:dyDescent="0.2">
      <c r="A1149" s="100"/>
      <c r="B1149" s="100"/>
      <c r="C1149" s="100"/>
      <c r="D1149" s="100"/>
      <c r="E1149" s="100"/>
      <c r="F1149" s="100"/>
    </row>
    <row r="1150" spans="1:6" x14ac:dyDescent="0.2">
      <c r="A1150" s="100"/>
      <c r="B1150" s="100"/>
      <c r="C1150" s="100"/>
      <c r="D1150" s="100"/>
      <c r="E1150" s="100"/>
      <c r="F1150" s="100"/>
    </row>
    <row r="1151" spans="1:6" x14ac:dyDescent="0.2">
      <c r="A1151" s="100"/>
      <c r="B1151" s="100"/>
      <c r="C1151" s="100"/>
      <c r="D1151" s="100"/>
      <c r="E1151" s="100"/>
      <c r="F1151" s="100"/>
    </row>
    <row r="1152" spans="1:6" x14ac:dyDescent="0.2">
      <c r="A1152" s="100"/>
      <c r="B1152" s="100"/>
      <c r="C1152" s="100"/>
      <c r="D1152" s="100"/>
      <c r="E1152" s="100"/>
      <c r="F1152" s="100"/>
    </row>
    <row r="1153" spans="1:6" x14ac:dyDescent="0.2">
      <c r="A1153" s="100"/>
      <c r="B1153" s="100"/>
      <c r="C1153" s="100"/>
      <c r="D1153" s="100"/>
      <c r="E1153" s="100"/>
      <c r="F1153" s="100"/>
    </row>
    <row r="1154" spans="1:6" x14ac:dyDescent="0.2">
      <c r="A1154" s="100"/>
      <c r="B1154" s="100"/>
      <c r="C1154" s="100"/>
      <c r="D1154" s="100"/>
      <c r="E1154" s="100"/>
      <c r="F1154" s="100"/>
    </row>
    <row r="1155" spans="1:6" x14ac:dyDescent="0.2">
      <c r="A1155" s="100"/>
      <c r="B1155" s="100"/>
      <c r="C1155" s="100"/>
      <c r="D1155" s="100"/>
      <c r="E1155" s="100"/>
      <c r="F1155" s="100"/>
    </row>
    <row r="1156" spans="1:6" x14ac:dyDescent="0.2">
      <c r="A1156" s="100"/>
      <c r="B1156" s="100"/>
      <c r="C1156" s="100"/>
      <c r="D1156" s="100"/>
      <c r="E1156" s="100"/>
      <c r="F1156" s="100"/>
    </row>
    <row r="1157" spans="1:6" x14ac:dyDescent="0.2">
      <c r="A1157" s="100"/>
      <c r="B1157" s="100"/>
      <c r="C1157" s="100"/>
      <c r="D1157" s="100"/>
      <c r="E1157" s="100"/>
      <c r="F1157" s="100"/>
    </row>
    <row r="1158" spans="1:6" x14ac:dyDescent="0.2">
      <c r="A1158" s="100"/>
      <c r="B1158" s="100"/>
      <c r="C1158" s="100"/>
      <c r="D1158" s="100"/>
      <c r="E1158" s="100"/>
      <c r="F1158" s="100"/>
    </row>
    <row r="1159" spans="1:6" x14ac:dyDescent="0.2">
      <c r="A1159" s="100"/>
      <c r="B1159" s="100"/>
      <c r="C1159" s="100"/>
      <c r="D1159" s="100"/>
      <c r="E1159" s="100"/>
      <c r="F1159" s="100"/>
    </row>
    <row r="1160" spans="1:6" x14ac:dyDescent="0.2">
      <c r="A1160" s="100"/>
      <c r="B1160" s="100"/>
      <c r="C1160" s="100"/>
      <c r="D1160" s="100"/>
      <c r="E1160" s="100"/>
      <c r="F1160" s="100"/>
    </row>
    <row r="1161" spans="1:6" x14ac:dyDescent="0.2">
      <c r="A1161" s="100"/>
      <c r="B1161" s="100"/>
      <c r="C1161" s="100"/>
      <c r="D1161" s="100"/>
      <c r="E1161" s="100"/>
      <c r="F1161" s="100"/>
    </row>
    <row r="1162" spans="1:6" x14ac:dyDescent="0.2">
      <c r="A1162" s="100"/>
      <c r="B1162" s="100"/>
      <c r="C1162" s="100"/>
      <c r="D1162" s="100"/>
      <c r="E1162" s="100"/>
      <c r="F1162" s="100"/>
    </row>
    <row r="1163" spans="1:6" x14ac:dyDescent="0.2">
      <c r="A1163" s="100"/>
      <c r="B1163" s="100"/>
      <c r="C1163" s="100"/>
      <c r="D1163" s="100"/>
      <c r="E1163" s="100"/>
      <c r="F1163" s="100"/>
    </row>
    <row r="1164" spans="1:6" x14ac:dyDescent="0.2">
      <c r="A1164" s="100"/>
      <c r="B1164" s="100"/>
      <c r="C1164" s="100"/>
      <c r="D1164" s="100"/>
      <c r="E1164" s="100"/>
      <c r="F1164" s="100"/>
    </row>
    <row r="1165" spans="1:6" x14ac:dyDescent="0.2">
      <c r="A1165" s="100"/>
      <c r="B1165" s="100"/>
      <c r="C1165" s="100"/>
      <c r="D1165" s="100"/>
      <c r="E1165" s="100"/>
      <c r="F1165" s="100"/>
    </row>
    <row r="1166" spans="1:6" x14ac:dyDescent="0.2">
      <c r="A1166" s="100"/>
      <c r="B1166" s="100"/>
      <c r="C1166" s="100"/>
      <c r="D1166" s="100"/>
      <c r="E1166" s="100"/>
      <c r="F1166" s="100"/>
    </row>
    <row r="1167" spans="1:6" x14ac:dyDescent="0.2">
      <c r="A1167" s="100"/>
      <c r="B1167" s="100"/>
      <c r="C1167" s="100"/>
      <c r="D1167" s="100"/>
      <c r="E1167" s="100"/>
      <c r="F1167" s="100"/>
    </row>
    <row r="1168" spans="1:6" x14ac:dyDescent="0.2">
      <c r="A1168" s="100"/>
      <c r="B1168" s="100"/>
      <c r="C1168" s="100"/>
      <c r="D1168" s="100"/>
      <c r="E1168" s="100"/>
      <c r="F1168" s="100"/>
    </row>
    <row r="1169" spans="1:6" x14ac:dyDescent="0.2">
      <c r="A1169" s="100"/>
      <c r="B1169" s="100"/>
      <c r="C1169" s="100"/>
      <c r="D1169" s="100"/>
      <c r="E1169" s="100"/>
      <c r="F1169" s="100"/>
    </row>
    <row r="1170" spans="1:6" x14ac:dyDescent="0.2">
      <c r="A1170" s="100"/>
      <c r="B1170" s="100"/>
      <c r="C1170" s="100"/>
      <c r="D1170" s="100"/>
      <c r="E1170" s="100"/>
      <c r="F1170" s="100"/>
    </row>
    <row r="1171" spans="1:6" x14ac:dyDescent="0.2">
      <c r="A1171" s="100"/>
      <c r="B1171" s="100"/>
      <c r="C1171" s="100"/>
      <c r="D1171" s="100"/>
      <c r="E1171" s="100"/>
      <c r="F1171" s="100"/>
    </row>
    <row r="1172" spans="1:6" x14ac:dyDescent="0.2">
      <c r="A1172" s="100"/>
      <c r="B1172" s="100"/>
      <c r="C1172" s="100"/>
      <c r="D1172" s="100"/>
      <c r="E1172" s="100"/>
      <c r="F1172" s="100"/>
    </row>
    <row r="1173" spans="1:6" x14ac:dyDescent="0.2">
      <c r="A1173" s="100"/>
      <c r="B1173" s="100"/>
      <c r="C1173" s="100"/>
      <c r="D1173" s="100"/>
      <c r="E1173" s="100"/>
      <c r="F1173" s="100"/>
    </row>
    <row r="1174" spans="1:6" x14ac:dyDescent="0.2">
      <c r="A1174" s="100"/>
      <c r="B1174" s="100"/>
      <c r="C1174" s="100"/>
      <c r="D1174" s="100"/>
      <c r="E1174" s="100"/>
      <c r="F1174" s="100"/>
    </row>
    <row r="1175" spans="1:6" x14ac:dyDescent="0.2">
      <c r="A1175" s="100"/>
      <c r="B1175" s="100"/>
      <c r="C1175" s="100"/>
      <c r="D1175" s="100"/>
      <c r="E1175" s="100"/>
      <c r="F1175" s="100"/>
    </row>
    <row r="1176" spans="1:6" x14ac:dyDescent="0.2">
      <c r="A1176" s="100"/>
      <c r="B1176" s="100"/>
      <c r="C1176" s="100"/>
      <c r="D1176" s="100"/>
      <c r="E1176" s="100"/>
      <c r="F1176" s="100"/>
    </row>
    <row r="1177" spans="1:6" x14ac:dyDescent="0.2">
      <c r="A1177" s="100"/>
      <c r="B1177" s="100"/>
      <c r="C1177" s="100"/>
      <c r="D1177" s="100"/>
      <c r="E1177" s="100"/>
      <c r="F1177" s="100"/>
    </row>
    <row r="1178" spans="1:6" x14ac:dyDescent="0.2">
      <c r="A1178" s="100"/>
      <c r="B1178" s="100"/>
      <c r="C1178" s="100"/>
      <c r="D1178" s="100"/>
      <c r="E1178" s="100"/>
      <c r="F1178" s="100"/>
    </row>
    <row r="1179" spans="1:6" x14ac:dyDescent="0.2">
      <c r="A1179" s="100"/>
      <c r="B1179" s="100"/>
      <c r="C1179" s="100"/>
      <c r="D1179" s="100"/>
      <c r="E1179" s="100"/>
      <c r="F1179" s="100"/>
    </row>
    <row r="1180" spans="1:6" x14ac:dyDescent="0.2">
      <c r="A1180" s="100"/>
      <c r="B1180" s="100"/>
      <c r="C1180" s="100"/>
      <c r="D1180" s="100"/>
      <c r="E1180" s="100"/>
      <c r="F1180" s="100"/>
    </row>
    <row r="1181" spans="1:6" x14ac:dyDescent="0.2">
      <c r="A1181" s="100"/>
      <c r="B1181" s="100"/>
      <c r="C1181" s="100"/>
      <c r="D1181" s="100"/>
      <c r="E1181" s="100"/>
      <c r="F1181" s="100"/>
    </row>
    <row r="1182" spans="1:6" x14ac:dyDescent="0.2">
      <c r="A1182" s="100"/>
      <c r="B1182" s="100"/>
      <c r="C1182" s="100"/>
      <c r="D1182" s="100"/>
      <c r="E1182" s="100"/>
      <c r="F1182" s="100"/>
    </row>
    <row r="1183" spans="1:6" x14ac:dyDescent="0.2">
      <c r="A1183" s="100"/>
      <c r="B1183" s="100"/>
      <c r="C1183" s="100"/>
      <c r="D1183" s="100"/>
      <c r="E1183" s="100"/>
      <c r="F1183" s="100"/>
    </row>
    <row r="1184" spans="1:6" x14ac:dyDescent="0.2">
      <c r="A1184" s="100"/>
      <c r="B1184" s="100"/>
      <c r="C1184" s="100"/>
      <c r="D1184" s="100"/>
      <c r="E1184" s="100"/>
      <c r="F1184" s="100"/>
    </row>
    <row r="1185" spans="1:6" x14ac:dyDescent="0.2">
      <c r="A1185" s="100"/>
      <c r="B1185" s="100"/>
      <c r="C1185" s="100"/>
      <c r="D1185" s="100"/>
      <c r="E1185" s="100"/>
      <c r="F1185" s="100"/>
    </row>
    <row r="1186" spans="1:6" x14ac:dyDescent="0.2">
      <c r="A1186" s="100"/>
      <c r="B1186" s="100"/>
      <c r="C1186" s="100"/>
      <c r="D1186" s="100"/>
      <c r="E1186" s="100"/>
      <c r="F1186" s="100"/>
    </row>
    <row r="1187" spans="1:6" x14ac:dyDescent="0.2">
      <c r="A1187" s="100"/>
      <c r="B1187" s="100"/>
      <c r="C1187" s="100"/>
      <c r="D1187" s="100"/>
      <c r="E1187" s="100"/>
      <c r="F1187" s="100"/>
    </row>
    <row r="1188" spans="1:6" x14ac:dyDescent="0.2">
      <c r="A1188" s="100"/>
      <c r="B1188" s="100"/>
      <c r="C1188" s="100"/>
      <c r="D1188" s="100"/>
      <c r="E1188" s="100"/>
      <c r="F1188" s="100"/>
    </row>
    <row r="1189" spans="1:6" x14ac:dyDescent="0.2">
      <c r="A1189" s="100"/>
      <c r="B1189" s="100"/>
      <c r="C1189" s="100"/>
      <c r="D1189" s="100"/>
      <c r="E1189" s="100"/>
      <c r="F1189" s="100"/>
    </row>
    <row r="1190" spans="1:6" x14ac:dyDescent="0.2">
      <c r="A1190" s="100"/>
      <c r="B1190" s="100"/>
      <c r="C1190" s="100"/>
      <c r="D1190" s="100"/>
      <c r="E1190" s="100"/>
      <c r="F1190" s="100"/>
    </row>
    <row r="1191" spans="1:6" x14ac:dyDescent="0.2">
      <c r="A1191" s="100"/>
      <c r="B1191" s="100"/>
      <c r="C1191" s="100"/>
      <c r="D1191" s="100"/>
      <c r="E1191" s="100"/>
      <c r="F1191" s="100"/>
    </row>
    <row r="1192" spans="1:6" x14ac:dyDescent="0.2">
      <c r="A1192" s="100"/>
      <c r="B1192" s="100"/>
      <c r="C1192" s="100"/>
      <c r="D1192" s="100"/>
      <c r="E1192" s="100"/>
      <c r="F1192" s="100"/>
    </row>
    <row r="1193" spans="1:6" x14ac:dyDescent="0.2">
      <c r="A1193" s="100"/>
      <c r="B1193" s="100"/>
      <c r="C1193" s="100"/>
      <c r="D1193" s="100"/>
      <c r="E1193" s="100"/>
      <c r="F1193" s="100"/>
    </row>
    <row r="1194" spans="1:6" x14ac:dyDescent="0.2">
      <c r="A1194" s="100"/>
      <c r="B1194" s="100"/>
      <c r="C1194" s="100"/>
      <c r="D1194" s="100"/>
      <c r="E1194" s="100"/>
      <c r="F1194" s="100"/>
    </row>
    <row r="1195" spans="1:6" x14ac:dyDescent="0.2">
      <c r="A1195" s="100"/>
      <c r="B1195" s="100"/>
      <c r="C1195" s="100"/>
      <c r="D1195" s="100"/>
      <c r="E1195" s="100"/>
      <c r="F1195" s="100"/>
    </row>
    <row r="1196" spans="1:6" x14ac:dyDescent="0.2">
      <c r="A1196" s="100"/>
      <c r="B1196" s="100"/>
      <c r="C1196" s="100"/>
      <c r="D1196" s="100"/>
      <c r="E1196" s="100"/>
      <c r="F1196" s="100"/>
    </row>
    <row r="1197" spans="1:6" x14ac:dyDescent="0.2">
      <c r="A1197" s="100"/>
      <c r="B1197" s="100"/>
      <c r="C1197" s="100"/>
      <c r="D1197" s="100"/>
      <c r="E1197" s="100"/>
      <c r="F1197" s="100"/>
    </row>
    <row r="1198" spans="1:6" x14ac:dyDescent="0.2">
      <c r="A1198" s="100"/>
      <c r="B1198" s="100"/>
      <c r="C1198" s="100"/>
      <c r="D1198" s="100"/>
      <c r="E1198" s="100"/>
      <c r="F1198" s="100"/>
    </row>
    <row r="1199" spans="1:6" x14ac:dyDescent="0.2">
      <c r="A1199" s="100"/>
      <c r="B1199" s="100"/>
      <c r="C1199" s="100"/>
      <c r="D1199" s="100"/>
      <c r="E1199" s="100"/>
      <c r="F1199" s="100"/>
    </row>
    <row r="1200" spans="1:6" x14ac:dyDescent="0.2">
      <c r="A1200" s="100"/>
      <c r="B1200" s="100"/>
      <c r="C1200" s="100"/>
      <c r="D1200" s="100"/>
      <c r="E1200" s="100"/>
      <c r="F1200" s="100"/>
    </row>
    <row r="1201" spans="1:6" x14ac:dyDescent="0.2">
      <c r="A1201" s="100"/>
      <c r="B1201" s="100"/>
      <c r="C1201" s="100"/>
      <c r="D1201" s="100"/>
      <c r="E1201" s="100"/>
      <c r="F1201" s="100"/>
    </row>
    <row r="1202" spans="1:6" x14ac:dyDescent="0.2">
      <c r="A1202" s="100"/>
      <c r="B1202" s="100"/>
      <c r="C1202" s="100"/>
      <c r="D1202" s="100"/>
      <c r="E1202" s="100"/>
      <c r="F1202" s="100"/>
    </row>
    <row r="1203" spans="1:6" x14ac:dyDescent="0.2">
      <c r="A1203" s="100"/>
      <c r="B1203" s="100"/>
      <c r="C1203" s="100"/>
      <c r="D1203" s="100"/>
      <c r="E1203" s="100"/>
      <c r="F1203" s="100"/>
    </row>
    <row r="1204" spans="1:6" x14ac:dyDescent="0.2">
      <c r="A1204" s="100"/>
      <c r="B1204" s="100"/>
      <c r="C1204" s="100"/>
      <c r="D1204" s="100"/>
      <c r="E1204" s="100"/>
      <c r="F1204" s="100"/>
    </row>
    <row r="1205" spans="1:6" x14ac:dyDescent="0.2">
      <c r="A1205" s="100"/>
      <c r="B1205" s="100"/>
      <c r="C1205" s="100"/>
      <c r="D1205" s="100"/>
      <c r="E1205" s="100"/>
      <c r="F1205" s="100"/>
    </row>
    <row r="1206" spans="1:6" x14ac:dyDescent="0.2">
      <c r="A1206" s="100"/>
      <c r="B1206" s="100"/>
      <c r="C1206" s="100"/>
      <c r="D1206" s="100"/>
      <c r="E1206" s="100"/>
      <c r="F1206" s="100"/>
    </row>
    <row r="1207" spans="1:6" x14ac:dyDescent="0.2">
      <c r="A1207" s="100"/>
      <c r="B1207" s="100"/>
      <c r="C1207" s="100"/>
      <c r="D1207" s="100"/>
      <c r="E1207" s="100"/>
      <c r="F1207" s="100"/>
    </row>
    <row r="1208" spans="1:6" x14ac:dyDescent="0.2">
      <c r="A1208" s="100"/>
      <c r="B1208" s="100"/>
      <c r="C1208" s="100"/>
      <c r="D1208" s="100"/>
      <c r="E1208" s="100"/>
      <c r="F1208" s="100"/>
    </row>
    <row r="1209" spans="1:6" x14ac:dyDescent="0.2">
      <c r="A1209" s="100"/>
      <c r="B1209" s="100"/>
      <c r="C1209" s="100"/>
      <c r="D1209" s="100"/>
      <c r="E1209" s="100"/>
      <c r="F1209" s="100"/>
    </row>
    <row r="1210" spans="1:6" x14ac:dyDescent="0.2">
      <c r="A1210" s="100"/>
      <c r="B1210" s="100"/>
      <c r="C1210" s="100"/>
      <c r="D1210" s="100"/>
      <c r="E1210" s="100"/>
      <c r="F1210" s="100"/>
    </row>
    <row r="1211" spans="1:6" x14ac:dyDescent="0.2">
      <c r="A1211" s="100"/>
      <c r="B1211" s="100"/>
      <c r="C1211" s="100"/>
      <c r="D1211" s="100"/>
      <c r="E1211" s="100"/>
      <c r="F1211" s="100"/>
    </row>
    <row r="1212" spans="1:6" x14ac:dyDescent="0.2">
      <c r="A1212" s="100"/>
      <c r="B1212" s="100"/>
      <c r="C1212" s="100"/>
      <c r="D1212" s="100"/>
      <c r="E1212" s="100"/>
      <c r="F1212" s="100"/>
    </row>
    <row r="1213" spans="1:6" x14ac:dyDescent="0.2">
      <c r="A1213" s="100"/>
      <c r="B1213" s="100"/>
      <c r="C1213" s="100"/>
      <c r="D1213" s="100"/>
      <c r="E1213" s="100"/>
      <c r="F1213" s="100"/>
    </row>
    <row r="1214" spans="1:6" x14ac:dyDescent="0.2">
      <c r="A1214" s="100"/>
      <c r="B1214" s="100"/>
      <c r="C1214" s="100"/>
      <c r="D1214" s="100"/>
      <c r="E1214" s="100"/>
      <c r="F1214" s="100"/>
    </row>
    <row r="1215" spans="1:6" x14ac:dyDescent="0.2">
      <c r="A1215" s="100"/>
      <c r="B1215" s="100"/>
      <c r="C1215" s="100"/>
      <c r="D1215" s="100"/>
      <c r="E1215" s="100"/>
      <c r="F1215" s="100"/>
    </row>
    <row r="1216" spans="1:6" x14ac:dyDescent="0.2">
      <c r="A1216" s="100"/>
      <c r="B1216" s="100"/>
      <c r="C1216" s="100"/>
      <c r="D1216" s="100"/>
      <c r="E1216" s="100"/>
      <c r="F1216" s="100"/>
    </row>
    <row r="1217" spans="1:6" x14ac:dyDescent="0.2">
      <c r="A1217" s="100"/>
      <c r="B1217" s="100"/>
      <c r="C1217" s="100"/>
      <c r="D1217" s="100"/>
      <c r="E1217" s="100"/>
      <c r="F1217" s="100"/>
    </row>
    <row r="1218" spans="1:6" x14ac:dyDescent="0.2">
      <c r="A1218" s="100"/>
      <c r="B1218" s="100"/>
      <c r="C1218" s="100"/>
      <c r="D1218" s="100"/>
      <c r="E1218" s="100"/>
      <c r="F1218" s="100"/>
    </row>
    <row r="1219" spans="1:6" x14ac:dyDescent="0.2">
      <c r="A1219" s="100"/>
      <c r="B1219" s="100"/>
      <c r="C1219" s="100"/>
      <c r="D1219" s="100"/>
      <c r="E1219" s="100"/>
      <c r="F1219" s="100"/>
    </row>
    <row r="1220" spans="1:6" x14ac:dyDescent="0.2">
      <c r="A1220" s="100"/>
      <c r="B1220" s="100"/>
      <c r="C1220" s="100"/>
      <c r="D1220" s="100"/>
      <c r="E1220" s="100"/>
      <c r="F1220" s="100"/>
    </row>
    <row r="1221" spans="1:6" x14ac:dyDescent="0.2">
      <c r="A1221" s="100"/>
      <c r="B1221" s="100"/>
      <c r="C1221" s="100"/>
      <c r="D1221" s="100"/>
      <c r="E1221" s="100"/>
      <c r="F1221" s="100"/>
    </row>
    <row r="1222" spans="1:6" x14ac:dyDescent="0.2">
      <c r="A1222" s="100"/>
      <c r="B1222" s="100"/>
      <c r="C1222" s="100"/>
      <c r="D1222" s="100"/>
      <c r="E1222" s="100"/>
      <c r="F1222" s="100"/>
    </row>
    <row r="1223" spans="1:6" x14ac:dyDescent="0.2">
      <c r="A1223" s="100"/>
      <c r="B1223" s="100"/>
      <c r="C1223" s="100"/>
      <c r="D1223" s="100"/>
      <c r="E1223" s="100"/>
      <c r="F1223" s="100"/>
    </row>
    <row r="1224" spans="1:6" x14ac:dyDescent="0.2">
      <c r="A1224" s="100"/>
      <c r="B1224" s="100"/>
      <c r="C1224" s="100"/>
      <c r="D1224" s="100"/>
      <c r="E1224" s="100"/>
      <c r="F1224" s="100"/>
    </row>
    <row r="1225" spans="1:6" x14ac:dyDescent="0.2">
      <c r="A1225" s="100"/>
      <c r="B1225" s="100"/>
      <c r="C1225" s="100"/>
      <c r="D1225" s="100"/>
      <c r="E1225" s="100"/>
      <c r="F1225" s="100"/>
    </row>
    <row r="1226" spans="1:6" x14ac:dyDescent="0.2">
      <c r="A1226" s="100"/>
      <c r="B1226" s="100"/>
      <c r="C1226" s="100"/>
      <c r="D1226" s="100"/>
      <c r="E1226" s="100"/>
      <c r="F1226" s="100"/>
    </row>
    <row r="1227" spans="1:6" x14ac:dyDescent="0.2">
      <c r="A1227" s="100"/>
      <c r="B1227" s="100"/>
      <c r="C1227" s="100"/>
      <c r="D1227" s="100"/>
      <c r="E1227" s="100"/>
      <c r="F1227" s="100"/>
    </row>
    <row r="1228" spans="1:6" x14ac:dyDescent="0.2">
      <c r="A1228" s="100"/>
      <c r="B1228" s="100"/>
      <c r="C1228" s="100"/>
      <c r="D1228" s="100"/>
      <c r="E1228" s="100"/>
      <c r="F1228" s="100"/>
    </row>
    <row r="1229" spans="1:6" x14ac:dyDescent="0.2">
      <c r="A1229" s="100"/>
      <c r="B1229" s="100"/>
      <c r="C1229" s="100"/>
      <c r="D1229" s="100"/>
      <c r="E1229" s="100"/>
      <c r="F1229" s="100"/>
    </row>
    <row r="1230" spans="1:6" x14ac:dyDescent="0.2">
      <c r="A1230" s="100"/>
      <c r="B1230" s="100"/>
      <c r="C1230" s="100"/>
      <c r="D1230" s="100"/>
      <c r="E1230" s="100"/>
      <c r="F1230" s="100"/>
    </row>
    <row r="1231" spans="1:6" x14ac:dyDescent="0.2">
      <c r="A1231" s="100"/>
      <c r="B1231" s="100"/>
      <c r="C1231" s="100"/>
      <c r="D1231" s="100"/>
      <c r="E1231" s="100"/>
      <c r="F1231" s="100"/>
    </row>
    <row r="1232" spans="1:6" x14ac:dyDescent="0.2">
      <c r="A1232" s="100"/>
      <c r="B1232" s="100"/>
      <c r="C1232" s="100"/>
      <c r="D1232" s="100"/>
      <c r="E1232" s="100"/>
      <c r="F1232" s="100"/>
    </row>
    <row r="1233" spans="1:6" x14ac:dyDescent="0.2">
      <c r="A1233" s="100"/>
      <c r="B1233" s="100"/>
      <c r="C1233" s="100"/>
      <c r="D1233" s="100"/>
      <c r="E1233" s="100"/>
      <c r="F1233" s="100"/>
    </row>
    <row r="1234" spans="1:6" x14ac:dyDescent="0.2">
      <c r="A1234" s="100"/>
      <c r="B1234" s="100"/>
      <c r="C1234" s="100"/>
      <c r="D1234" s="100"/>
      <c r="E1234" s="100"/>
      <c r="F1234" s="100"/>
    </row>
    <row r="1235" spans="1:6" x14ac:dyDescent="0.2">
      <c r="A1235" s="100"/>
      <c r="B1235" s="100"/>
      <c r="C1235" s="100"/>
      <c r="D1235" s="100"/>
      <c r="E1235" s="100"/>
      <c r="F1235" s="100"/>
    </row>
    <row r="1236" spans="1:6" x14ac:dyDescent="0.2">
      <c r="A1236" s="100"/>
      <c r="B1236" s="100"/>
      <c r="C1236" s="100"/>
      <c r="D1236" s="100"/>
      <c r="E1236" s="100"/>
      <c r="F1236" s="100"/>
    </row>
    <row r="1237" spans="1:6" x14ac:dyDescent="0.2">
      <c r="A1237" s="100"/>
      <c r="B1237" s="100"/>
      <c r="C1237" s="100"/>
      <c r="D1237" s="100"/>
      <c r="E1237" s="100"/>
      <c r="F1237" s="100"/>
    </row>
    <row r="1238" spans="1:6" x14ac:dyDescent="0.2">
      <c r="A1238" s="100"/>
      <c r="B1238" s="100"/>
      <c r="C1238" s="100"/>
      <c r="D1238" s="100"/>
      <c r="E1238" s="100"/>
      <c r="F1238" s="100"/>
    </row>
    <row r="1239" spans="1:6" x14ac:dyDescent="0.2">
      <c r="A1239" s="100"/>
      <c r="B1239" s="100"/>
      <c r="C1239" s="100"/>
      <c r="D1239" s="100"/>
      <c r="E1239" s="100"/>
      <c r="F1239" s="100"/>
    </row>
    <row r="1240" spans="1:6" x14ac:dyDescent="0.2">
      <c r="A1240" s="100"/>
      <c r="B1240" s="100"/>
      <c r="C1240" s="100"/>
      <c r="D1240" s="100"/>
      <c r="E1240" s="100"/>
      <c r="F1240" s="100"/>
    </row>
    <row r="1241" spans="1:6" x14ac:dyDescent="0.2">
      <c r="A1241" s="100"/>
      <c r="B1241" s="100"/>
      <c r="C1241" s="100"/>
      <c r="D1241" s="100"/>
      <c r="E1241" s="100"/>
      <c r="F1241" s="100"/>
    </row>
    <row r="1242" spans="1:6" x14ac:dyDescent="0.2">
      <c r="A1242" s="100"/>
      <c r="B1242" s="100"/>
      <c r="C1242" s="100"/>
      <c r="D1242" s="100"/>
      <c r="E1242" s="100"/>
      <c r="F1242" s="100"/>
    </row>
    <row r="1243" spans="1:6" x14ac:dyDescent="0.2">
      <c r="A1243" s="100"/>
      <c r="B1243" s="100"/>
      <c r="C1243" s="100"/>
      <c r="D1243" s="100"/>
      <c r="E1243" s="100"/>
      <c r="F1243" s="100"/>
    </row>
    <row r="1244" spans="1:6" x14ac:dyDescent="0.2">
      <c r="A1244" s="100"/>
      <c r="B1244" s="100"/>
      <c r="C1244" s="100"/>
      <c r="D1244" s="100"/>
      <c r="E1244" s="100"/>
      <c r="F1244" s="100"/>
    </row>
    <row r="1245" spans="1:6" x14ac:dyDescent="0.2">
      <c r="A1245" s="100"/>
      <c r="B1245" s="100"/>
      <c r="C1245" s="100"/>
      <c r="D1245" s="100"/>
      <c r="E1245" s="100"/>
      <c r="F1245" s="100"/>
    </row>
    <row r="1246" spans="1:6" x14ac:dyDescent="0.2">
      <c r="A1246" s="100"/>
      <c r="B1246" s="100"/>
      <c r="C1246" s="100"/>
      <c r="D1246" s="100"/>
      <c r="E1246" s="100"/>
      <c r="F1246" s="100"/>
    </row>
    <row r="1247" spans="1:6" x14ac:dyDescent="0.2">
      <c r="A1247" s="100"/>
      <c r="B1247" s="100"/>
      <c r="C1247" s="100"/>
      <c r="D1247" s="100"/>
      <c r="E1247" s="100"/>
      <c r="F1247" s="100"/>
    </row>
    <row r="1248" spans="1:6" x14ac:dyDescent="0.2">
      <c r="A1248" s="100"/>
      <c r="B1248" s="100"/>
      <c r="C1248" s="100"/>
      <c r="D1248" s="100"/>
      <c r="E1248" s="100"/>
      <c r="F1248" s="100"/>
    </row>
    <row r="1249" spans="1:6" x14ac:dyDescent="0.2">
      <c r="A1249" s="100"/>
      <c r="B1249" s="100"/>
      <c r="C1249" s="100"/>
      <c r="D1249" s="100"/>
      <c r="E1249" s="100"/>
      <c r="F1249" s="100"/>
    </row>
    <row r="1250" spans="1:6" x14ac:dyDescent="0.2">
      <c r="A1250" s="100"/>
      <c r="B1250" s="100"/>
      <c r="C1250" s="100"/>
      <c r="D1250" s="100"/>
      <c r="E1250" s="100"/>
      <c r="F1250" s="100"/>
    </row>
    <row r="1251" spans="1:6" x14ac:dyDescent="0.2">
      <c r="A1251" s="100"/>
      <c r="B1251" s="100"/>
      <c r="C1251" s="100"/>
      <c r="D1251" s="100"/>
      <c r="E1251" s="100"/>
      <c r="F1251" s="100"/>
    </row>
    <row r="1252" spans="1:6" x14ac:dyDescent="0.2">
      <c r="A1252" s="100"/>
      <c r="B1252" s="100"/>
      <c r="C1252" s="100"/>
      <c r="D1252" s="100"/>
      <c r="E1252" s="100"/>
      <c r="F1252" s="100"/>
    </row>
    <row r="1253" spans="1:6" x14ac:dyDescent="0.2">
      <c r="A1253" s="100"/>
      <c r="B1253" s="100"/>
      <c r="C1253" s="100"/>
      <c r="D1253" s="100"/>
      <c r="E1253" s="100"/>
      <c r="F1253" s="100"/>
    </row>
    <row r="1254" spans="1:6" x14ac:dyDescent="0.2">
      <c r="A1254" s="100"/>
      <c r="B1254" s="100"/>
      <c r="C1254" s="100"/>
      <c r="D1254" s="100"/>
      <c r="E1254" s="100"/>
      <c r="F1254" s="100"/>
    </row>
    <row r="1255" spans="1:6" x14ac:dyDescent="0.2">
      <c r="A1255" s="100"/>
      <c r="B1255" s="100"/>
      <c r="C1255" s="100"/>
      <c r="D1255" s="100"/>
      <c r="E1255" s="100"/>
      <c r="F1255" s="100"/>
    </row>
    <row r="1256" spans="1:6" x14ac:dyDescent="0.2">
      <c r="A1256" s="100"/>
      <c r="B1256" s="100"/>
      <c r="C1256" s="100"/>
      <c r="D1256" s="100"/>
      <c r="E1256" s="100"/>
      <c r="F1256" s="100"/>
    </row>
    <row r="1257" spans="1:6" x14ac:dyDescent="0.2">
      <c r="A1257" s="100"/>
      <c r="B1257" s="100"/>
      <c r="C1257" s="100"/>
      <c r="D1257" s="100"/>
      <c r="E1257" s="100"/>
      <c r="F1257" s="100"/>
    </row>
    <row r="1258" spans="1:6" x14ac:dyDescent="0.2">
      <c r="A1258" s="100"/>
      <c r="B1258" s="100"/>
      <c r="C1258" s="100"/>
      <c r="D1258" s="100"/>
      <c r="E1258" s="100"/>
      <c r="F1258" s="100"/>
    </row>
    <row r="1259" spans="1:6" x14ac:dyDescent="0.2">
      <c r="A1259" s="100"/>
      <c r="B1259" s="100"/>
      <c r="C1259" s="100"/>
      <c r="D1259" s="100"/>
      <c r="E1259" s="100"/>
      <c r="F1259" s="100"/>
    </row>
    <row r="1260" spans="1:6" x14ac:dyDescent="0.2">
      <c r="A1260" s="100"/>
      <c r="B1260" s="100"/>
      <c r="C1260" s="100"/>
      <c r="D1260" s="100"/>
      <c r="E1260" s="100"/>
      <c r="F1260" s="100"/>
    </row>
    <row r="1261" spans="1:6" x14ac:dyDescent="0.2">
      <c r="A1261" s="100"/>
      <c r="B1261" s="100"/>
      <c r="C1261" s="100"/>
      <c r="D1261" s="100"/>
      <c r="E1261" s="100"/>
      <c r="F1261" s="100"/>
    </row>
    <row r="1262" spans="1:6" x14ac:dyDescent="0.2">
      <c r="A1262" s="100"/>
      <c r="B1262" s="100"/>
      <c r="C1262" s="100"/>
      <c r="D1262" s="100"/>
      <c r="E1262" s="100"/>
      <c r="F1262" s="100"/>
    </row>
    <row r="1263" spans="1:6" x14ac:dyDescent="0.2">
      <c r="A1263" s="100"/>
      <c r="B1263" s="100"/>
      <c r="C1263" s="100"/>
      <c r="D1263" s="100"/>
      <c r="E1263" s="100"/>
      <c r="F1263" s="100"/>
    </row>
    <row r="1264" spans="1:6" x14ac:dyDescent="0.2">
      <c r="A1264" s="100"/>
      <c r="B1264" s="100"/>
      <c r="C1264" s="100"/>
      <c r="D1264" s="100"/>
      <c r="E1264" s="100"/>
      <c r="F1264" s="100"/>
    </row>
    <row r="1265" spans="1:6" x14ac:dyDescent="0.2">
      <c r="A1265" s="100"/>
      <c r="B1265" s="100"/>
      <c r="C1265" s="100"/>
      <c r="D1265" s="100"/>
      <c r="E1265" s="100"/>
      <c r="F1265" s="100"/>
    </row>
    <row r="1266" spans="1:6" x14ac:dyDescent="0.2">
      <c r="A1266" s="100"/>
      <c r="B1266" s="100"/>
      <c r="C1266" s="100"/>
      <c r="D1266" s="100"/>
      <c r="E1266" s="100"/>
      <c r="F1266" s="100"/>
    </row>
    <row r="1267" spans="1:6" x14ac:dyDescent="0.2">
      <c r="A1267" s="100"/>
      <c r="B1267" s="100"/>
      <c r="C1267" s="100"/>
      <c r="D1267" s="100"/>
      <c r="E1267" s="100"/>
      <c r="F1267" s="100"/>
    </row>
    <row r="1268" spans="1:6" x14ac:dyDescent="0.2">
      <c r="A1268" s="100"/>
      <c r="B1268" s="100"/>
      <c r="C1268" s="100"/>
      <c r="D1268" s="100"/>
      <c r="E1268" s="100"/>
      <c r="F1268" s="100"/>
    </row>
    <row r="1269" spans="1:6" x14ac:dyDescent="0.2">
      <c r="A1269" s="100"/>
      <c r="B1269" s="100"/>
      <c r="C1269" s="100"/>
      <c r="D1269" s="100"/>
      <c r="E1269" s="100"/>
      <c r="F1269" s="100"/>
    </row>
    <row r="1270" spans="1:6" x14ac:dyDescent="0.2">
      <c r="A1270" s="100"/>
      <c r="B1270" s="100"/>
      <c r="C1270" s="100"/>
      <c r="D1270" s="100"/>
      <c r="E1270" s="100"/>
      <c r="F1270" s="100"/>
    </row>
    <row r="1271" spans="1:6" x14ac:dyDescent="0.2">
      <c r="A1271" s="100"/>
      <c r="B1271" s="100"/>
      <c r="C1271" s="100"/>
      <c r="D1271" s="100"/>
      <c r="E1271" s="100"/>
      <c r="F1271" s="100"/>
    </row>
    <row r="1272" spans="1:6" x14ac:dyDescent="0.2">
      <c r="A1272" s="100"/>
      <c r="B1272" s="100"/>
      <c r="C1272" s="100"/>
      <c r="D1272" s="100"/>
      <c r="E1272" s="100"/>
      <c r="F1272" s="100"/>
    </row>
    <row r="1273" spans="1:6" x14ac:dyDescent="0.2">
      <c r="A1273" s="100"/>
      <c r="B1273" s="100"/>
      <c r="C1273" s="100"/>
      <c r="D1273" s="100"/>
      <c r="E1273" s="100"/>
      <c r="F1273" s="100"/>
    </row>
    <row r="1274" spans="1:6" x14ac:dyDescent="0.2">
      <c r="A1274" s="100"/>
      <c r="B1274" s="100"/>
      <c r="C1274" s="100"/>
      <c r="D1274" s="100"/>
      <c r="E1274" s="100"/>
      <c r="F1274" s="100"/>
    </row>
    <row r="1275" spans="1:6" x14ac:dyDescent="0.2">
      <c r="A1275" s="100"/>
      <c r="B1275" s="100"/>
      <c r="C1275" s="100"/>
      <c r="D1275" s="100"/>
      <c r="E1275" s="100"/>
      <c r="F1275" s="100"/>
    </row>
    <row r="1276" spans="1:6" x14ac:dyDescent="0.2">
      <c r="A1276" s="100"/>
      <c r="B1276" s="100"/>
      <c r="C1276" s="100"/>
      <c r="D1276" s="100"/>
      <c r="E1276" s="100"/>
      <c r="F1276" s="100"/>
    </row>
    <row r="1277" spans="1:6" x14ac:dyDescent="0.2">
      <c r="A1277" s="100"/>
      <c r="B1277" s="100"/>
      <c r="C1277" s="100"/>
      <c r="D1277" s="100"/>
      <c r="E1277" s="100"/>
      <c r="F1277" s="100"/>
    </row>
    <row r="1278" spans="1:6" x14ac:dyDescent="0.2">
      <c r="A1278" s="100"/>
      <c r="B1278" s="100"/>
      <c r="C1278" s="100"/>
      <c r="D1278" s="100"/>
      <c r="E1278" s="100"/>
      <c r="F1278" s="100"/>
    </row>
    <row r="1279" spans="1:6" x14ac:dyDescent="0.2">
      <c r="A1279" s="100"/>
      <c r="B1279" s="100"/>
      <c r="C1279" s="100"/>
      <c r="D1279" s="100"/>
      <c r="E1279" s="100"/>
      <c r="F1279" s="100"/>
    </row>
    <row r="1280" spans="1:6" x14ac:dyDescent="0.2">
      <c r="A1280" s="100"/>
      <c r="B1280" s="100"/>
      <c r="C1280" s="100"/>
      <c r="D1280" s="100"/>
      <c r="E1280" s="100"/>
      <c r="F1280" s="100"/>
    </row>
    <row r="1281" spans="1:6" x14ac:dyDescent="0.2">
      <c r="A1281" s="100"/>
      <c r="B1281" s="100"/>
      <c r="C1281" s="100"/>
      <c r="D1281" s="100"/>
      <c r="E1281" s="100"/>
      <c r="F1281" s="100"/>
    </row>
    <row r="1282" spans="1:6" x14ac:dyDescent="0.2">
      <c r="A1282" s="100"/>
      <c r="B1282" s="100"/>
      <c r="C1282" s="100"/>
      <c r="D1282" s="100"/>
      <c r="E1282" s="100"/>
      <c r="F1282" s="100"/>
    </row>
    <row r="1283" spans="1:6" x14ac:dyDescent="0.2">
      <c r="A1283" s="100"/>
      <c r="B1283" s="100"/>
      <c r="C1283" s="100"/>
      <c r="D1283" s="100"/>
      <c r="E1283" s="100"/>
      <c r="F1283" s="100"/>
    </row>
    <row r="1284" spans="1:6" x14ac:dyDescent="0.2">
      <c r="A1284" s="100"/>
      <c r="B1284" s="100"/>
      <c r="C1284" s="100"/>
      <c r="D1284" s="100"/>
      <c r="E1284" s="100"/>
      <c r="F1284" s="100"/>
    </row>
    <row r="1285" spans="1:6" x14ac:dyDescent="0.2">
      <c r="A1285" s="100"/>
      <c r="B1285" s="100"/>
      <c r="C1285" s="100"/>
      <c r="D1285" s="100"/>
      <c r="E1285" s="100"/>
      <c r="F1285" s="100"/>
    </row>
    <row r="1286" spans="1:6" x14ac:dyDescent="0.2">
      <c r="A1286" s="100"/>
      <c r="B1286" s="100"/>
      <c r="C1286" s="100"/>
      <c r="D1286" s="100"/>
      <c r="E1286" s="100"/>
      <c r="F1286" s="100"/>
    </row>
    <row r="1287" spans="1:6" x14ac:dyDescent="0.2">
      <c r="A1287" s="100"/>
      <c r="B1287" s="100"/>
      <c r="C1287" s="100"/>
      <c r="D1287" s="100"/>
      <c r="E1287" s="100"/>
      <c r="F1287" s="100"/>
    </row>
    <row r="1288" spans="1:6" x14ac:dyDescent="0.2">
      <c r="A1288" s="100"/>
      <c r="B1288" s="100"/>
      <c r="C1288" s="100"/>
      <c r="D1288" s="100"/>
      <c r="E1288" s="100"/>
      <c r="F1288" s="100"/>
    </row>
    <row r="1289" spans="1:6" x14ac:dyDescent="0.2">
      <c r="A1289" s="100"/>
      <c r="B1289" s="100"/>
      <c r="C1289" s="100"/>
      <c r="D1289" s="100"/>
      <c r="E1289" s="100"/>
      <c r="F1289" s="100"/>
    </row>
    <row r="1290" spans="1:6" x14ac:dyDescent="0.2">
      <c r="A1290" s="100"/>
      <c r="B1290" s="100"/>
      <c r="C1290" s="100"/>
      <c r="D1290" s="100"/>
      <c r="E1290" s="100"/>
      <c r="F1290" s="100"/>
    </row>
    <row r="1291" spans="1:6" x14ac:dyDescent="0.2">
      <c r="A1291" s="100"/>
      <c r="B1291" s="100"/>
      <c r="C1291" s="100"/>
      <c r="D1291" s="100"/>
      <c r="E1291" s="100"/>
      <c r="F1291" s="100"/>
    </row>
    <row r="1292" spans="1:6" x14ac:dyDescent="0.2">
      <c r="A1292" s="100"/>
      <c r="B1292" s="100"/>
      <c r="C1292" s="100"/>
      <c r="D1292" s="100"/>
      <c r="E1292" s="100"/>
      <c r="F1292" s="100"/>
    </row>
    <row r="1293" spans="1:6" x14ac:dyDescent="0.2">
      <c r="A1293" s="100"/>
      <c r="B1293" s="100"/>
      <c r="C1293" s="100"/>
      <c r="D1293" s="100"/>
      <c r="E1293" s="100"/>
      <c r="F1293" s="100"/>
    </row>
    <row r="1294" spans="1:6" x14ac:dyDescent="0.2">
      <c r="A1294" s="100"/>
      <c r="B1294" s="100"/>
      <c r="C1294" s="100"/>
      <c r="D1294" s="100"/>
      <c r="E1294" s="100"/>
      <c r="F1294" s="100"/>
    </row>
    <row r="1295" spans="1:6" x14ac:dyDescent="0.2">
      <c r="A1295" s="100"/>
      <c r="B1295" s="100"/>
      <c r="C1295" s="100"/>
      <c r="D1295" s="100"/>
      <c r="E1295" s="100"/>
      <c r="F1295" s="100"/>
    </row>
    <row r="1296" spans="1:6" x14ac:dyDescent="0.2">
      <c r="A1296" s="100"/>
      <c r="B1296" s="100"/>
      <c r="C1296" s="100"/>
      <c r="D1296" s="100"/>
      <c r="E1296" s="100"/>
      <c r="F1296" s="100"/>
    </row>
    <row r="1297" spans="1:6" x14ac:dyDescent="0.2">
      <c r="A1297" s="100"/>
      <c r="B1297" s="100"/>
      <c r="C1297" s="100"/>
      <c r="D1297" s="100"/>
      <c r="E1297" s="100"/>
      <c r="F1297" s="100"/>
    </row>
    <row r="1298" spans="1:6" x14ac:dyDescent="0.2">
      <c r="A1298" s="100"/>
      <c r="B1298" s="100"/>
      <c r="C1298" s="100"/>
      <c r="D1298" s="100"/>
      <c r="E1298" s="100"/>
      <c r="F1298" s="100"/>
    </row>
    <row r="1299" spans="1:6" x14ac:dyDescent="0.2">
      <c r="A1299" s="100"/>
      <c r="B1299" s="100"/>
      <c r="C1299" s="100"/>
      <c r="D1299" s="100"/>
      <c r="E1299" s="100"/>
      <c r="F1299" s="100"/>
    </row>
    <row r="1300" spans="1:6" x14ac:dyDescent="0.2">
      <c r="A1300" s="100"/>
      <c r="B1300" s="100"/>
      <c r="C1300" s="100"/>
      <c r="D1300" s="100"/>
      <c r="E1300" s="100"/>
      <c r="F1300" s="100"/>
    </row>
    <row r="1301" spans="1:6" x14ac:dyDescent="0.2">
      <c r="A1301" s="100"/>
      <c r="B1301" s="100"/>
      <c r="C1301" s="100"/>
      <c r="D1301" s="100"/>
      <c r="E1301" s="100"/>
      <c r="F1301" s="100"/>
    </row>
    <row r="1302" spans="1:6" x14ac:dyDescent="0.2">
      <c r="A1302" s="100"/>
      <c r="B1302" s="100"/>
      <c r="C1302" s="100"/>
      <c r="D1302" s="100"/>
      <c r="E1302" s="100"/>
      <c r="F1302" s="100"/>
    </row>
    <row r="1303" spans="1:6" x14ac:dyDescent="0.2">
      <c r="A1303" s="100"/>
      <c r="B1303" s="100"/>
      <c r="C1303" s="100"/>
      <c r="D1303" s="100"/>
      <c r="E1303" s="100"/>
      <c r="F1303" s="100"/>
    </row>
    <row r="1304" spans="1:6" x14ac:dyDescent="0.2">
      <c r="A1304" s="100"/>
      <c r="B1304" s="100"/>
      <c r="C1304" s="100"/>
      <c r="D1304" s="100"/>
      <c r="E1304" s="100"/>
      <c r="F1304" s="100"/>
    </row>
    <row r="1305" spans="1:6" x14ac:dyDescent="0.2">
      <c r="A1305" s="100"/>
      <c r="B1305" s="100"/>
      <c r="C1305" s="100"/>
      <c r="D1305" s="100"/>
      <c r="E1305" s="100"/>
      <c r="F1305" s="100"/>
    </row>
    <row r="1306" spans="1:6" x14ac:dyDescent="0.2">
      <c r="A1306" s="100"/>
      <c r="B1306" s="100"/>
      <c r="C1306" s="100"/>
      <c r="D1306" s="100"/>
      <c r="E1306" s="100"/>
      <c r="F1306" s="100"/>
    </row>
    <row r="1307" spans="1:6" x14ac:dyDescent="0.2">
      <c r="A1307" s="100"/>
      <c r="B1307" s="100"/>
      <c r="C1307" s="100"/>
      <c r="D1307" s="100"/>
      <c r="E1307" s="100"/>
      <c r="F1307" s="100"/>
    </row>
    <row r="1308" spans="1:6" x14ac:dyDescent="0.2">
      <c r="A1308" s="100"/>
      <c r="B1308" s="100"/>
      <c r="C1308" s="100"/>
      <c r="D1308" s="100"/>
      <c r="E1308" s="100"/>
      <c r="F1308" s="100"/>
    </row>
    <row r="1309" spans="1:6" x14ac:dyDescent="0.2">
      <c r="A1309" s="100"/>
      <c r="B1309" s="100"/>
      <c r="C1309" s="100"/>
      <c r="D1309" s="100"/>
      <c r="E1309" s="100"/>
      <c r="F1309" s="100"/>
    </row>
    <row r="1310" spans="1:6" x14ac:dyDescent="0.2">
      <c r="A1310" s="100"/>
      <c r="B1310" s="100"/>
      <c r="C1310" s="100"/>
      <c r="D1310" s="100"/>
      <c r="E1310" s="100"/>
      <c r="F1310" s="100"/>
    </row>
    <row r="1311" spans="1:6" x14ac:dyDescent="0.2">
      <c r="A1311" s="100"/>
      <c r="B1311" s="100"/>
      <c r="C1311" s="100"/>
      <c r="D1311" s="100"/>
      <c r="E1311" s="100"/>
      <c r="F1311" s="100"/>
    </row>
    <row r="1312" spans="1:6" x14ac:dyDescent="0.2">
      <c r="A1312" s="100"/>
      <c r="B1312" s="100"/>
      <c r="C1312" s="100"/>
      <c r="D1312" s="100"/>
      <c r="E1312" s="100"/>
      <c r="F1312" s="100"/>
    </row>
    <row r="1313" spans="1:6" x14ac:dyDescent="0.2">
      <c r="A1313" s="100"/>
      <c r="B1313" s="100"/>
      <c r="C1313" s="100"/>
      <c r="D1313" s="100"/>
      <c r="E1313" s="100"/>
      <c r="F1313" s="100"/>
    </row>
    <row r="1314" spans="1:6" x14ac:dyDescent="0.2">
      <c r="A1314" s="100"/>
      <c r="B1314" s="100"/>
      <c r="C1314" s="100"/>
      <c r="D1314" s="100"/>
      <c r="E1314" s="100"/>
      <c r="F1314" s="100"/>
    </row>
    <row r="1315" spans="1:6" x14ac:dyDescent="0.2">
      <c r="A1315" s="100"/>
      <c r="B1315" s="100"/>
      <c r="C1315" s="100"/>
      <c r="D1315" s="100"/>
      <c r="E1315" s="100"/>
      <c r="F1315" s="100"/>
    </row>
    <row r="1316" spans="1:6" x14ac:dyDescent="0.2">
      <c r="A1316" s="100"/>
      <c r="B1316" s="100"/>
      <c r="C1316" s="100"/>
      <c r="D1316" s="100"/>
      <c r="E1316" s="100"/>
      <c r="F1316" s="100"/>
    </row>
    <row r="1317" spans="1:6" x14ac:dyDescent="0.2">
      <c r="A1317" s="100"/>
      <c r="B1317" s="100"/>
      <c r="C1317" s="100"/>
      <c r="D1317" s="100"/>
      <c r="E1317" s="100"/>
      <c r="F1317" s="100"/>
    </row>
    <row r="1318" spans="1:6" x14ac:dyDescent="0.2">
      <c r="A1318" s="100"/>
      <c r="B1318" s="100"/>
      <c r="C1318" s="100"/>
      <c r="D1318" s="100"/>
      <c r="E1318" s="100"/>
      <c r="F1318" s="100"/>
    </row>
    <row r="1319" spans="1:6" x14ac:dyDescent="0.2">
      <c r="A1319" s="100"/>
      <c r="B1319" s="100"/>
      <c r="C1319" s="100"/>
      <c r="D1319" s="100"/>
      <c r="E1319" s="100"/>
      <c r="F1319" s="100"/>
    </row>
    <row r="1320" spans="1:6" x14ac:dyDescent="0.2">
      <c r="A1320" s="100"/>
      <c r="B1320" s="100"/>
      <c r="C1320" s="100"/>
      <c r="D1320" s="100"/>
      <c r="E1320" s="100"/>
      <c r="F1320" s="100"/>
    </row>
    <row r="1321" spans="1:6" x14ac:dyDescent="0.2">
      <c r="A1321" s="100"/>
      <c r="B1321" s="100"/>
      <c r="C1321" s="100"/>
      <c r="D1321" s="100"/>
      <c r="E1321" s="100"/>
      <c r="F1321" s="100"/>
    </row>
    <row r="1322" spans="1:6" x14ac:dyDescent="0.2">
      <c r="A1322" s="100"/>
      <c r="B1322" s="100"/>
      <c r="C1322" s="100"/>
      <c r="D1322" s="100"/>
      <c r="E1322" s="100"/>
      <c r="F1322" s="100"/>
    </row>
    <row r="1323" spans="1:6" x14ac:dyDescent="0.2">
      <c r="A1323" s="100"/>
      <c r="B1323" s="100"/>
      <c r="C1323" s="100"/>
      <c r="D1323" s="100"/>
      <c r="E1323" s="100"/>
      <c r="F1323" s="100"/>
    </row>
    <row r="1324" spans="1:6" x14ac:dyDescent="0.2">
      <c r="A1324" s="100"/>
      <c r="B1324" s="100"/>
      <c r="C1324" s="100"/>
      <c r="D1324" s="100"/>
      <c r="E1324" s="100"/>
      <c r="F1324" s="100"/>
    </row>
    <row r="1325" spans="1:6" x14ac:dyDescent="0.2">
      <c r="A1325" s="100"/>
      <c r="B1325" s="100"/>
      <c r="C1325" s="100"/>
      <c r="D1325" s="100"/>
      <c r="E1325" s="100"/>
      <c r="F1325" s="100"/>
    </row>
    <row r="1326" spans="1:6" x14ac:dyDescent="0.2">
      <c r="A1326" s="100"/>
      <c r="B1326" s="100"/>
      <c r="C1326" s="100"/>
      <c r="D1326" s="100"/>
      <c r="E1326" s="100"/>
      <c r="F1326" s="100"/>
    </row>
    <row r="1327" spans="1:6" x14ac:dyDescent="0.2">
      <c r="A1327" s="100"/>
      <c r="B1327" s="100"/>
      <c r="C1327" s="100"/>
      <c r="D1327" s="100"/>
      <c r="E1327" s="100"/>
      <c r="F1327" s="100"/>
    </row>
    <row r="1328" spans="1:6" x14ac:dyDescent="0.2">
      <c r="A1328" s="100"/>
      <c r="B1328" s="100"/>
      <c r="C1328" s="100"/>
      <c r="D1328" s="100"/>
      <c r="E1328" s="100"/>
      <c r="F1328" s="100"/>
    </row>
    <row r="1329" spans="1:6" x14ac:dyDescent="0.2">
      <c r="A1329" s="100"/>
      <c r="B1329" s="100"/>
      <c r="C1329" s="100"/>
      <c r="D1329" s="100"/>
      <c r="E1329" s="100"/>
      <c r="F1329" s="100"/>
    </row>
    <row r="1330" spans="1:6" x14ac:dyDescent="0.2">
      <c r="A1330" s="100"/>
      <c r="B1330" s="100"/>
      <c r="C1330" s="100"/>
      <c r="D1330" s="100"/>
      <c r="E1330" s="100"/>
      <c r="F1330" s="100"/>
    </row>
    <row r="1331" spans="1:6" x14ac:dyDescent="0.2">
      <c r="A1331" s="100"/>
      <c r="B1331" s="100"/>
      <c r="C1331" s="100"/>
      <c r="D1331" s="100"/>
      <c r="E1331" s="100"/>
      <c r="F1331" s="100"/>
    </row>
    <row r="1332" spans="1:6" x14ac:dyDescent="0.2">
      <c r="A1332" s="100"/>
      <c r="B1332" s="100"/>
      <c r="C1332" s="100"/>
      <c r="D1332" s="100"/>
      <c r="E1332" s="100"/>
      <c r="F1332" s="100"/>
    </row>
    <row r="1333" spans="1:6" x14ac:dyDescent="0.2">
      <c r="A1333" s="100"/>
      <c r="B1333" s="100"/>
      <c r="C1333" s="100"/>
      <c r="D1333" s="100"/>
      <c r="E1333" s="100"/>
      <c r="F1333" s="100"/>
    </row>
    <row r="1334" spans="1:6" x14ac:dyDescent="0.2">
      <c r="A1334" s="100"/>
      <c r="B1334" s="100"/>
      <c r="C1334" s="100"/>
      <c r="D1334" s="100"/>
      <c r="E1334" s="100"/>
      <c r="F1334" s="100"/>
    </row>
    <row r="1335" spans="1:6" x14ac:dyDescent="0.2">
      <c r="A1335" s="100"/>
      <c r="B1335" s="100"/>
      <c r="C1335" s="100"/>
      <c r="D1335" s="100"/>
      <c r="E1335" s="100"/>
      <c r="F1335" s="100"/>
    </row>
    <row r="1336" spans="1:6" x14ac:dyDescent="0.2">
      <c r="A1336" s="100"/>
      <c r="B1336" s="100"/>
      <c r="C1336" s="100"/>
      <c r="D1336" s="100"/>
      <c r="E1336" s="100"/>
      <c r="F1336" s="100"/>
    </row>
    <row r="1337" spans="1:6" x14ac:dyDescent="0.2">
      <c r="A1337" s="100"/>
      <c r="B1337" s="100"/>
      <c r="C1337" s="100"/>
      <c r="D1337" s="100"/>
      <c r="E1337" s="100"/>
      <c r="F1337" s="100"/>
    </row>
    <row r="1338" spans="1:6" x14ac:dyDescent="0.2">
      <c r="A1338" s="100"/>
      <c r="B1338" s="100"/>
      <c r="C1338" s="100"/>
      <c r="D1338" s="100"/>
      <c r="E1338" s="100"/>
      <c r="F1338" s="100"/>
    </row>
    <row r="1339" spans="1:6" x14ac:dyDescent="0.2">
      <c r="A1339" s="100"/>
      <c r="B1339" s="100"/>
      <c r="C1339" s="100"/>
      <c r="D1339" s="100"/>
      <c r="E1339" s="100"/>
      <c r="F1339" s="100"/>
    </row>
    <row r="1340" spans="1:6" x14ac:dyDescent="0.2">
      <c r="A1340" s="100"/>
      <c r="B1340" s="100"/>
      <c r="C1340" s="100"/>
      <c r="D1340" s="100"/>
      <c r="E1340" s="100"/>
      <c r="F1340" s="100"/>
    </row>
    <row r="1341" spans="1:6" x14ac:dyDescent="0.2">
      <c r="A1341" s="100"/>
      <c r="B1341" s="100"/>
      <c r="C1341" s="100"/>
      <c r="D1341" s="100"/>
      <c r="E1341" s="100"/>
      <c r="F1341" s="100"/>
    </row>
    <row r="1342" spans="1:6" x14ac:dyDescent="0.2">
      <c r="A1342" s="100"/>
      <c r="B1342" s="100"/>
      <c r="C1342" s="100"/>
      <c r="D1342" s="100"/>
      <c r="E1342" s="100"/>
      <c r="F1342" s="100"/>
    </row>
    <row r="1343" spans="1:6" x14ac:dyDescent="0.2">
      <c r="A1343" s="100"/>
      <c r="B1343" s="100"/>
      <c r="C1343" s="100"/>
      <c r="D1343" s="100"/>
      <c r="E1343" s="100"/>
      <c r="F1343" s="100"/>
    </row>
    <row r="1344" spans="1:6" x14ac:dyDescent="0.2">
      <c r="A1344" s="100"/>
      <c r="B1344" s="100"/>
      <c r="C1344" s="100"/>
      <c r="D1344" s="100"/>
      <c r="E1344" s="100"/>
      <c r="F1344" s="100"/>
    </row>
    <row r="1345" spans="1:6" x14ac:dyDescent="0.2">
      <c r="A1345" s="100"/>
      <c r="B1345" s="100"/>
      <c r="C1345" s="100"/>
      <c r="D1345" s="100"/>
      <c r="E1345" s="100"/>
      <c r="F1345" s="100"/>
    </row>
    <row r="1346" spans="1:6" x14ac:dyDescent="0.2">
      <c r="A1346" s="100"/>
      <c r="B1346" s="100"/>
      <c r="C1346" s="100"/>
      <c r="D1346" s="100"/>
      <c r="E1346" s="100"/>
      <c r="F1346" s="100"/>
    </row>
    <row r="1347" spans="1:6" x14ac:dyDescent="0.2">
      <c r="A1347" s="100"/>
      <c r="B1347" s="100"/>
      <c r="C1347" s="100"/>
      <c r="D1347" s="100"/>
      <c r="E1347" s="100"/>
      <c r="F1347" s="100"/>
    </row>
    <row r="1348" spans="1:6" x14ac:dyDescent="0.2">
      <c r="A1348" s="100"/>
      <c r="B1348" s="100"/>
      <c r="C1348" s="100"/>
      <c r="D1348" s="100"/>
      <c r="E1348" s="100"/>
      <c r="F1348" s="100"/>
    </row>
    <row r="1349" spans="1:6" x14ac:dyDescent="0.2">
      <c r="A1349" s="100"/>
      <c r="B1349" s="100"/>
      <c r="C1349" s="100"/>
      <c r="D1349" s="100"/>
      <c r="E1349" s="100"/>
      <c r="F1349" s="100"/>
    </row>
    <row r="1350" spans="1:6" x14ac:dyDescent="0.2">
      <c r="A1350" s="100"/>
      <c r="B1350" s="100"/>
      <c r="C1350" s="100"/>
      <c r="D1350" s="100"/>
      <c r="E1350" s="100"/>
      <c r="F1350" s="100"/>
    </row>
    <row r="1351" spans="1:6" x14ac:dyDescent="0.2">
      <c r="A1351" s="100"/>
      <c r="B1351" s="100"/>
      <c r="C1351" s="100"/>
      <c r="D1351" s="100"/>
      <c r="E1351" s="100"/>
      <c r="F1351" s="100"/>
    </row>
    <row r="1352" spans="1:6" x14ac:dyDescent="0.2">
      <c r="A1352" s="100"/>
      <c r="B1352" s="100"/>
      <c r="C1352" s="100"/>
      <c r="D1352" s="100"/>
      <c r="E1352" s="100"/>
      <c r="F1352" s="100"/>
    </row>
    <row r="1353" spans="1:6" x14ac:dyDescent="0.2">
      <c r="A1353" s="100"/>
      <c r="B1353" s="100"/>
      <c r="C1353" s="100"/>
      <c r="D1353" s="100"/>
      <c r="E1353" s="100"/>
      <c r="F1353" s="100"/>
    </row>
    <row r="1354" spans="1:6" x14ac:dyDescent="0.2">
      <c r="A1354" s="100"/>
      <c r="B1354" s="100"/>
      <c r="C1354" s="100"/>
      <c r="D1354" s="100"/>
      <c r="E1354" s="100"/>
      <c r="F1354" s="100"/>
    </row>
    <row r="1355" spans="1:6" x14ac:dyDescent="0.2">
      <c r="A1355" s="100"/>
      <c r="B1355" s="100"/>
      <c r="C1355" s="100"/>
      <c r="D1355" s="100"/>
      <c r="E1355" s="100"/>
      <c r="F1355" s="100"/>
    </row>
    <row r="1356" spans="1:6" x14ac:dyDescent="0.2">
      <c r="A1356" s="100"/>
      <c r="B1356" s="100"/>
      <c r="C1356" s="100"/>
      <c r="D1356" s="100"/>
      <c r="E1356" s="100"/>
      <c r="F1356" s="100"/>
    </row>
    <row r="1357" spans="1:6" x14ac:dyDescent="0.2">
      <c r="A1357" s="100"/>
      <c r="B1357" s="100"/>
      <c r="C1357" s="100"/>
      <c r="D1357" s="100"/>
      <c r="E1357" s="100"/>
      <c r="F1357" s="100"/>
    </row>
    <row r="1358" spans="1:6" x14ac:dyDescent="0.2">
      <c r="A1358" s="100"/>
      <c r="B1358" s="100"/>
      <c r="C1358" s="100"/>
      <c r="D1358" s="100"/>
      <c r="E1358" s="100"/>
      <c r="F1358" s="100"/>
    </row>
    <row r="1359" spans="1:6" x14ac:dyDescent="0.2">
      <c r="A1359" s="100"/>
      <c r="B1359" s="100"/>
      <c r="C1359" s="100"/>
      <c r="D1359" s="100"/>
      <c r="E1359" s="100"/>
      <c r="F1359" s="100"/>
    </row>
    <row r="1360" spans="1:6" x14ac:dyDescent="0.2">
      <c r="A1360" s="100"/>
      <c r="B1360" s="100"/>
      <c r="C1360" s="100"/>
      <c r="D1360" s="100"/>
      <c r="E1360" s="100"/>
      <c r="F1360" s="100"/>
    </row>
    <row r="1361" spans="1:6" x14ac:dyDescent="0.2">
      <c r="A1361" s="100"/>
      <c r="B1361" s="100"/>
      <c r="C1361" s="100"/>
      <c r="D1361" s="100"/>
      <c r="E1361" s="100"/>
      <c r="F1361" s="100"/>
    </row>
    <row r="1362" spans="1:6" x14ac:dyDescent="0.2">
      <c r="A1362" s="100"/>
      <c r="B1362" s="100"/>
      <c r="C1362" s="100"/>
      <c r="D1362" s="100"/>
      <c r="E1362" s="100"/>
      <c r="F1362" s="100"/>
    </row>
    <row r="1363" spans="1:6" x14ac:dyDescent="0.2">
      <c r="A1363" s="100"/>
      <c r="B1363" s="100"/>
      <c r="C1363" s="100"/>
      <c r="D1363" s="100"/>
      <c r="E1363" s="100"/>
      <c r="F1363" s="100"/>
    </row>
    <row r="1364" spans="1:6" x14ac:dyDescent="0.2">
      <c r="A1364" s="100"/>
      <c r="B1364" s="100"/>
      <c r="C1364" s="100"/>
      <c r="D1364" s="100"/>
      <c r="E1364" s="100"/>
      <c r="F1364" s="100"/>
    </row>
    <row r="1365" spans="1:6" x14ac:dyDescent="0.2">
      <c r="A1365" s="100"/>
      <c r="B1365" s="100"/>
      <c r="C1365" s="100"/>
      <c r="D1365" s="100"/>
      <c r="E1365" s="100"/>
      <c r="F1365" s="100"/>
    </row>
    <row r="1366" spans="1:6" x14ac:dyDescent="0.2">
      <c r="A1366" s="100"/>
      <c r="B1366" s="100"/>
      <c r="C1366" s="100"/>
      <c r="D1366" s="100"/>
      <c r="E1366" s="100"/>
      <c r="F1366" s="100"/>
    </row>
    <row r="1367" spans="1:6" x14ac:dyDescent="0.2">
      <c r="A1367" s="100"/>
      <c r="B1367" s="100"/>
      <c r="C1367" s="100"/>
      <c r="D1367" s="100"/>
      <c r="E1367" s="100"/>
      <c r="F1367" s="100"/>
    </row>
    <row r="1368" spans="1:6" x14ac:dyDescent="0.2">
      <c r="A1368" s="100"/>
      <c r="B1368" s="100"/>
      <c r="C1368" s="100"/>
      <c r="D1368" s="100"/>
      <c r="E1368" s="100"/>
      <c r="F1368" s="100"/>
    </row>
    <row r="1369" spans="1:6" x14ac:dyDescent="0.2">
      <c r="A1369" s="100"/>
      <c r="B1369" s="100"/>
      <c r="C1369" s="100"/>
      <c r="D1369" s="100"/>
      <c r="E1369" s="100"/>
      <c r="F1369" s="100"/>
    </row>
    <row r="1370" spans="1:6" x14ac:dyDescent="0.2">
      <c r="A1370" s="100"/>
      <c r="B1370" s="100"/>
      <c r="C1370" s="100"/>
      <c r="D1370" s="100"/>
      <c r="E1370" s="100"/>
      <c r="F1370" s="100"/>
    </row>
    <row r="1371" spans="1:6" x14ac:dyDescent="0.2">
      <c r="A1371" s="100"/>
      <c r="B1371" s="100"/>
      <c r="C1371" s="100"/>
      <c r="D1371" s="100"/>
      <c r="E1371" s="100"/>
      <c r="F1371" s="100"/>
    </row>
    <row r="1372" spans="1:6" x14ac:dyDescent="0.2">
      <c r="A1372" s="100"/>
      <c r="B1372" s="100"/>
      <c r="C1372" s="100"/>
      <c r="D1372" s="100"/>
      <c r="E1372" s="100"/>
      <c r="F1372" s="100"/>
    </row>
    <row r="1373" spans="1:6" x14ac:dyDescent="0.2">
      <c r="A1373" s="100"/>
      <c r="B1373" s="100"/>
      <c r="C1373" s="100"/>
      <c r="D1373" s="100"/>
      <c r="E1373" s="100"/>
      <c r="F1373" s="100"/>
    </row>
    <row r="1374" spans="1:6" x14ac:dyDescent="0.2">
      <c r="A1374" s="100"/>
      <c r="B1374" s="100"/>
      <c r="C1374" s="100"/>
      <c r="D1374" s="100"/>
      <c r="E1374" s="100"/>
      <c r="F1374" s="100"/>
    </row>
    <row r="1375" spans="1:6" x14ac:dyDescent="0.2">
      <c r="A1375" s="100"/>
      <c r="B1375" s="100"/>
      <c r="C1375" s="100"/>
      <c r="D1375" s="100"/>
      <c r="E1375" s="100"/>
      <c r="F1375" s="100"/>
    </row>
    <row r="1376" spans="1:6" x14ac:dyDescent="0.2">
      <c r="A1376" s="100"/>
      <c r="B1376" s="100"/>
      <c r="C1376" s="100"/>
      <c r="D1376" s="100"/>
      <c r="E1376" s="100"/>
      <c r="F1376" s="100"/>
    </row>
    <row r="1377" spans="1:6" x14ac:dyDescent="0.2">
      <c r="A1377" s="100"/>
      <c r="B1377" s="100"/>
      <c r="C1377" s="100"/>
      <c r="D1377" s="100"/>
      <c r="E1377" s="100"/>
      <c r="F1377" s="100"/>
    </row>
    <row r="1378" spans="1:6" x14ac:dyDescent="0.2">
      <c r="A1378" s="100"/>
      <c r="B1378" s="100"/>
      <c r="C1378" s="100"/>
      <c r="D1378" s="100"/>
      <c r="E1378" s="100"/>
      <c r="F1378" s="100"/>
    </row>
    <row r="1379" spans="1:6" x14ac:dyDescent="0.2">
      <c r="A1379" s="100"/>
      <c r="B1379" s="100"/>
      <c r="C1379" s="100"/>
      <c r="D1379" s="100"/>
      <c r="E1379" s="100"/>
      <c r="F1379" s="100"/>
    </row>
    <row r="1380" spans="1:6" x14ac:dyDescent="0.2">
      <c r="A1380" s="100"/>
      <c r="B1380" s="100"/>
      <c r="C1380" s="100"/>
      <c r="D1380" s="100"/>
      <c r="E1380" s="100"/>
      <c r="F1380" s="100"/>
    </row>
    <row r="1381" spans="1:6" x14ac:dyDescent="0.2">
      <c r="A1381" s="100"/>
      <c r="B1381" s="100"/>
      <c r="C1381" s="100"/>
      <c r="D1381" s="100"/>
      <c r="E1381" s="100"/>
      <c r="F1381" s="100"/>
    </row>
    <row r="1382" spans="1:6" x14ac:dyDescent="0.2">
      <c r="A1382" s="100"/>
      <c r="B1382" s="100"/>
      <c r="C1382" s="100"/>
      <c r="D1382" s="100"/>
      <c r="E1382" s="100"/>
      <c r="F1382" s="100"/>
    </row>
    <row r="1383" spans="1:6" x14ac:dyDescent="0.2">
      <c r="A1383" s="100"/>
      <c r="B1383" s="100"/>
      <c r="C1383" s="100"/>
      <c r="D1383" s="100"/>
      <c r="E1383" s="100"/>
      <c r="F1383" s="100"/>
    </row>
    <row r="1384" spans="1:6" x14ac:dyDescent="0.2">
      <c r="A1384" s="100"/>
      <c r="B1384" s="100"/>
      <c r="C1384" s="100"/>
      <c r="D1384" s="100"/>
      <c r="E1384" s="100"/>
      <c r="F1384" s="100"/>
    </row>
    <row r="1385" spans="1:6" x14ac:dyDescent="0.2">
      <c r="A1385" s="100"/>
      <c r="B1385" s="100"/>
      <c r="C1385" s="100"/>
      <c r="D1385" s="100"/>
      <c r="E1385" s="100"/>
      <c r="F1385" s="100"/>
    </row>
    <row r="1386" spans="1:6" x14ac:dyDescent="0.2">
      <c r="A1386" s="100"/>
      <c r="B1386" s="100"/>
      <c r="C1386" s="100"/>
      <c r="D1386" s="100"/>
      <c r="E1386" s="100"/>
      <c r="F1386" s="100"/>
    </row>
    <row r="1387" spans="1:6" x14ac:dyDescent="0.2">
      <c r="A1387" s="100"/>
      <c r="B1387" s="100"/>
      <c r="C1387" s="100"/>
      <c r="D1387" s="100"/>
      <c r="E1387" s="100"/>
      <c r="F1387" s="100"/>
    </row>
    <row r="1388" spans="1:6" x14ac:dyDescent="0.2">
      <c r="A1388" s="100"/>
      <c r="B1388" s="100"/>
      <c r="C1388" s="100"/>
      <c r="D1388" s="100"/>
      <c r="E1388" s="100"/>
      <c r="F1388" s="100"/>
    </row>
    <row r="1389" spans="1:6" x14ac:dyDescent="0.2">
      <c r="A1389" s="100"/>
      <c r="B1389" s="100"/>
      <c r="C1389" s="100"/>
      <c r="D1389" s="100"/>
      <c r="E1389" s="100"/>
      <c r="F1389" s="100"/>
    </row>
    <row r="1390" spans="1:6" x14ac:dyDescent="0.2">
      <c r="A1390" s="100"/>
      <c r="B1390" s="100"/>
      <c r="C1390" s="100"/>
      <c r="D1390" s="100"/>
      <c r="E1390" s="100"/>
      <c r="F1390" s="100"/>
    </row>
    <row r="1391" spans="1:6" x14ac:dyDescent="0.2">
      <c r="A1391" s="100"/>
      <c r="B1391" s="100"/>
      <c r="C1391" s="100"/>
      <c r="D1391" s="100"/>
      <c r="E1391" s="100"/>
      <c r="F1391" s="100"/>
    </row>
    <row r="1392" spans="1:6" x14ac:dyDescent="0.2">
      <c r="A1392" s="100"/>
      <c r="B1392" s="100"/>
      <c r="C1392" s="100"/>
      <c r="D1392" s="100"/>
      <c r="E1392" s="100"/>
      <c r="F1392" s="100"/>
    </row>
    <row r="1393" spans="1:6" x14ac:dyDescent="0.2">
      <c r="A1393" s="100"/>
      <c r="B1393" s="100"/>
      <c r="C1393" s="100"/>
      <c r="D1393" s="100"/>
      <c r="E1393" s="100"/>
      <c r="F1393" s="100"/>
    </row>
    <row r="1394" spans="1:6" x14ac:dyDescent="0.2">
      <c r="A1394" s="100"/>
      <c r="B1394" s="100"/>
      <c r="C1394" s="100"/>
      <c r="D1394" s="100"/>
      <c r="E1394" s="100"/>
      <c r="F1394" s="100"/>
    </row>
    <row r="1395" spans="1:6" x14ac:dyDescent="0.2">
      <c r="A1395" s="100"/>
      <c r="B1395" s="100"/>
      <c r="C1395" s="100"/>
      <c r="D1395" s="100"/>
      <c r="E1395" s="100"/>
      <c r="F1395" s="100"/>
    </row>
    <row r="1396" spans="1:6" x14ac:dyDescent="0.2">
      <c r="A1396" s="100"/>
      <c r="B1396" s="100"/>
      <c r="C1396" s="100"/>
      <c r="D1396" s="100"/>
      <c r="E1396" s="100"/>
      <c r="F1396" s="100"/>
    </row>
    <row r="1397" spans="1:6" x14ac:dyDescent="0.2">
      <c r="A1397" s="100"/>
      <c r="B1397" s="100"/>
      <c r="C1397" s="100"/>
      <c r="D1397" s="100"/>
      <c r="E1397" s="100"/>
      <c r="F1397" s="100"/>
    </row>
    <row r="1398" spans="1:6" x14ac:dyDescent="0.2">
      <c r="A1398" s="100"/>
      <c r="B1398" s="100"/>
      <c r="C1398" s="100"/>
      <c r="D1398" s="100"/>
      <c r="E1398" s="100"/>
      <c r="F1398" s="100"/>
    </row>
    <row r="1399" spans="1:6" x14ac:dyDescent="0.2">
      <c r="A1399" s="100"/>
      <c r="B1399" s="100"/>
      <c r="C1399" s="100"/>
      <c r="D1399" s="100"/>
      <c r="E1399" s="100"/>
      <c r="F1399" s="100"/>
    </row>
    <row r="1400" spans="1:6" x14ac:dyDescent="0.2">
      <c r="A1400" s="100"/>
      <c r="B1400" s="100"/>
      <c r="C1400" s="100"/>
      <c r="D1400" s="100"/>
      <c r="E1400" s="100"/>
      <c r="F1400" s="100"/>
    </row>
    <row r="1401" spans="1:6" x14ac:dyDescent="0.2">
      <c r="A1401" s="100"/>
      <c r="B1401" s="100"/>
      <c r="C1401" s="100"/>
      <c r="D1401" s="100"/>
      <c r="E1401" s="100"/>
      <c r="F1401" s="100"/>
    </row>
    <row r="1402" spans="1:6" x14ac:dyDescent="0.2">
      <c r="A1402" s="100"/>
      <c r="B1402" s="100"/>
      <c r="C1402" s="100"/>
      <c r="D1402" s="100"/>
      <c r="E1402" s="100"/>
      <c r="F1402" s="100"/>
    </row>
    <row r="1403" spans="1:6" x14ac:dyDescent="0.2">
      <c r="A1403" s="100"/>
      <c r="B1403" s="100"/>
      <c r="C1403" s="100"/>
      <c r="D1403" s="100"/>
      <c r="E1403" s="100"/>
      <c r="F1403" s="100"/>
    </row>
    <row r="1404" spans="1:6" x14ac:dyDescent="0.2">
      <c r="A1404" s="100"/>
      <c r="B1404" s="100"/>
      <c r="C1404" s="100"/>
      <c r="D1404" s="100"/>
      <c r="E1404" s="100"/>
      <c r="F1404" s="100"/>
    </row>
    <row r="1405" spans="1:6" x14ac:dyDescent="0.2">
      <c r="A1405" s="100"/>
      <c r="B1405" s="100"/>
      <c r="C1405" s="100"/>
      <c r="D1405" s="100"/>
      <c r="E1405" s="100"/>
      <c r="F1405" s="100"/>
    </row>
    <row r="1406" spans="1:6" x14ac:dyDescent="0.2">
      <c r="A1406" s="100"/>
      <c r="B1406" s="100"/>
      <c r="C1406" s="100"/>
      <c r="D1406" s="100"/>
      <c r="E1406" s="100"/>
      <c r="F1406" s="100"/>
    </row>
    <row r="1407" spans="1:6" x14ac:dyDescent="0.2">
      <c r="A1407" s="100"/>
      <c r="B1407" s="100"/>
      <c r="C1407" s="100"/>
      <c r="D1407" s="100"/>
      <c r="E1407" s="100"/>
      <c r="F1407" s="100"/>
    </row>
    <row r="1408" spans="1:6" x14ac:dyDescent="0.2">
      <c r="A1408" s="100"/>
      <c r="B1408" s="100"/>
      <c r="C1408" s="100"/>
      <c r="D1408" s="100"/>
      <c r="E1408" s="100"/>
      <c r="F1408" s="100"/>
    </row>
    <row r="1409" spans="1:6" x14ac:dyDescent="0.2">
      <c r="A1409" s="100"/>
      <c r="B1409" s="100"/>
      <c r="C1409" s="100"/>
      <c r="D1409" s="100"/>
      <c r="E1409" s="100"/>
      <c r="F1409" s="100"/>
    </row>
    <row r="1410" spans="1:6" x14ac:dyDescent="0.2">
      <c r="A1410" s="100"/>
      <c r="B1410" s="100"/>
      <c r="C1410" s="100"/>
      <c r="D1410" s="100"/>
      <c r="E1410" s="100"/>
      <c r="F1410" s="100"/>
    </row>
    <row r="1411" spans="1:6" x14ac:dyDescent="0.2">
      <c r="A1411" s="100"/>
      <c r="B1411" s="100"/>
      <c r="C1411" s="100"/>
      <c r="D1411" s="100"/>
      <c r="E1411" s="100"/>
      <c r="F1411" s="100"/>
    </row>
    <row r="1412" spans="1:6" x14ac:dyDescent="0.2">
      <c r="A1412" s="100"/>
      <c r="B1412" s="100"/>
      <c r="C1412" s="100"/>
      <c r="D1412" s="100"/>
      <c r="E1412" s="100"/>
      <c r="F1412" s="100"/>
    </row>
    <row r="1413" spans="1:6" x14ac:dyDescent="0.2">
      <c r="A1413" s="100"/>
      <c r="B1413" s="100"/>
      <c r="C1413" s="100"/>
      <c r="D1413" s="100"/>
      <c r="E1413" s="100"/>
      <c r="F1413" s="100"/>
    </row>
    <row r="1414" spans="1:6" x14ac:dyDescent="0.2">
      <c r="A1414" s="100"/>
      <c r="B1414" s="100"/>
      <c r="C1414" s="100"/>
      <c r="D1414" s="100"/>
      <c r="E1414" s="100"/>
      <c r="F1414" s="100"/>
    </row>
    <row r="1415" spans="1:6" x14ac:dyDescent="0.2">
      <c r="A1415" s="100"/>
      <c r="B1415" s="100"/>
      <c r="C1415" s="100"/>
      <c r="D1415" s="100"/>
      <c r="E1415" s="100"/>
      <c r="F1415" s="100"/>
    </row>
    <row r="1416" spans="1:6" x14ac:dyDescent="0.2">
      <c r="A1416" s="100"/>
      <c r="B1416" s="100"/>
      <c r="C1416" s="100"/>
      <c r="D1416" s="100"/>
      <c r="E1416" s="100"/>
      <c r="F1416" s="100"/>
    </row>
    <row r="1417" spans="1:6" x14ac:dyDescent="0.2">
      <c r="A1417" s="100"/>
      <c r="B1417" s="100"/>
      <c r="C1417" s="100"/>
      <c r="D1417" s="100"/>
      <c r="E1417" s="100"/>
      <c r="F1417" s="100"/>
    </row>
    <row r="1418" spans="1:6" x14ac:dyDescent="0.2">
      <c r="A1418" s="100"/>
      <c r="B1418" s="100"/>
      <c r="C1418" s="100"/>
      <c r="D1418" s="100"/>
      <c r="E1418" s="100"/>
      <c r="F1418" s="100"/>
    </row>
    <row r="1419" spans="1:6" x14ac:dyDescent="0.2">
      <c r="A1419" s="100"/>
      <c r="B1419" s="100"/>
      <c r="C1419" s="100"/>
      <c r="D1419" s="100"/>
      <c r="E1419" s="100"/>
      <c r="F1419" s="100"/>
    </row>
    <row r="1420" spans="1:6" x14ac:dyDescent="0.2">
      <c r="A1420" s="100"/>
      <c r="B1420" s="100"/>
      <c r="C1420" s="100"/>
      <c r="D1420" s="100"/>
      <c r="E1420" s="100"/>
      <c r="F1420" s="100"/>
    </row>
    <row r="1421" spans="1:6" x14ac:dyDescent="0.2">
      <c r="A1421" s="100"/>
      <c r="B1421" s="100"/>
      <c r="C1421" s="100"/>
      <c r="D1421" s="100"/>
      <c r="E1421" s="100"/>
      <c r="F1421" s="100"/>
    </row>
    <row r="1422" spans="1:6" x14ac:dyDescent="0.2">
      <c r="A1422" s="100"/>
      <c r="B1422" s="100"/>
      <c r="C1422" s="100"/>
      <c r="D1422" s="100"/>
      <c r="E1422" s="100"/>
      <c r="F1422" s="100"/>
    </row>
    <row r="1423" spans="1:6" x14ac:dyDescent="0.2">
      <c r="A1423" s="100"/>
      <c r="B1423" s="100"/>
      <c r="C1423" s="100"/>
      <c r="D1423" s="100"/>
      <c r="E1423" s="100"/>
      <c r="F1423" s="100"/>
    </row>
    <row r="1424" spans="1:6" x14ac:dyDescent="0.2">
      <c r="A1424" s="100"/>
      <c r="B1424" s="100"/>
      <c r="C1424" s="100"/>
      <c r="D1424" s="100"/>
      <c r="E1424" s="100"/>
      <c r="F1424" s="100"/>
    </row>
    <row r="1425" spans="1:6" x14ac:dyDescent="0.2">
      <c r="A1425" s="100"/>
      <c r="B1425" s="100"/>
      <c r="C1425" s="100"/>
      <c r="D1425" s="100"/>
      <c r="E1425" s="100"/>
      <c r="F1425" s="100"/>
    </row>
    <row r="1426" spans="1:6" x14ac:dyDescent="0.2">
      <c r="A1426" s="100"/>
      <c r="B1426" s="100"/>
      <c r="C1426" s="100"/>
      <c r="D1426" s="100"/>
      <c r="E1426" s="100"/>
      <c r="F1426" s="100"/>
    </row>
    <row r="1427" spans="1:6" x14ac:dyDescent="0.2">
      <c r="A1427" s="100"/>
      <c r="B1427" s="100"/>
      <c r="C1427" s="100"/>
      <c r="D1427" s="100"/>
      <c r="E1427" s="100"/>
      <c r="F1427" s="100"/>
    </row>
    <row r="1428" spans="1:6" x14ac:dyDescent="0.2">
      <c r="A1428" s="100"/>
      <c r="B1428" s="100"/>
      <c r="C1428" s="100"/>
      <c r="D1428" s="100"/>
      <c r="E1428" s="100"/>
      <c r="F1428" s="100"/>
    </row>
    <row r="1429" spans="1:6" x14ac:dyDescent="0.2">
      <c r="A1429" s="100"/>
      <c r="B1429" s="100"/>
      <c r="C1429" s="100"/>
      <c r="D1429" s="100"/>
      <c r="E1429" s="100"/>
      <c r="F1429" s="100"/>
    </row>
    <row r="1430" spans="1:6" x14ac:dyDescent="0.2">
      <c r="A1430" s="100"/>
      <c r="B1430" s="100"/>
      <c r="C1430" s="100"/>
      <c r="D1430" s="100"/>
      <c r="E1430" s="100"/>
      <c r="F1430" s="100"/>
    </row>
    <row r="1431" spans="1:6" x14ac:dyDescent="0.2">
      <c r="A1431" s="100"/>
      <c r="B1431" s="100"/>
      <c r="C1431" s="100"/>
      <c r="D1431" s="100"/>
      <c r="E1431" s="100"/>
      <c r="F1431" s="100"/>
    </row>
    <row r="1432" spans="1:6" x14ac:dyDescent="0.2">
      <c r="A1432" s="100"/>
      <c r="B1432" s="100"/>
      <c r="C1432" s="100"/>
      <c r="D1432" s="100"/>
      <c r="E1432" s="100"/>
      <c r="F1432" s="100"/>
    </row>
    <row r="1433" spans="1:6" x14ac:dyDescent="0.2">
      <c r="A1433" s="100"/>
      <c r="B1433" s="100"/>
      <c r="C1433" s="100"/>
      <c r="D1433" s="100"/>
      <c r="E1433" s="100"/>
      <c r="F1433" s="100"/>
    </row>
    <row r="1434" spans="1:6" x14ac:dyDescent="0.2">
      <c r="A1434" s="100"/>
      <c r="B1434" s="100"/>
      <c r="C1434" s="100"/>
      <c r="D1434" s="100"/>
      <c r="E1434" s="100"/>
      <c r="F1434" s="100"/>
    </row>
    <row r="1435" spans="1:6" x14ac:dyDescent="0.2">
      <c r="A1435" s="100"/>
      <c r="B1435" s="100"/>
      <c r="C1435" s="100"/>
      <c r="D1435" s="100"/>
      <c r="E1435" s="100"/>
      <c r="F1435" s="100"/>
    </row>
    <row r="1436" spans="1:6" x14ac:dyDescent="0.2">
      <c r="A1436" s="100"/>
      <c r="B1436" s="100"/>
      <c r="C1436" s="100"/>
      <c r="D1436" s="100"/>
      <c r="E1436" s="100"/>
      <c r="F1436" s="100"/>
    </row>
    <row r="1437" spans="1:6" x14ac:dyDescent="0.2">
      <c r="A1437" s="100"/>
      <c r="B1437" s="100"/>
      <c r="C1437" s="100"/>
      <c r="D1437" s="100"/>
      <c r="E1437" s="100"/>
      <c r="F1437" s="100"/>
    </row>
    <row r="1438" spans="1:6" x14ac:dyDescent="0.2">
      <c r="A1438" s="100"/>
      <c r="B1438" s="100"/>
      <c r="C1438" s="100"/>
      <c r="D1438" s="100"/>
      <c r="E1438" s="100"/>
      <c r="F1438" s="100"/>
    </row>
    <row r="1439" spans="1:6" x14ac:dyDescent="0.2">
      <c r="A1439" s="100"/>
      <c r="B1439" s="100"/>
      <c r="C1439" s="100"/>
      <c r="D1439" s="100"/>
      <c r="E1439" s="100"/>
      <c r="F1439" s="100"/>
    </row>
    <row r="1440" spans="1:6" x14ac:dyDescent="0.2">
      <c r="A1440" s="100"/>
      <c r="B1440" s="100"/>
      <c r="C1440" s="100"/>
      <c r="D1440" s="100"/>
      <c r="E1440" s="100"/>
      <c r="F1440" s="100"/>
    </row>
    <row r="1441" spans="1:6" x14ac:dyDescent="0.2">
      <c r="A1441" s="100"/>
      <c r="B1441" s="100"/>
      <c r="C1441" s="100"/>
      <c r="D1441" s="100"/>
      <c r="E1441" s="100"/>
      <c r="F1441" s="100"/>
    </row>
    <row r="1442" spans="1:6" x14ac:dyDescent="0.2">
      <c r="A1442" s="100"/>
      <c r="B1442" s="100"/>
      <c r="C1442" s="100"/>
      <c r="D1442" s="100"/>
      <c r="E1442" s="100"/>
      <c r="F1442" s="100"/>
    </row>
    <row r="1443" spans="1:6" x14ac:dyDescent="0.2">
      <c r="A1443" s="100"/>
      <c r="B1443" s="100"/>
      <c r="C1443" s="100"/>
      <c r="D1443" s="100"/>
      <c r="E1443" s="100"/>
      <c r="F1443" s="100"/>
    </row>
    <row r="1444" spans="1:6" x14ac:dyDescent="0.2">
      <c r="A1444" s="100"/>
      <c r="B1444" s="100"/>
      <c r="C1444" s="100"/>
      <c r="D1444" s="100"/>
      <c r="E1444" s="100"/>
      <c r="F1444" s="100"/>
    </row>
    <row r="1445" spans="1:6" x14ac:dyDescent="0.2">
      <c r="A1445" s="100"/>
      <c r="B1445" s="100"/>
      <c r="C1445" s="100"/>
      <c r="D1445" s="100"/>
      <c r="E1445" s="100"/>
      <c r="F1445" s="100"/>
    </row>
    <row r="1446" spans="1:6" x14ac:dyDescent="0.2">
      <c r="A1446" s="100"/>
      <c r="B1446" s="100"/>
      <c r="C1446" s="100"/>
      <c r="D1446" s="100"/>
      <c r="E1446" s="100"/>
      <c r="F1446" s="100"/>
    </row>
    <row r="1447" spans="1:6" x14ac:dyDescent="0.2">
      <c r="A1447" s="100"/>
      <c r="B1447" s="100"/>
      <c r="C1447" s="100"/>
      <c r="D1447" s="100"/>
      <c r="E1447" s="100"/>
      <c r="F1447" s="100"/>
    </row>
    <row r="1448" spans="1:6" x14ac:dyDescent="0.2">
      <c r="A1448" s="100"/>
      <c r="B1448" s="100"/>
      <c r="C1448" s="100"/>
      <c r="D1448" s="100"/>
      <c r="E1448" s="100"/>
      <c r="F1448" s="100"/>
    </row>
    <row r="1449" spans="1:6" x14ac:dyDescent="0.2">
      <c r="A1449" s="100"/>
      <c r="B1449" s="100"/>
      <c r="C1449" s="100"/>
      <c r="D1449" s="100"/>
      <c r="E1449" s="100"/>
      <c r="F1449" s="100"/>
    </row>
    <row r="1450" spans="1:6" x14ac:dyDescent="0.2">
      <c r="A1450" s="100"/>
      <c r="B1450" s="100"/>
      <c r="C1450" s="100"/>
      <c r="D1450" s="100"/>
      <c r="E1450" s="100"/>
      <c r="F1450" s="100"/>
    </row>
    <row r="1451" spans="1:6" x14ac:dyDescent="0.2">
      <c r="A1451" s="100"/>
      <c r="B1451" s="100"/>
      <c r="C1451" s="100"/>
      <c r="D1451" s="100"/>
      <c r="E1451" s="100"/>
      <c r="F1451" s="100"/>
    </row>
    <row r="1452" spans="1:6" x14ac:dyDescent="0.2">
      <c r="A1452" s="100"/>
      <c r="B1452" s="100"/>
      <c r="C1452" s="100"/>
      <c r="D1452" s="100"/>
      <c r="E1452" s="100"/>
      <c r="F1452" s="100"/>
    </row>
    <row r="1453" spans="1:6" x14ac:dyDescent="0.2">
      <c r="A1453" s="100"/>
      <c r="B1453" s="100"/>
      <c r="C1453" s="100"/>
      <c r="D1453" s="100"/>
      <c r="E1453" s="100"/>
      <c r="F1453" s="100"/>
    </row>
    <row r="1454" spans="1:6" x14ac:dyDescent="0.2">
      <c r="A1454" s="100"/>
      <c r="B1454" s="100"/>
      <c r="C1454" s="100"/>
      <c r="D1454" s="100"/>
      <c r="E1454" s="100"/>
      <c r="F1454" s="100"/>
    </row>
    <row r="1455" spans="1:6" x14ac:dyDescent="0.2">
      <c r="A1455" s="100"/>
      <c r="B1455" s="100"/>
      <c r="C1455" s="100"/>
      <c r="D1455" s="100"/>
      <c r="E1455" s="100"/>
      <c r="F1455" s="100"/>
    </row>
    <row r="1456" spans="1:6" x14ac:dyDescent="0.2">
      <c r="A1456" s="100"/>
      <c r="B1456" s="100"/>
      <c r="C1456" s="100"/>
      <c r="D1456" s="100"/>
      <c r="E1456" s="100"/>
      <c r="F1456" s="100"/>
    </row>
    <row r="1457" spans="1:6" x14ac:dyDescent="0.2">
      <c r="A1457" s="100"/>
      <c r="B1457" s="100"/>
      <c r="C1457" s="100"/>
      <c r="D1457" s="100"/>
      <c r="E1457" s="100"/>
      <c r="F1457" s="100"/>
    </row>
    <row r="1458" spans="1:6" x14ac:dyDescent="0.2">
      <c r="A1458" s="100"/>
      <c r="B1458" s="100"/>
      <c r="C1458" s="100"/>
      <c r="D1458" s="100"/>
      <c r="E1458" s="100"/>
      <c r="F1458" s="100"/>
    </row>
    <row r="1459" spans="1:6" x14ac:dyDescent="0.2">
      <c r="A1459" s="100"/>
      <c r="B1459" s="100"/>
      <c r="C1459" s="100"/>
      <c r="D1459" s="100"/>
      <c r="E1459" s="100"/>
      <c r="F1459" s="100"/>
    </row>
    <row r="1460" spans="1:6" x14ac:dyDescent="0.2">
      <c r="A1460" s="100"/>
      <c r="B1460" s="100"/>
      <c r="C1460" s="100"/>
      <c r="D1460" s="100"/>
      <c r="E1460" s="100"/>
      <c r="F1460" s="100"/>
    </row>
    <row r="1461" spans="1:6" x14ac:dyDescent="0.2">
      <c r="A1461" s="100"/>
      <c r="B1461" s="100"/>
      <c r="C1461" s="100"/>
      <c r="D1461" s="100"/>
      <c r="E1461" s="100"/>
      <c r="F1461" s="100"/>
    </row>
    <row r="1462" spans="1:6" x14ac:dyDescent="0.2">
      <c r="A1462" s="100"/>
      <c r="B1462" s="100"/>
      <c r="C1462" s="100"/>
      <c r="D1462" s="100"/>
      <c r="E1462" s="100"/>
      <c r="F1462" s="100"/>
    </row>
    <row r="1463" spans="1:6" x14ac:dyDescent="0.2">
      <c r="A1463" s="100"/>
      <c r="B1463" s="100"/>
      <c r="C1463" s="100"/>
      <c r="D1463" s="100"/>
      <c r="E1463" s="100"/>
      <c r="F1463" s="100"/>
    </row>
    <row r="1464" spans="1:6" x14ac:dyDescent="0.2">
      <c r="A1464" s="100"/>
      <c r="B1464" s="100"/>
      <c r="C1464" s="100"/>
      <c r="D1464" s="100"/>
      <c r="E1464" s="100"/>
      <c r="F1464" s="100"/>
    </row>
    <row r="1465" spans="1:6" x14ac:dyDescent="0.2">
      <c r="A1465" s="100"/>
      <c r="B1465" s="100"/>
      <c r="C1465" s="100"/>
      <c r="D1465" s="100"/>
      <c r="E1465" s="100"/>
      <c r="F1465" s="100"/>
    </row>
    <row r="1466" spans="1:6" x14ac:dyDescent="0.2">
      <c r="A1466" s="100"/>
      <c r="B1466" s="100"/>
      <c r="C1466" s="100"/>
      <c r="D1466" s="100"/>
      <c r="E1466" s="100"/>
      <c r="F1466" s="100"/>
    </row>
    <row r="1467" spans="1:6" x14ac:dyDescent="0.2">
      <c r="A1467" s="100"/>
      <c r="B1467" s="100"/>
      <c r="C1467" s="100"/>
      <c r="D1467" s="100"/>
      <c r="E1467" s="100"/>
      <c r="F1467" s="100"/>
    </row>
    <row r="1468" spans="1:6" x14ac:dyDescent="0.2">
      <c r="A1468" s="100"/>
      <c r="B1468" s="100"/>
      <c r="C1468" s="100"/>
      <c r="D1468" s="100"/>
      <c r="E1468" s="100"/>
      <c r="F1468" s="100"/>
    </row>
    <row r="1469" spans="1:6" x14ac:dyDescent="0.2">
      <c r="A1469" s="100"/>
      <c r="B1469" s="100"/>
      <c r="C1469" s="100"/>
      <c r="D1469" s="100"/>
      <c r="E1469" s="100"/>
      <c r="F1469" s="100"/>
    </row>
    <row r="1470" spans="1:6" x14ac:dyDescent="0.2">
      <c r="A1470" s="100"/>
      <c r="B1470" s="100"/>
      <c r="C1470" s="100"/>
      <c r="D1470" s="100"/>
      <c r="E1470" s="100"/>
      <c r="F1470" s="100"/>
    </row>
    <row r="1471" spans="1:6" x14ac:dyDescent="0.2">
      <c r="A1471" s="100"/>
      <c r="B1471" s="100"/>
      <c r="C1471" s="100"/>
      <c r="D1471" s="100"/>
      <c r="E1471" s="100"/>
      <c r="F1471" s="100"/>
    </row>
    <row r="1472" spans="1:6" x14ac:dyDescent="0.2">
      <c r="A1472" s="100"/>
      <c r="B1472" s="100"/>
      <c r="C1472" s="100"/>
      <c r="D1472" s="100"/>
      <c r="E1472" s="100"/>
      <c r="F1472" s="100"/>
    </row>
    <row r="1473" spans="1:6" x14ac:dyDescent="0.2">
      <c r="A1473" s="100"/>
      <c r="B1473" s="100"/>
      <c r="C1473" s="100"/>
      <c r="D1473" s="100"/>
      <c r="E1473" s="100"/>
      <c r="F1473" s="100"/>
    </row>
    <row r="1474" spans="1:6" x14ac:dyDescent="0.2">
      <c r="A1474" s="100"/>
      <c r="B1474" s="100"/>
      <c r="C1474" s="100"/>
      <c r="D1474" s="100"/>
      <c r="E1474" s="100"/>
      <c r="F1474" s="100"/>
    </row>
    <row r="1475" spans="1:6" x14ac:dyDescent="0.2">
      <c r="A1475" s="100"/>
      <c r="B1475" s="100"/>
      <c r="C1475" s="100"/>
      <c r="D1475" s="100"/>
      <c r="E1475" s="100"/>
      <c r="F1475" s="100"/>
    </row>
    <row r="1476" spans="1:6" x14ac:dyDescent="0.2">
      <c r="A1476" s="100"/>
      <c r="B1476" s="100"/>
      <c r="C1476" s="100"/>
      <c r="D1476" s="100"/>
      <c r="E1476" s="100"/>
      <c r="F1476" s="100"/>
    </row>
    <row r="1477" spans="1:6" x14ac:dyDescent="0.2">
      <c r="A1477" s="100"/>
      <c r="B1477" s="100"/>
      <c r="C1477" s="100"/>
      <c r="D1477" s="100"/>
      <c r="E1477" s="100"/>
      <c r="F1477" s="100"/>
    </row>
    <row r="1478" spans="1:6" x14ac:dyDescent="0.2">
      <c r="A1478" s="100"/>
      <c r="B1478" s="100"/>
      <c r="C1478" s="100"/>
      <c r="D1478" s="100"/>
      <c r="E1478" s="100"/>
      <c r="F1478" s="100"/>
    </row>
    <row r="1479" spans="1:6" x14ac:dyDescent="0.2">
      <c r="A1479" s="100"/>
      <c r="B1479" s="100"/>
      <c r="C1479" s="100"/>
      <c r="D1479" s="100"/>
      <c r="E1479" s="100"/>
      <c r="F1479" s="100"/>
    </row>
    <row r="1480" spans="1:6" x14ac:dyDescent="0.2">
      <c r="A1480" s="100"/>
      <c r="B1480" s="100"/>
      <c r="C1480" s="100"/>
      <c r="D1480" s="100"/>
      <c r="E1480" s="100"/>
      <c r="F1480" s="100"/>
    </row>
    <row r="1481" spans="1:6" x14ac:dyDescent="0.2">
      <c r="A1481" s="100"/>
      <c r="B1481" s="100"/>
      <c r="C1481" s="100"/>
      <c r="D1481" s="100"/>
      <c r="E1481" s="100"/>
      <c r="F1481" s="100"/>
    </row>
    <row r="1482" spans="1:6" x14ac:dyDescent="0.2">
      <c r="A1482" s="100"/>
      <c r="B1482" s="100"/>
      <c r="C1482" s="100"/>
      <c r="D1482" s="100"/>
      <c r="E1482" s="100"/>
      <c r="F1482" s="100"/>
    </row>
    <row r="1483" spans="1:6" x14ac:dyDescent="0.2">
      <c r="A1483" s="100"/>
      <c r="B1483" s="100"/>
      <c r="C1483" s="100"/>
      <c r="D1483" s="100"/>
      <c r="E1483" s="100"/>
      <c r="F1483" s="100"/>
    </row>
    <row r="1484" spans="1:6" x14ac:dyDescent="0.2">
      <c r="A1484" s="100"/>
      <c r="B1484" s="100"/>
      <c r="C1484" s="100"/>
      <c r="D1484" s="100"/>
      <c r="E1484" s="100"/>
      <c r="F1484" s="100"/>
    </row>
    <row r="1485" spans="1:6" x14ac:dyDescent="0.2">
      <c r="A1485" s="100"/>
      <c r="B1485" s="100"/>
      <c r="C1485" s="100"/>
      <c r="D1485" s="100"/>
      <c r="E1485" s="100"/>
      <c r="F1485" s="100"/>
    </row>
    <row r="1486" spans="1:6" x14ac:dyDescent="0.2">
      <c r="A1486" s="100"/>
      <c r="B1486" s="100"/>
      <c r="C1486" s="100"/>
      <c r="D1486" s="100"/>
      <c r="E1486" s="100"/>
      <c r="F1486" s="100"/>
    </row>
    <row r="1487" spans="1:6" x14ac:dyDescent="0.2">
      <c r="A1487" s="100"/>
      <c r="B1487" s="100"/>
      <c r="C1487" s="100"/>
      <c r="D1487" s="100"/>
      <c r="E1487" s="100"/>
      <c r="F1487" s="100"/>
    </row>
    <row r="1488" spans="1:6" x14ac:dyDescent="0.2">
      <c r="A1488" s="100"/>
      <c r="B1488" s="100"/>
      <c r="C1488" s="100"/>
      <c r="D1488" s="100"/>
      <c r="E1488" s="100"/>
      <c r="F1488" s="100"/>
    </row>
    <row r="1489" spans="1:6" x14ac:dyDescent="0.2">
      <c r="A1489" s="100"/>
      <c r="B1489" s="100"/>
      <c r="C1489" s="100"/>
      <c r="D1489" s="100"/>
      <c r="E1489" s="100"/>
      <c r="F1489" s="100"/>
    </row>
    <row r="1490" spans="1:6" x14ac:dyDescent="0.2">
      <c r="A1490" s="100"/>
      <c r="B1490" s="100"/>
      <c r="C1490" s="100"/>
      <c r="D1490" s="100"/>
      <c r="E1490" s="100"/>
      <c r="F1490" s="100"/>
    </row>
    <row r="1491" spans="1:6" x14ac:dyDescent="0.2">
      <c r="A1491" s="100"/>
      <c r="B1491" s="100"/>
      <c r="C1491" s="100"/>
      <c r="D1491" s="100"/>
      <c r="E1491" s="100"/>
      <c r="F1491" s="100"/>
    </row>
    <row r="1492" spans="1:6" x14ac:dyDescent="0.2">
      <c r="A1492" s="100"/>
      <c r="B1492" s="100"/>
      <c r="C1492" s="100"/>
      <c r="D1492" s="100"/>
      <c r="E1492" s="100"/>
      <c r="F1492" s="100"/>
    </row>
    <row r="1493" spans="1:6" x14ac:dyDescent="0.2">
      <c r="A1493" s="100"/>
      <c r="B1493" s="100"/>
      <c r="C1493" s="100"/>
      <c r="D1493" s="100"/>
      <c r="E1493" s="100"/>
      <c r="F1493" s="100"/>
    </row>
    <row r="1494" spans="1:6" x14ac:dyDescent="0.2">
      <c r="A1494" s="100"/>
      <c r="B1494" s="100"/>
      <c r="C1494" s="100"/>
      <c r="D1494" s="100"/>
      <c r="E1494" s="100"/>
      <c r="F1494" s="100"/>
    </row>
    <row r="1495" spans="1:6" x14ac:dyDescent="0.2">
      <c r="A1495" s="100"/>
      <c r="B1495" s="100"/>
      <c r="C1495" s="100"/>
      <c r="D1495" s="100"/>
      <c r="E1495" s="100"/>
      <c r="F1495" s="100"/>
    </row>
    <row r="1496" spans="1:6" x14ac:dyDescent="0.2">
      <c r="A1496" s="100"/>
      <c r="B1496" s="100"/>
      <c r="C1496" s="100"/>
      <c r="D1496" s="100"/>
      <c r="E1496" s="100"/>
      <c r="F1496" s="100"/>
    </row>
    <row r="1497" spans="1:6" x14ac:dyDescent="0.2">
      <c r="A1497" s="100"/>
      <c r="B1497" s="100"/>
      <c r="C1497" s="100"/>
      <c r="D1497" s="100"/>
      <c r="E1497" s="100"/>
      <c r="F1497" s="100"/>
    </row>
    <row r="1498" spans="1:6" x14ac:dyDescent="0.2">
      <c r="A1498" s="100"/>
      <c r="B1498" s="100"/>
      <c r="C1498" s="100"/>
      <c r="D1498" s="100"/>
      <c r="E1498" s="100"/>
      <c r="F1498" s="100"/>
    </row>
    <row r="1499" spans="1:6" x14ac:dyDescent="0.2">
      <c r="A1499" s="100"/>
      <c r="B1499" s="100"/>
      <c r="C1499" s="100"/>
      <c r="D1499" s="100"/>
      <c r="E1499" s="100"/>
      <c r="F1499" s="100"/>
    </row>
    <row r="1500" spans="1:6" x14ac:dyDescent="0.2">
      <c r="A1500" s="100"/>
      <c r="B1500" s="100"/>
      <c r="C1500" s="100"/>
      <c r="D1500" s="100"/>
      <c r="E1500" s="100"/>
      <c r="F1500" s="100"/>
    </row>
    <row r="1501" spans="1:6" x14ac:dyDescent="0.2">
      <c r="A1501" s="100"/>
      <c r="B1501" s="100"/>
      <c r="C1501" s="100"/>
      <c r="D1501" s="100"/>
      <c r="E1501" s="100"/>
      <c r="F1501" s="100"/>
    </row>
    <row r="1502" spans="1:6" x14ac:dyDescent="0.2">
      <c r="A1502" s="100"/>
      <c r="B1502" s="100"/>
      <c r="C1502" s="100"/>
      <c r="D1502" s="100"/>
      <c r="E1502" s="100"/>
      <c r="F1502" s="100"/>
    </row>
    <row r="1503" spans="1:6" x14ac:dyDescent="0.2">
      <c r="A1503" s="100"/>
      <c r="B1503" s="100"/>
      <c r="C1503" s="100"/>
      <c r="D1503" s="100"/>
      <c r="E1503" s="100"/>
      <c r="F1503" s="100"/>
    </row>
    <row r="1504" spans="1:6" x14ac:dyDescent="0.2">
      <c r="A1504" s="100"/>
      <c r="B1504" s="100"/>
      <c r="C1504" s="100"/>
      <c r="D1504" s="100"/>
      <c r="E1504" s="100"/>
      <c r="F1504" s="100"/>
    </row>
    <row r="1505" spans="1:6" x14ac:dyDescent="0.2">
      <c r="A1505" s="100"/>
      <c r="B1505" s="100"/>
      <c r="C1505" s="100"/>
      <c r="D1505" s="100"/>
      <c r="E1505" s="100"/>
      <c r="F1505" s="100"/>
    </row>
    <row r="1506" spans="1:6" x14ac:dyDescent="0.2">
      <c r="A1506" s="100"/>
      <c r="B1506" s="100"/>
      <c r="C1506" s="100"/>
      <c r="D1506" s="100"/>
      <c r="E1506" s="100"/>
      <c r="F1506" s="100"/>
    </row>
    <row r="1507" spans="1:6" x14ac:dyDescent="0.2">
      <c r="A1507" s="100"/>
      <c r="B1507" s="100"/>
      <c r="C1507" s="100"/>
      <c r="D1507" s="100"/>
      <c r="E1507" s="100"/>
      <c r="F1507" s="100"/>
    </row>
    <row r="1508" spans="1:6" x14ac:dyDescent="0.2">
      <c r="A1508" s="100"/>
      <c r="B1508" s="100"/>
      <c r="C1508" s="100"/>
      <c r="D1508" s="100"/>
      <c r="E1508" s="100"/>
      <c r="F1508" s="100"/>
    </row>
    <row r="1509" spans="1:6" x14ac:dyDescent="0.2">
      <c r="A1509" s="100"/>
      <c r="B1509" s="100"/>
      <c r="C1509" s="100"/>
      <c r="D1509" s="100"/>
      <c r="E1509" s="100"/>
      <c r="F1509" s="100"/>
    </row>
    <row r="1510" spans="1:6" x14ac:dyDescent="0.2">
      <c r="A1510" s="100"/>
      <c r="B1510" s="100"/>
      <c r="C1510" s="100"/>
      <c r="D1510" s="100"/>
      <c r="E1510" s="100"/>
      <c r="F1510" s="100"/>
    </row>
    <row r="1511" spans="1:6" x14ac:dyDescent="0.2">
      <c r="A1511" s="100"/>
      <c r="B1511" s="100"/>
      <c r="C1511" s="100"/>
      <c r="D1511" s="100"/>
      <c r="E1511" s="100"/>
      <c r="F1511" s="100"/>
    </row>
    <row r="1512" spans="1:6" x14ac:dyDescent="0.2">
      <c r="A1512" s="100"/>
      <c r="B1512" s="100"/>
      <c r="C1512" s="100"/>
      <c r="D1512" s="100"/>
      <c r="E1512" s="100"/>
      <c r="F1512" s="100"/>
    </row>
    <row r="1513" spans="1:6" x14ac:dyDescent="0.2">
      <c r="A1513" s="100"/>
      <c r="B1513" s="100"/>
      <c r="C1513" s="100"/>
      <c r="D1513" s="100"/>
      <c r="E1513" s="100"/>
      <c r="F1513" s="100"/>
    </row>
    <row r="1514" spans="1:6" x14ac:dyDescent="0.2">
      <c r="A1514" s="100"/>
      <c r="B1514" s="100"/>
      <c r="C1514" s="100"/>
      <c r="D1514" s="100"/>
      <c r="E1514" s="100"/>
      <c r="F1514" s="100"/>
    </row>
    <row r="1515" spans="1:6" x14ac:dyDescent="0.2">
      <c r="A1515" s="100"/>
      <c r="B1515" s="100"/>
      <c r="C1515" s="100"/>
      <c r="D1515" s="100"/>
      <c r="E1515" s="100"/>
      <c r="F1515" s="100"/>
    </row>
    <row r="1516" spans="1:6" x14ac:dyDescent="0.2">
      <c r="A1516" s="100"/>
      <c r="B1516" s="100"/>
      <c r="C1516" s="100"/>
      <c r="D1516" s="100"/>
      <c r="E1516" s="100"/>
      <c r="F1516" s="100"/>
    </row>
    <row r="1517" spans="1:6" x14ac:dyDescent="0.2">
      <c r="A1517" s="100"/>
      <c r="B1517" s="100"/>
      <c r="C1517" s="100"/>
      <c r="D1517" s="100"/>
      <c r="E1517" s="100"/>
      <c r="F1517" s="100"/>
    </row>
    <row r="1518" spans="1:6" x14ac:dyDescent="0.2">
      <c r="A1518" s="100"/>
      <c r="B1518" s="100"/>
      <c r="C1518" s="100"/>
      <c r="D1518" s="100"/>
      <c r="E1518" s="100"/>
      <c r="F1518" s="100"/>
    </row>
    <row r="1519" spans="1:6" x14ac:dyDescent="0.2">
      <c r="A1519" s="100"/>
      <c r="B1519" s="100"/>
      <c r="C1519" s="100"/>
      <c r="D1519" s="100"/>
      <c r="E1519" s="100"/>
      <c r="F1519" s="100"/>
    </row>
    <row r="1520" spans="1:6" x14ac:dyDescent="0.2">
      <c r="A1520" s="100"/>
      <c r="B1520" s="100"/>
      <c r="C1520" s="100"/>
      <c r="D1520" s="100"/>
      <c r="E1520" s="100"/>
      <c r="F1520" s="100"/>
    </row>
    <row r="1521" spans="1:6" x14ac:dyDescent="0.2">
      <c r="A1521" s="100"/>
      <c r="B1521" s="100"/>
      <c r="C1521" s="100"/>
      <c r="D1521" s="100"/>
      <c r="E1521" s="100"/>
      <c r="F1521" s="100"/>
    </row>
    <row r="1522" spans="1:6" x14ac:dyDescent="0.2">
      <c r="A1522" s="100"/>
      <c r="B1522" s="100"/>
      <c r="C1522" s="100"/>
      <c r="D1522" s="100"/>
      <c r="E1522" s="100"/>
      <c r="F1522" s="100"/>
    </row>
    <row r="1523" spans="1:6" x14ac:dyDescent="0.2">
      <c r="A1523" s="100"/>
      <c r="B1523" s="100"/>
      <c r="C1523" s="100"/>
      <c r="D1523" s="100"/>
      <c r="E1523" s="100"/>
      <c r="F1523" s="100"/>
    </row>
    <row r="1524" spans="1:6" x14ac:dyDescent="0.2">
      <c r="A1524" s="100"/>
      <c r="B1524" s="100"/>
      <c r="C1524" s="100"/>
      <c r="D1524" s="100"/>
      <c r="E1524" s="100"/>
      <c r="F1524" s="100"/>
    </row>
    <row r="1525" spans="1:6" x14ac:dyDescent="0.2">
      <c r="A1525" s="100"/>
      <c r="B1525" s="100"/>
      <c r="C1525" s="100"/>
      <c r="D1525" s="100"/>
      <c r="E1525" s="100"/>
      <c r="F1525" s="100"/>
    </row>
    <row r="1526" spans="1:6" x14ac:dyDescent="0.2">
      <c r="A1526" s="100"/>
      <c r="B1526" s="100"/>
      <c r="C1526" s="100"/>
      <c r="D1526" s="100"/>
      <c r="E1526" s="100"/>
      <c r="F1526" s="100"/>
    </row>
    <row r="1527" spans="1:6" x14ac:dyDescent="0.2">
      <c r="A1527" s="100"/>
      <c r="B1527" s="100"/>
      <c r="C1527" s="100"/>
      <c r="D1527" s="100"/>
      <c r="E1527" s="100"/>
      <c r="F1527" s="100"/>
    </row>
    <row r="1528" spans="1:6" x14ac:dyDescent="0.2">
      <c r="A1528" s="100"/>
      <c r="B1528" s="100"/>
      <c r="C1528" s="100"/>
      <c r="D1528" s="100"/>
      <c r="E1528" s="100"/>
      <c r="F1528" s="100"/>
    </row>
    <row r="1529" spans="1:6" x14ac:dyDescent="0.2">
      <c r="A1529" s="100"/>
      <c r="B1529" s="100"/>
      <c r="C1529" s="100"/>
      <c r="D1529" s="100"/>
      <c r="E1529" s="100"/>
      <c r="F1529" s="100"/>
    </row>
    <row r="1530" spans="1:6" x14ac:dyDescent="0.2">
      <c r="A1530" s="100"/>
      <c r="B1530" s="100"/>
      <c r="C1530" s="100"/>
      <c r="D1530" s="100"/>
      <c r="E1530" s="100"/>
      <c r="F1530" s="100"/>
    </row>
    <row r="1531" spans="1:6" x14ac:dyDescent="0.2">
      <c r="A1531" s="100"/>
      <c r="B1531" s="100"/>
      <c r="C1531" s="100"/>
      <c r="D1531" s="100"/>
      <c r="E1531" s="100"/>
      <c r="F1531" s="100"/>
    </row>
    <row r="1532" spans="1:6" x14ac:dyDescent="0.2">
      <c r="A1532" s="100"/>
      <c r="B1532" s="100"/>
      <c r="C1532" s="100"/>
      <c r="D1532" s="100"/>
      <c r="E1532" s="100"/>
      <c r="F1532" s="100"/>
    </row>
    <row r="1533" spans="1:6" x14ac:dyDescent="0.2">
      <c r="A1533" s="100"/>
      <c r="B1533" s="100"/>
      <c r="C1533" s="100"/>
      <c r="D1533" s="100"/>
      <c r="E1533" s="100"/>
      <c r="F1533" s="100"/>
    </row>
    <row r="1534" spans="1:6" x14ac:dyDescent="0.2">
      <c r="A1534" s="100"/>
      <c r="B1534" s="100"/>
      <c r="C1534" s="100"/>
      <c r="D1534" s="100"/>
      <c r="E1534" s="100"/>
      <c r="F1534" s="100"/>
    </row>
    <row r="1535" spans="1:6" x14ac:dyDescent="0.2">
      <c r="A1535" s="100"/>
      <c r="B1535" s="100"/>
      <c r="C1535" s="100"/>
      <c r="D1535" s="100"/>
      <c r="E1535" s="100"/>
      <c r="F1535" s="100"/>
    </row>
    <row r="1536" spans="1:6" x14ac:dyDescent="0.2">
      <c r="A1536" s="100"/>
      <c r="B1536" s="100"/>
      <c r="C1536" s="100"/>
      <c r="D1536" s="100"/>
      <c r="E1536" s="100"/>
      <c r="F1536" s="100"/>
    </row>
    <row r="1537" spans="1:6" x14ac:dyDescent="0.2">
      <c r="A1537" s="100"/>
      <c r="B1537" s="100"/>
      <c r="C1537" s="100"/>
      <c r="D1537" s="100"/>
      <c r="E1537" s="100"/>
      <c r="F1537" s="100"/>
    </row>
    <row r="1538" spans="1:6" x14ac:dyDescent="0.2">
      <c r="A1538" s="100"/>
      <c r="B1538" s="100"/>
      <c r="C1538" s="100"/>
      <c r="D1538" s="100"/>
      <c r="E1538" s="100"/>
      <c r="F1538" s="100"/>
    </row>
    <row r="1539" spans="1:6" x14ac:dyDescent="0.2">
      <c r="A1539" s="100"/>
      <c r="B1539" s="100"/>
      <c r="C1539" s="100"/>
      <c r="D1539" s="100"/>
      <c r="E1539" s="100"/>
      <c r="F1539" s="100"/>
    </row>
    <row r="1540" spans="1:6" x14ac:dyDescent="0.2">
      <c r="A1540" s="100"/>
      <c r="B1540" s="100"/>
      <c r="C1540" s="100"/>
      <c r="D1540" s="100"/>
      <c r="E1540" s="100"/>
      <c r="F1540" s="100"/>
    </row>
    <row r="1541" spans="1:6" x14ac:dyDescent="0.2">
      <c r="A1541" s="100"/>
      <c r="B1541" s="100"/>
      <c r="C1541" s="100"/>
      <c r="D1541" s="100"/>
      <c r="E1541" s="100"/>
      <c r="F1541" s="100"/>
    </row>
    <row r="1542" spans="1:6" x14ac:dyDescent="0.2">
      <c r="A1542" s="100"/>
      <c r="B1542" s="100"/>
      <c r="C1542" s="100"/>
      <c r="D1542" s="100"/>
      <c r="E1542" s="100"/>
      <c r="F1542" s="100"/>
    </row>
    <row r="1543" spans="1:6" x14ac:dyDescent="0.2">
      <c r="A1543" s="100"/>
      <c r="B1543" s="100"/>
      <c r="C1543" s="100"/>
      <c r="D1543" s="100"/>
      <c r="E1543" s="100"/>
      <c r="F1543" s="100"/>
    </row>
    <row r="1544" spans="1:6" x14ac:dyDescent="0.2">
      <c r="A1544" s="100"/>
      <c r="B1544" s="100"/>
      <c r="C1544" s="100"/>
      <c r="D1544" s="100"/>
      <c r="E1544" s="100"/>
      <c r="F1544" s="100"/>
    </row>
    <row r="1545" spans="1:6" x14ac:dyDescent="0.2">
      <c r="A1545" s="100"/>
      <c r="B1545" s="100"/>
      <c r="C1545" s="100"/>
      <c r="D1545" s="100"/>
      <c r="E1545" s="100"/>
      <c r="F1545" s="100"/>
    </row>
    <row r="1546" spans="1:6" x14ac:dyDescent="0.2">
      <c r="A1546" s="100"/>
      <c r="B1546" s="100"/>
      <c r="C1546" s="100"/>
      <c r="D1546" s="100"/>
      <c r="E1546" s="100"/>
      <c r="F1546" s="100"/>
    </row>
    <row r="1547" spans="1:6" x14ac:dyDescent="0.2">
      <c r="A1547" s="100"/>
      <c r="B1547" s="100"/>
      <c r="C1547" s="100"/>
      <c r="D1547" s="100"/>
      <c r="E1547" s="100"/>
      <c r="F1547" s="100"/>
    </row>
    <row r="1548" spans="1:6" x14ac:dyDescent="0.2">
      <c r="A1548" s="100"/>
      <c r="B1548" s="100"/>
      <c r="C1548" s="100"/>
      <c r="D1548" s="100"/>
      <c r="E1548" s="100"/>
      <c r="F1548" s="100"/>
    </row>
    <row r="1549" spans="1:6" x14ac:dyDescent="0.2">
      <c r="A1549" s="100"/>
      <c r="B1549" s="100"/>
      <c r="C1549" s="100"/>
      <c r="D1549" s="100"/>
      <c r="E1549" s="100"/>
      <c r="F1549" s="100"/>
    </row>
    <row r="1550" spans="1:6" x14ac:dyDescent="0.2">
      <c r="A1550" s="100"/>
      <c r="B1550" s="100"/>
      <c r="C1550" s="100"/>
      <c r="D1550" s="100"/>
      <c r="E1550" s="100"/>
      <c r="F1550" s="100"/>
    </row>
    <row r="1551" spans="1:6" x14ac:dyDescent="0.2">
      <c r="A1551" s="100"/>
      <c r="B1551" s="100"/>
      <c r="C1551" s="100"/>
      <c r="D1551" s="100"/>
      <c r="E1551" s="100"/>
      <c r="F1551" s="100"/>
    </row>
    <row r="1552" spans="1:6" x14ac:dyDescent="0.2">
      <c r="A1552" s="100"/>
      <c r="B1552" s="100"/>
      <c r="C1552" s="100"/>
      <c r="D1552" s="100"/>
      <c r="E1552" s="100"/>
      <c r="F1552" s="100"/>
    </row>
    <row r="1553" spans="1:6" x14ac:dyDescent="0.2">
      <c r="A1553" s="100"/>
      <c r="B1553" s="100"/>
      <c r="C1553" s="100"/>
      <c r="D1553" s="100"/>
      <c r="E1553" s="100"/>
      <c r="F1553" s="100"/>
    </row>
    <row r="1554" spans="1:6" x14ac:dyDescent="0.2">
      <c r="A1554" s="100"/>
      <c r="B1554" s="100"/>
      <c r="C1554" s="100"/>
      <c r="D1554" s="100"/>
      <c r="E1554" s="100"/>
      <c r="F1554" s="100"/>
    </row>
    <row r="1555" spans="1:6" x14ac:dyDescent="0.2">
      <c r="A1555" s="100"/>
      <c r="B1555" s="100"/>
      <c r="C1555" s="100"/>
      <c r="D1555" s="100"/>
      <c r="E1555" s="100"/>
      <c r="F1555" s="100"/>
    </row>
    <row r="1556" spans="1:6" x14ac:dyDescent="0.2">
      <c r="A1556" s="100"/>
      <c r="B1556" s="100"/>
      <c r="C1556" s="100"/>
      <c r="D1556" s="100"/>
      <c r="E1556" s="100"/>
      <c r="F1556" s="100"/>
    </row>
    <row r="1557" spans="1:6" x14ac:dyDescent="0.2">
      <c r="A1557" s="100"/>
      <c r="B1557" s="100"/>
      <c r="C1557" s="100"/>
      <c r="D1557" s="100"/>
      <c r="E1557" s="100"/>
      <c r="F1557" s="100"/>
    </row>
    <row r="1558" spans="1:6" x14ac:dyDescent="0.2">
      <c r="A1558" s="100"/>
      <c r="B1558" s="100"/>
      <c r="C1558" s="100"/>
      <c r="D1558" s="100"/>
      <c r="E1558" s="100"/>
      <c r="F1558" s="100"/>
    </row>
    <row r="1559" spans="1:6" x14ac:dyDescent="0.2">
      <c r="A1559" s="100"/>
      <c r="B1559" s="100"/>
      <c r="C1559" s="100"/>
      <c r="D1559" s="100"/>
      <c r="E1559" s="100"/>
      <c r="F1559" s="100"/>
    </row>
    <row r="1560" spans="1:6" x14ac:dyDescent="0.2">
      <c r="A1560" s="100"/>
      <c r="B1560" s="100"/>
      <c r="C1560" s="100"/>
      <c r="D1560" s="100"/>
      <c r="E1560" s="100"/>
      <c r="F1560" s="100"/>
    </row>
    <row r="1561" spans="1:6" x14ac:dyDescent="0.2">
      <c r="A1561" s="100"/>
      <c r="B1561" s="100"/>
      <c r="C1561" s="100"/>
      <c r="D1561" s="100"/>
      <c r="E1561" s="100"/>
      <c r="F1561" s="100"/>
    </row>
    <row r="1562" spans="1:6" x14ac:dyDescent="0.2">
      <c r="A1562" s="100"/>
      <c r="B1562" s="100"/>
      <c r="C1562" s="100"/>
      <c r="D1562" s="100"/>
      <c r="E1562" s="100"/>
      <c r="F1562" s="100"/>
    </row>
    <row r="1563" spans="1:6" x14ac:dyDescent="0.2">
      <c r="A1563" s="100"/>
      <c r="B1563" s="100"/>
      <c r="C1563" s="100"/>
      <c r="D1563" s="100"/>
      <c r="E1563" s="100"/>
      <c r="F1563" s="100"/>
    </row>
    <row r="1564" spans="1:6" x14ac:dyDescent="0.2">
      <c r="A1564" s="100"/>
      <c r="B1564" s="100"/>
      <c r="C1564" s="100"/>
      <c r="D1564" s="100"/>
      <c r="E1564" s="100"/>
      <c r="F1564" s="100"/>
    </row>
    <row r="1565" spans="1:6" x14ac:dyDescent="0.2">
      <c r="A1565" s="100"/>
      <c r="B1565" s="100"/>
      <c r="C1565" s="100"/>
      <c r="D1565" s="100"/>
      <c r="E1565" s="100"/>
      <c r="F1565" s="100"/>
    </row>
    <row r="1566" spans="1:6" x14ac:dyDescent="0.2">
      <c r="A1566" s="100"/>
      <c r="B1566" s="100"/>
      <c r="C1566" s="100"/>
      <c r="D1566" s="100"/>
      <c r="E1566" s="100"/>
      <c r="F1566" s="100"/>
    </row>
    <row r="1567" spans="1:6" x14ac:dyDescent="0.2">
      <c r="A1567" s="100"/>
      <c r="B1567" s="100"/>
      <c r="C1567" s="100"/>
      <c r="D1567" s="100"/>
      <c r="E1567" s="100"/>
      <c r="F1567" s="100"/>
    </row>
    <row r="1568" spans="1:6" x14ac:dyDescent="0.2">
      <c r="A1568" s="100"/>
      <c r="B1568" s="100"/>
      <c r="C1568" s="100"/>
      <c r="D1568" s="100"/>
      <c r="E1568" s="100"/>
      <c r="F1568" s="100"/>
    </row>
    <row r="1569" spans="1:6" x14ac:dyDescent="0.2">
      <c r="A1569" s="100"/>
      <c r="B1569" s="100"/>
      <c r="C1569" s="100"/>
      <c r="D1569" s="100"/>
      <c r="E1569" s="100"/>
      <c r="F1569" s="100"/>
    </row>
    <row r="1570" spans="1:6" x14ac:dyDescent="0.2">
      <c r="A1570" s="100"/>
      <c r="B1570" s="100"/>
      <c r="C1570" s="100"/>
      <c r="D1570" s="100"/>
      <c r="E1570" s="100"/>
      <c r="F1570" s="100"/>
    </row>
    <row r="1571" spans="1:6" x14ac:dyDescent="0.2">
      <c r="A1571" s="100"/>
      <c r="B1571" s="100"/>
      <c r="C1571" s="100"/>
      <c r="D1571" s="100"/>
      <c r="E1571" s="100"/>
      <c r="F1571" s="100"/>
    </row>
    <row r="1572" spans="1:6" x14ac:dyDescent="0.2">
      <c r="A1572" s="100"/>
      <c r="B1572" s="100"/>
      <c r="C1572" s="100"/>
      <c r="D1572" s="100"/>
      <c r="E1572" s="100"/>
      <c r="F1572" s="100"/>
    </row>
    <row r="1573" spans="1:6" x14ac:dyDescent="0.2">
      <c r="A1573" s="100"/>
      <c r="B1573" s="100"/>
      <c r="C1573" s="100"/>
      <c r="D1573" s="100"/>
      <c r="E1573" s="100"/>
      <c r="F1573" s="100"/>
    </row>
    <row r="1574" spans="1:6" x14ac:dyDescent="0.2">
      <c r="A1574" s="100"/>
      <c r="B1574" s="100"/>
      <c r="C1574" s="100"/>
      <c r="D1574" s="100"/>
      <c r="E1574" s="100"/>
      <c r="F1574" s="100"/>
    </row>
    <row r="1575" spans="1:6" x14ac:dyDescent="0.2">
      <c r="A1575" s="100"/>
      <c r="B1575" s="100"/>
      <c r="C1575" s="100"/>
      <c r="D1575" s="100"/>
      <c r="E1575" s="100"/>
      <c r="F1575" s="100"/>
    </row>
    <row r="1576" spans="1:6" x14ac:dyDescent="0.2">
      <c r="A1576" s="100"/>
      <c r="B1576" s="100"/>
      <c r="C1576" s="100"/>
      <c r="D1576" s="100"/>
      <c r="E1576" s="100"/>
      <c r="F1576" s="100"/>
    </row>
    <row r="1577" spans="1:6" x14ac:dyDescent="0.2">
      <c r="A1577" s="100"/>
      <c r="B1577" s="100"/>
      <c r="C1577" s="100"/>
      <c r="D1577" s="100"/>
      <c r="E1577" s="100"/>
      <c r="F1577" s="100"/>
    </row>
    <row r="1578" spans="1:6" x14ac:dyDescent="0.2">
      <c r="A1578" s="100"/>
      <c r="B1578" s="100"/>
      <c r="C1578" s="100"/>
      <c r="D1578" s="100"/>
      <c r="E1578" s="100"/>
      <c r="F1578" s="100"/>
    </row>
    <row r="1579" spans="1:6" x14ac:dyDescent="0.2">
      <c r="A1579" s="100"/>
      <c r="B1579" s="100"/>
      <c r="C1579" s="100"/>
      <c r="D1579" s="100"/>
      <c r="E1579" s="100"/>
      <c r="F1579" s="100"/>
    </row>
    <row r="1580" spans="1:6" x14ac:dyDescent="0.2">
      <c r="A1580" s="100"/>
      <c r="B1580" s="100"/>
      <c r="C1580" s="100"/>
      <c r="D1580" s="100"/>
      <c r="E1580" s="100"/>
      <c r="F1580" s="100"/>
    </row>
    <row r="1581" spans="1:6" x14ac:dyDescent="0.2">
      <c r="A1581" s="100"/>
      <c r="B1581" s="100"/>
      <c r="C1581" s="100"/>
      <c r="D1581" s="100"/>
      <c r="E1581" s="100"/>
      <c r="F1581" s="100"/>
    </row>
    <row r="1582" spans="1:6" x14ac:dyDescent="0.2">
      <c r="A1582" s="100"/>
      <c r="B1582" s="100"/>
      <c r="C1582" s="100"/>
      <c r="D1582" s="100"/>
      <c r="E1582" s="100"/>
      <c r="F1582" s="100"/>
    </row>
    <row r="1583" spans="1:6" x14ac:dyDescent="0.2">
      <c r="A1583" s="100"/>
      <c r="B1583" s="100"/>
      <c r="C1583" s="100"/>
      <c r="D1583" s="100"/>
      <c r="E1583" s="100"/>
      <c r="F1583" s="100"/>
    </row>
    <row r="1584" spans="1:6" x14ac:dyDescent="0.2">
      <c r="A1584" s="100"/>
      <c r="B1584" s="100"/>
      <c r="C1584" s="100"/>
      <c r="D1584" s="100"/>
      <c r="E1584" s="100"/>
      <c r="F1584" s="100"/>
    </row>
    <row r="1585" spans="1:6" x14ac:dyDescent="0.2">
      <c r="A1585" s="100"/>
      <c r="B1585" s="100"/>
      <c r="C1585" s="100"/>
      <c r="D1585" s="100"/>
      <c r="E1585" s="100"/>
      <c r="F1585" s="100"/>
    </row>
    <row r="1586" spans="1:6" x14ac:dyDescent="0.2">
      <c r="A1586" s="100"/>
      <c r="B1586" s="100"/>
      <c r="C1586" s="100"/>
      <c r="D1586" s="100"/>
      <c r="E1586" s="100"/>
      <c r="F1586" s="100"/>
    </row>
    <row r="1587" spans="1:6" x14ac:dyDescent="0.2">
      <c r="A1587" s="100"/>
      <c r="B1587" s="100"/>
      <c r="C1587" s="100"/>
      <c r="D1587" s="100"/>
      <c r="E1587" s="100"/>
      <c r="F1587" s="100"/>
    </row>
    <row r="1588" spans="1:6" x14ac:dyDescent="0.2">
      <c r="A1588" s="100"/>
      <c r="B1588" s="100"/>
      <c r="C1588" s="100"/>
      <c r="D1588" s="100"/>
      <c r="E1588" s="100"/>
      <c r="F1588" s="100"/>
    </row>
    <row r="1589" spans="1:6" x14ac:dyDescent="0.2">
      <c r="A1589" s="100"/>
      <c r="B1589" s="100"/>
      <c r="C1589" s="100"/>
      <c r="D1589" s="100"/>
      <c r="E1589" s="100"/>
      <c r="F1589" s="100"/>
    </row>
    <row r="1590" spans="1:6" x14ac:dyDescent="0.2">
      <c r="A1590" s="100"/>
      <c r="B1590" s="100"/>
      <c r="C1590" s="100"/>
      <c r="D1590" s="100"/>
      <c r="E1590" s="100"/>
      <c r="F1590" s="100"/>
    </row>
    <row r="1591" spans="1:6" x14ac:dyDescent="0.2">
      <c r="A1591" s="100"/>
      <c r="B1591" s="100"/>
      <c r="C1591" s="100"/>
      <c r="D1591" s="100"/>
      <c r="E1591" s="100"/>
      <c r="F1591" s="100"/>
    </row>
    <row r="1592" spans="1:6" x14ac:dyDescent="0.2">
      <c r="A1592" s="100"/>
      <c r="B1592" s="100"/>
      <c r="C1592" s="100"/>
      <c r="D1592" s="100"/>
      <c r="E1592" s="100"/>
      <c r="F1592" s="100"/>
    </row>
    <row r="1593" spans="1:6" x14ac:dyDescent="0.2">
      <c r="A1593" s="100"/>
      <c r="B1593" s="100"/>
      <c r="C1593" s="100"/>
      <c r="D1593" s="100"/>
      <c r="E1593" s="100"/>
      <c r="F1593" s="100"/>
    </row>
    <row r="1594" spans="1:6" x14ac:dyDescent="0.2">
      <c r="A1594" s="100"/>
      <c r="B1594" s="100"/>
      <c r="C1594" s="100"/>
      <c r="D1594" s="100"/>
      <c r="E1594" s="100"/>
      <c r="F1594" s="100"/>
    </row>
    <row r="1595" spans="1:6" x14ac:dyDescent="0.2">
      <c r="A1595" s="100"/>
      <c r="B1595" s="100"/>
      <c r="C1595" s="100"/>
      <c r="D1595" s="100"/>
      <c r="E1595" s="100"/>
      <c r="F1595" s="100"/>
    </row>
    <row r="1596" spans="1:6" x14ac:dyDescent="0.2">
      <c r="A1596" s="100"/>
      <c r="B1596" s="100"/>
      <c r="C1596" s="100"/>
      <c r="D1596" s="100"/>
      <c r="E1596" s="100"/>
      <c r="F1596" s="100"/>
    </row>
    <row r="1597" spans="1:6" x14ac:dyDescent="0.2">
      <c r="A1597" s="100"/>
      <c r="B1597" s="100"/>
      <c r="C1597" s="100"/>
      <c r="D1597" s="100"/>
      <c r="E1597" s="100"/>
      <c r="F1597" s="100"/>
    </row>
    <row r="1598" spans="1:6" x14ac:dyDescent="0.2">
      <c r="A1598" s="100"/>
      <c r="B1598" s="100"/>
      <c r="C1598" s="100"/>
      <c r="D1598" s="100"/>
      <c r="E1598" s="100"/>
      <c r="F1598" s="100"/>
    </row>
    <row r="1599" spans="1:6" x14ac:dyDescent="0.2">
      <c r="A1599" s="100"/>
      <c r="B1599" s="100"/>
      <c r="C1599" s="100"/>
      <c r="D1599" s="100"/>
      <c r="E1599" s="100"/>
      <c r="F1599" s="100"/>
    </row>
    <row r="1600" spans="1:6" x14ac:dyDescent="0.2">
      <c r="A1600" s="100"/>
      <c r="B1600" s="100"/>
      <c r="C1600" s="100"/>
      <c r="D1600" s="100"/>
      <c r="E1600" s="100"/>
      <c r="F1600" s="100"/>
    </row>
    <row r="1601" spans="1:6" x14ac:dyDescent="0.2">
      <c r="A1601" s="100"/>
      <c r="B1601" s="100"/>
      <c r="C1601" s="100"/>
      <c r="D1601" s="100"/>
      <c r="E1601" s="100"/>
      <c r="F1601" s="100"/>
    </row>
    <row r="1602" spans="1:6" x14ac:dyDescent="0.2">
      <c r="A1602" s="100"/>
      <c r="B1602" s="100"/>
      <c r="C1602" s="100"/>
      <c r="D1602" s="100"/>
      <c r="E1602" s="100"/>
      <c r="F1602" s="100"/>
    </row>
    <row r="1603" spans="1:6" x14ac:dyDescent="0.2">
      <c r="A1603" s="100"/>
      <c r="B1603" s="100"/>
      <c r="C1603" s="100"/>
      <c r="D1603" s="100"/>
      <c r="E1603" s="100"/>
      <c r="F1603" s="100"/>
    </row>
    <row r="1604" spans="1:6" x14ac:dyDescent="0.2">
      <c r="A1604" s="100"/>
      <c r="B1604" s="100"/>
      <c r="C1604" s="100"/>
      <c r="D1604" s="100"/>
      <c r="E1604" s="100"/>
      <c r="F1604" s="100"/>
    </row>
    <row r="1605" spans="1:6" x14ac:dyDescent="0.2">
      <c r="A1605" s="100"/>
      <c r="B1605" s="100"/>
      <c r="C1605" s="100"/>
      <c r="D1605" s="100"/>
      <c r="E1605" s="100"/>
      <c r="F1605" s="100"/>
    </row>
    <row r="1606" spans="1:6" x14ac:dyDescent="0.2">
      <c r="A1606" s="100"/>
      <c r="B1606" s="100"/>
      <c r="C1606" s="100"/>
      <c r="D1606" s="100"/>
      <c r="E1606" s="100"/>
      <c r="F1606" s="100"/>
    </row>
    <row r="1607" spans="1:6" x14ac:dyDescent="0.2">
      <c r="A1607" s="100"/>
      <c r="B1607" s="100"/>
      <c r="C1607" s="100"/>
      <c r="D1607" s="100"/>
      <c r="E1607" s="100"/>
      <c r="F1607" s="100"/>
    </row>
    <row r="1608" spans="1:6" x14ac:dyDescent="0.2">
      <c r="A1608" s="100"/>
      <c r="B1608" s="100"/>
      <c r="C1608" s="100"/>
      <c r="D1608" s="100"/>
      <c r="E1608" s="100"/>
      <c r="F1608" s="100"/>
    </row>
    <row r="1609" spans="1:6" x14ac:dyDescent="0.2">
      <c r="A1609" s="100"/>
      <c r="B1609" s="100"/>
      <c r="C1609" s="100"/>
      <c r="D1609" s="100"/>
      <c r="E1609" s="100"/>
      <c r="F1609" s="100"/>
    </row>
    <row r="1610" spans="1:6" x14ac:dyDescent="0.2">
      <c r="A1610" s="100"/>
      <c r="B1610" s="100"/>
      <c r="C1610" s="100"/>
      <c r="D1610" s="100"/>
      <c r="E1610" s="100"/>
      <c r="F1610" s="100"/>
    </row>
    <row r="1611" spans="1:6" x14ac:dyDescent="0.2">
      <c r="A1611" s="100"/>
      <c r="B1611" s="100"/>
      <c r="C1611" s="100"/>
      <c r="D1611" s="100"/>
      <c r="E1611" s="100"/>
      <c r="F1611" s="100"/>
    </row>
    <row r="1612" spans="1:6" x14ac:dyDescent="0.2">
      <c r="A1612" s="100"/>
      <c r="B1612" s="100"/>
      <c r="C1612" s="100"/>
      <c r="D1612" s="100"/>
      <c r="E1612" s="100"/>
      <c r="F1612" s="100"/>
    </row>
    <row r="1613" spans="1:6" x14ac:dyDescent="0.2">
      <c r="A1613" s="100"/>
      <c r="B1613" s="100"/>
      <c r="C1613" s="100"/>
      <c r="D1613" s="100"/>
      <c r="E1613" s="100"/>
      <c r="F1613" s="100"/>
    </row>
    <row r="1614" spans="1:6" x14ac:dyDescent="0.2">
      <c r="A1614" s="100"/>
      <c r="B1614" s="100"/>
      <c r="C1614" s="100"/>
      <c r="D1614" s="100"/>
      <c r="E1614" s="100"/>
      <c r="F1614" s="100"/>
    </row>
    <row r="1615" spans="1:6" x14ac:dyDescent="0.2">
      <c r="A1615" s="100"/>
      <c r="B1615" s="100"/>
      <c r="C1615" s="100"/>
      <c r="D1615" s="100"/>
      <c r="E1615" s="100"/>
      <c r="F1615" s="100"/>
    </row>
    <row r="1616" spans="1:6" x14ac:dyDescent="0.2">
      <c r="A1616" s="100"/>
      <c r="B1616" s="100"/>
      <c r="C1616" s="100"/>
      <c r="D1616" s="100"/>
      <c r="E1616" s="100"/>
      <c r="F1616" s="100"/>
    </row>
    <row r="1617" spans="1:6" x14ac:dyDescent="0.2">
      <c r="A1617" s="100"/>
      <c r="B1617" s="100"/>
      <c r="C1617" s="100"/>
      <c r="D1617" s="100"/>
      <c r="E1617" s="100"/>
      <c r="F1617" s="100"/>
    </row>
    <row r="1618" spans="1:6" x14ac:dyDescent="0.2">
      <c r="A1618" s="100"/>
      <c r="B1618" s="100"/>
      <c r="C1618" s="100"/>
      <c r="D1618" s="100"/>
      <c r="E1618" s="100"/>
      <c r="F1618" s="100"/>
    </row>
    <row r="1619" spans="1:6" x14ac:dyDescent="0.2">
      <c r="A1619" s="100"/>
      <c r="B1619" s="100"/>
      <c r="C1619" s="100"/>
      <c r="D1619" s="100"/>
      <c r="E1619" s="100"/>
      <c r="F1619" s="100"/>
    </row>
    <row r="1620" spans="1:6" x14ac:dyDescent="0.2">
      <c r="A1620" s="100"/>
      <c r="B1620" s="100"/>
      <c r="C1620" s="100"/>
      <c r="D1620" s="100"/>
      <c r="E1620" s="100"/>
      <c r="F1620" s="100"/>
    </row>
    <row r="1621" spans="1:6" x14ac:dyDescent="0.2">
      <c r="A1621" s="100"/>
      <c r="B1621" s="100"/>
      <c r="C1621" s="100"/>
      <c r="D1621" s="100"/>
      <c r="E1621" s="100"/>
      <c r="F1621" s="100"/>
    </row>
    <row r="1622" spans="1:6" x14ac:dyDescent="0.2">
      <c r="A1622" s="100"/>
      <c r="B1622" s="100"/>
      <c r="C1622" s="100"/>
      <c r="D1622" s="100"/>
      <c r="E1622" s="100"/>
      <c r="F1622" s="100"/>
    </row>
    <row r="1623" spans="1:6" x14ac:dyDescent="0.2">
      <c r="A1623" s="100"/>
      <c r="B1623" s="100"/>
      <c r="C1623" s="100"/>
      <c r="D1623" s="100"/>
      <c r="E1623" s="100"/>
      <c r="F1623" s="100"/>
    </row>
    <row r="1624" spans="1:6" x14ac:dyDescent="0.2">
      <c r="A1624" s="100"/>
      <c r="B1624" s="100"/>
      <c r="C1624" s="100"/>
      <c r="D1624" s="100"/>
      <c r="E1624" s="100"/>
      <c r="F1624" s="100"/>
    </row>
    <row r="1625" spans="1:6" x14ac:dyDescent="0.2">
      <c r="A1625" s="100"/>
      <c r="B1625" s="100"/>
      <c r="C1625" s="100"/>
      <c r="D1625" s="100"/>
      <c r="E1625" s="100"/>
      <c r="F1625" s="100"/>
    </row>
    <row r="1626" spans="1:6" x14ac:dyDescent="0.2">
      <c r="A1626" s="100"/>
      <c r="B1626" s="100"/>
      <c r="C1626" s="100"/>
      <c r="D1626" s="100"/>
      <c r="E1626" s="100"/>
      <c r="F1626" s="100"/>
    </row>
    <row r="1627" spans="1:6" x14ac:dyDescent="0.2">
      <c r="A1627" s="100"/>
      <c r="B1627" s="100"/>
      <c r="C1627" s="100"/>
      <c r="D1627" s="100"/>
      <c r="E1627" s="100"/>
      <c r="F1627" s="100"/>
    </row>
    <row r="1628" spans="1:6" x14ac:dyDescent="0.2">
      <c r="A1628" s="100"/>
      <c r="B1628" s="100"/>
      <c r="C1628" s="100"/>
      <c r="D1628" s="100"/>
      <c r="E1628" s="100"/>
      <c r="F1628" s="100"/>
    </row>
    <row r="1629" spans="1:6" x14ac:dyDescent="0.2">
      <c r="A1629" s="100"/>
      <c r="B1629" s="100"/>
      <c r="C1629" s="100"/>
      <c r="D1629" s="100"/>
      <c r="E1629" s="100"/>
      <c r="F1629" s="100"/>
    </row>
    <row r="1630" spans="1:6" x14ac:dyDescent="0.2">
      <c r="A1630" s="100"/>
      <c r="B1630" s="100"/>
      <c r="C1630" s="100"/>
      <c r="D1630" s="100"/>
      <c r="E1630" s="100"/>
      <c r="F1630" s="100"/>
    </row>
    <row r="1631" spans="1:6" x14ac:dyDescent="0.2">
      <c r="A1631" s="100"/>
      <c r="B1631" s="100"/>
      <c r="C1631" s="100"/>
      <c r="D1631" s="100"/>
      <c r="E1631" s="100"/>
      <c r="F1631" s="100"/>
    </row>
    <row r="1632" spans="1:6" x14ac:dyDescent="0.2">
      <c r="A1632" s="100"/>
      <c r="B1632" s="100"/>
      <c r="C1632" s="100"/>
      <c r="D1632" s="100"/>
      <c r="E1632" s="100"/>
      <c r="F1632" s="100"/>
    </row>
    <row r="1633" spans="1:6" x14ac:dyDescent="0.2">
      <c r="A1633" s="100"/>
      <c r="B1633" s="100"/>
      <c r="C1633" s="100"/>
      <c r="D1633" s="100"/>
      <c r="E1633" s="100"/>
      <c r="F1633" s="100"/>
    </row>
    <row r="1634" spans="1:6" x14ac:dyDescent="0.2">
      <c r="A1634" s="100"/>
      <c r="B1634" s="100"/>
      <c r="C1634" s="100"/>
      <c r="D1634" s="100"/>
      <c r="E1634" s="100"/>
      <c r="F1634" s="100"/>
    </row>
    <row r="1635" spans="1:6" x14ac:dyDescent="0.2">
      <c r="A1635" s="100"/>
      <c r="B1635" s="100"/>
      <c r="C1635" s="100"/>
      <c r="D1635" s="100"/>
      <c r="E1635" s="100"/>
      <c r="F1635" s="100"/>
    </row>
    <row r="1636" spans="1:6" x14ac:dyDescent="0.2">
      <c r="A1636" s="100"/>
      <c r="B1636" s="100"/>
      <c r="C1636" s="100"/>
      <c r="D1636" s="100"/>
      <c r="E1636" s="100"/>
      <c r="F1636" s="100"/>
    </row>
    <row r="1637" spans="1:6" x14ac:dyDescent="0.2">
      <c r="A1637" s="100"/>
      <c r="B1637" s="100"/>
      <c r="C1637" s="100"/>
      <c r="D1637" s="100"/>
      <c r="E1637" s="100"/>
      <c r="F1637" s="100"/>
    </row>
    <row r="1638" spans="1:6" x14ac:dyDescent="0.2">
      <c r="A1638" s="100"/>
      <c r="B1638" s="100"/>
      <c r="C1638" s="100"/>
      <c r="D1638" s="100"/>
      <c r="E1638" s="100"/>
      <c r="F1638" s="100"/>
    </row>
    <row r="1639" spans="1:6" x14ac:dyDescent="0.2">
      <c r="A1639" s="100"/>
      <c r="B1639" s="100"/>
      <c r="C1639" s="100"/>
      <c r="D1639" s="100"/>
      <c r="E1639" s="100"/>
      <c r="F1639" s="100"/>
    </row>
    <row r="1640" spans="1:6" x14ac:dyDescent="0.2">
      <c r="A1640" s="100"/>
      <c r="B1640" s="100"/>
      <c r="C1640" s="100"/>
      <c r="D1640" s="100"/>
      <c r="E1640" s="100"/>
      <c r="F1640" s="100"/>
    </row>
    <row r="1641" spans="1:6" x14ac:dyDescent="0.2">
      <c r="A1641" s="100"/>
      <c r="B1641" s="100"/>
      <c r="C1641" s="100"/>
      <c r="D1641" s="100"/>
      <c r="E1641" s="100"/>
      <c r="F1641" s="100"/>
    </row>
    <row r="1642" spans="1:6" x14ac:dyDescent="0.2">
      <c r="A1642" s="100"/>
      <c r="B1642" s="100"/>
      <c r="C1642" s="100"/>
      <c r="D1642" s="100"/>
      <c r="E1642" s="100"/>
      <c r="F1642" s="100"/>
    </row>
    <row r="1643" spans="1:6" x14ac:dyDescent="0.2">
      <c r="A1643" s="100"/>
      <c r="B1643" s="100"/>
      <c r="C1643" s="100"/>
      <c r="D1643" s="100"/>
      <c r="E1643" s="100"/>
      <c r="F1643" s="100"/>
    </row>
    <row r="1644" spans="1:6" x14ac:dyDescent="0.2">
      <c r="A1644" s="100"/>
      <c r="B1644" s="100"/>
      <c r="C1644" s="100"/>
      <c r="D1644" s="100"/>
      <c r="E1644" s="100"/>
      <c r="F1644" s="100"/>
    </row>
    <row r="1645" spans="1:6" x14ac:dyDescent="0.2">
      <c r="A1645" s="100"/>
      <c r="B1645" s="100"/>
      <c r="C1645" s="100"/>
      <c r="D1645" s="100"/>
      <c r="E1645" s="100"/>
      <c r="F1645" s="100"/>
    </row>
    <row r="1646" spans="1:6" x14ac:dyDescent="0.2">
      <c r="A1646" s="100"/>
      <c r="B1646" s="100"/>
      <c r="C1646" s="100"/>
      <c r="D1646" s="100"/>
      <c r="E1646" s="100"/>
      <c r="F1646" s="100"/>
    </row>
    <row r="1647" spans="1:6" x14ac:dyDescent="0.2">
      <c r="A1647" s="100"/>
      <c r="B1647" s="100"/>
      <c r="C1647" s="100"/>
      <c r="D1647" s="100"/>
      <c r="E1647" s="100"/>
      <c r="F1647" s="100"/>
    </row>
    <row r="1648" spans="1:6" x14ac:dyDescent="0.2">
      <c r="A1648" s="100"/>
      <c r="B1648" s="100"/>
      <c r="C1648" s="100"/>
      <c r="D1648" s="100"/>
      <c r="E1648" s="100"/>
      <c r="F1648" s="100"/>
    </row>
    <row r="1649" spans="1:6" x14ac:dyDescent="0.2">
      <c r="A1649" s="100"/>
      <c r="B1649" s="100"/>
      <c r="C1649" s="100"/>
      <c r="D1649" s="100"/>
      <c r="E1649" s="100"/>
      <c r="F1649" s="100"/>
    </row>
    <row r="1650" spans="1:6" x14ac:dyDescent="0.2">
      <c r="A1650" s="100"/>
      <c r="B1650" s="100"/>
      <c r="C1650" s="100"/>
      <c r="D1650" s="100"/>
      <c r="E1650" s="100"/>
      <c r="F1650" s="100"/>
    </row>
    <row r="1651" spans="1:6" x14ac:dyDescent="0.2">
      <c r="A1651" s="100"/>
      <c r="B1651" s="100"/>
      <c r="C1651" s="100"/>
      <c r="D1651" s="100"/>
      <c r="E1651" s="100"/>
      <c r="F1651" s="100"/>
    </row>
    <row r="1652" spans="1:6" x14ac:dyDescent="0.2">
      <c r="A1652" s="100"/>
      <c r="B1652" s="100"/>
      <c r="C1652" s="100"/>
      <c r="D1652" s="100"/>
      <c r="E1652" s="100"/>
      <c r="F1652" s="100"/>
    </row>
    <row r="1653" spans="1:6" x14ac:dyDescent="0.2">
      <c r="A1653" s="100"/>
      <c r="B1653" s="100"/>
      <c r="C1653" s="100"/>
      <c r="D1653" s="100"/>
      <c r="E1653" s="100"/>
      <c r="F1653" s="100"/>
    </row>
    <row r="1654" spans="1:6" x14ac:dyDescent="0.2">
      <c r="A1654" s="100"/>
      <c r="B1654" s="100"/>
      <c r="C1654" s="100"/>
      <c r="D1654" s="100"/>
      <c r="E1654" s="100"/>
      <c r="F1654" s="100"/>
    </row>
    <row r="1655" spans="1:6" x14ac:dyDescent="0.2">
      <c r="A1655" s="100"/>
      <c r="B1655" s="100"/>
      <c r="C1655" s="100"/>
      <c r="D1655" s="100"/>
      <c r="E1655" s="100"/>
      <c r="F1655" s="100"/>
    </row>
    <row r="1656" spans="1:6" x14ac:dyDescent="0.2">
      <c r="A1656" s="100"/>
      <c r="B1656" s="100"/>
      <c r="C1656" s="100"/>
      <c r="D1656" s="100"/>
      <c r="E1656" s="100"/>
      <c r="F1656" s="100"/>
    </row>
    <row r="1657" spans="1:6" x14ac:dyDescent="0.2">
      <c r="A1657" s="100"/>
      <c r="B1657" s="100"/>
      <c r="C1657" s="100"/>
      <c r="D1657" s="100"/>
      <c r="E1657" s="100"/>
      <c r="F1657" s="100"/>
    </row>
    <row r="1658" spans="1:6" x14ac:dyDescent="0.2">
      <c r="A1658" s="100"/>
      <c r="B1658" s="100"/>
      <c r="C1658" s="100"/>
      <c r="D1658" s="100"/>
      <c r="E1658" s="100"/>
      <c r="F1658" s="100"/>
    </row>
    <row r="1659" spans="1:6" x14ac:dyDescent="0.2">
      <c r="A1659" s="100"/>
      <c r="B1659" s="100"/>
      <c r="C1659" s="100"/>
      <c r="D1659" s="100"/>
      <c r="E1659" s="100"/>
      <c r="F1659" s="100"/>
    </row>
    <row r="1660" spans="1:6" x14ac:dyDescent="0.2">
      <c r="A1660" s="100"/>
      <c r="B1660" s="100"/>
      <c r="C1660" s="100"/>
      <c r="D1660" s="100"/>
      <c r="E1660" s="100"/>
      <c r="F1660" s="100"/>
    </row>
    <row r="1661" spans="1:6" x14ac:dyDescent="0.2">
      <c r="A1661" s="100"/>
      <c r="B1661" s="100"/>
      <c r="C1661" s="100"/>
      <c r="D1661" s="100"/>
      <c r="E1661" s="100"/>
      <c r="F1661" s="100"/>
    </row>
    <row r="1662" spans="1:6" x14ac:dyDescent="0.2">
      <c r="A1662" s="100"/>
      <c r="B1662" s="100"/>
      <c r="C1662" s="100"/>
      <c r="D1662" s="100"/>
      <c r="E1662" s="100"/>
      <c r="F1662" s="100"/>
    </row>
    <row r="1663" spans="1:6" x14ac:dyDescent="0.2">
      <c r="A1663" s="100"/>
      <c r="B1663" s="100"/>
      <c r="C1663" s="100"/>
      <c r="D1663" s="100"/>
      <c r="E1663" s="100"/>
      <c r="F1663" s="100"/>
    </row>
    <row r="1664" spans="1:6" x14ac:dyDescent="0.2">
      <c r="A1664" s="100"/>
      <c r="B1664" s="100"/>
      <c r="C1664" s="100"/>
      <c r="D1664" s="100"/>
      <c r="E1664" s="100"/>
      <c r="F1664" s="100"/>
    </row>
    <row r="1665" spans="1:6" x14ac:dyDescent="0.2">
      <c r="A1665" s="100"/>
      <c r="B1665" s="100"/>
      <c r="C1665" s="100"/>
      <c r="D1665" s="100"/>
      <c r="E1665" s="100"/>
      <c r="F1665" s="100"/>
    </row>
    <row r="1666" spans="1:6" x14ac:dyDescent="0.2">
      <c r="A1666" s="100"/>
      <c r="B1666" s="100"/>
      <c r="C1666" s="100"/>
      <c r="D1666" s="100"/>
      <c r="E1666" s="100"/>
      <c r="F1666" s="100"/>
    </row>
    <row r="1667" spans="1:6" x14ac:dyDescent="0.2">
      <c r="A1667" s="100"/>
      <c r="B1667" s="100"/>
      <c r="C1667" s="100"/>
      <c r="D1667" s="100"/>
      <c r="E1667" s="100"/>
      <c r="F1667" s="100"/>
    </row>
    <row r="1668" spans="1:6" x14ac:dyDescent="0.2">
      <c r="A1668" s="100"/>
      <c r="B1668" s="100"/>
      <c r="C1668" s="100"/>
      <c r="D1668" s="100"/>
      <c r="E1668" s="100"/>
      <c r="F1668" s="100"/>
    </row>
    <row r="1669" spans="1:6" x14ac:dyDescent="0.2">
      <c r="A1669" s="100"/>
      <c r="B1669" s="100"/>
      <c r="C1669" s="100"/>
      <c r="D1669" s="100"/>
      <c r="E1669" s="100"/>
      <c r="F1669" s="100"/>
    </row>
    <row r="1670" spans="1:6" x14ac:dyDescent="0.2">
      <c r="A1670" s="100"/>
      <c r="B1670" s="100"/>
      <c r="C1670" s="100"/>
      <c r="D1670" s="100"/>
      <c r="E1670" s="100"/>
      <c r="F1670" s="100"/>
    </row>
    <row r="1671" spans="1:6" x14ac:dyDescent="0.2">
      <c r="A1671" s="100"/>
      <c r="B1671" s="100"/>
      <c r="C1671" s="100"/>
      <c r="D1671" s="100"/>
      <c r="E1671" s="100"/>
      <c r="F1671" s="100"/>
    </row>
    <row r="1672" spans="1:6" x14ac:dyDescent="0.2">
      <c r="A1672" s="100"/>
      <c r="B1672" s="100"/>
      <c r="C1672" s="100"/>
      <c r="D1672" s="100"/>
      <c r="E1672" s="100"/>
      <c r="F1672" s="100"/>
    </row>
    <row r="1673" spans="1:6" x14ac:dyDescent="0.2">
      <c r="A1673" s="100"/>
      <c r="B1673" s="100"/>
      <c r="C1673" s="100"/>
      <c r="D1673" s="100"/>
      <c r="E1673" s="100"/>
      <c r="F1673" s="100"/>
    </row>
    <row r="1674" spans="1:6" x14ac:dyDescent="0.2">
      <c r="A1674" s="100"/>
      <c r="B1674" s="100"/>
      <c r="C1674" s="100"/>
      <c r="D1674" s="100"/>
      <c r="E1674" s="100"/>
      <c r="F1674" s="100"/>
    </row>
    <row r="1675" spans="1:6" x14ac:dyDescent="0.2">
      <c r="A1675" s="100"/>
      <c r="B1675" s="100"/>
      <c r="C1675" s="100"/>
      <c r="D1675" s="100"/>
      <c r="E1675" s="100"/>
      <c r="F1675" s="100"/>
    </row>
    <row r="1676" spans="1:6" x14ac:dyDescent="0.2">
      <c r="A1676" s="100"/>
      <c r="B1676" s="100"/>
      <c r="C1676" s="100"/>
      <c r="D1676" s="100"/>
      <c r="E1676" s="100"/>
      <c r="F1676" s="100"/>
    </row>
    <row r="1677" spans="1:6" x14ac:dyDescent="0.2">
      <c r="A1677" s="100"/>
      <c r="B1677" s="100"/>
      <c r="C1677" s="100"/>
      <c r="D1677" s="100"/>
      <c r="E1677" s="100"/>
      <c r="F1677" s="100"/>
    </row>
    <row r="1678" spans="1:6" x14ac:dyDescent="0.2">
      <c r="A1678" s="100"/>
      <c r="B1678" s="100"/>
      <c r="C1678" s="100"/>
      <c r="D1678" s="100"/>
      <c r="E1678" s="100"/>
      <c r="F1678" s="100"/>
    </row>
    <row r="1679" spans="1:6" x14ac:dyDescent="0.2">
      <c r="A1679" s="100"/>
      <c r="B1679" s="100"/>
      <c r="C1679" s="100"/>
      <c r="D1679" s="100"/>
      <c r="E1679" s="100"/>
      <c r="F1679" s="100"/>
    </row>
    <row r="1680" spans="1:6" x14ac:dyDescent="0.2">
      <c r="A1680" s="100"/>
      <c r="B1680" s="100"/>
      <c r="C1680" s="100"/>
      <c r="D1680" s="100"/>
      <c r="E1680" s="100"/>
      <c r="F1680" s="100"/>
    </row>
    <row r="1681" spans="1:6" x14ac:dyDescent="0.2">
      <c r="A1681" s="100"/>
      <c r="B1681" s="100"/>
      <c r="C1681" s="100"/>
      <c r="D1681" s="100"/>
      <c r="E1681" s="100"/>
      <c r="F1681" s="100"/>
    </row>
    <row r="1682" spans="1:6" x14ac:dyDescent="0.2">
      <c r="A1682" s="100"/>
      <c r="B1682" s="100"/>
      <c r="C1682" s="100"/>
      <c r="D1682" s="100"/>
      <c r="E1682" s="100"/>
      <c r="F1682" s="100"/>
    </row>
    <row r="1683" spans="1:6" x14ac:dyDescent="0.2">
      <c r="A1683" s="100"/>
      <c r="B1683" s="100"/>
      <c r="C1683" s="100"/>
      <c r="D1683" s="100"/>
      <c r="E1683" s="100"/>
      <c r="F1683" s="100"/>
    </row>
    <row r="1684" spans="1:6" x14ac:dyDescent="0.2">
      <c r="A1684" s="100"/>
      <c r="B1684" s="100"/>
      <c r="C1684" s="100"/>
      <c r="D1684" s="100"/>
      <c r="E1684" s="100"/>
      <c r="F1684" s="100"/>
    </row>
    <row r="1685" spans="1:6" x14ac:dyDescent="0.2">
      <c r="A1685" s="100"/>
      <c r="B1685" s="100"/>
      <c r="C1685" s="100"/>
      <c r="D1685" s="100"/>
      <c r="E1685" s="100"/>
      <c r="F1685" s="100"/>
    </row>
    <row r="1686" spans="1:6" x14ac:dyDescent="0.2">
      <c r="A1686" s="100"/>
      <c r="B1686" s="100"/>
      <c r="C1686" s="100"/>
      <c r="D1686" s="100"/>
      <c r="E1686" s="100"/>
      <c r="F1686" s="100"/>
    </row>
    <row r="1687" spans="1:6" x14ac:dyDescent="0.2">
      <c r="A1687" s="100"/>
      <c r="B1687" s="100"/>
      <c r="C1687" s="100"/>
      <c r="D1687" s="100"/>
      <c r="E1687" s="100"/>
      <c r="F1687" s="100"/>
    </row>
    <row r="1688" spans="1:6" x14ac:dyDescent="0.2">
      <c r="A1688" s="100"/>
      <c r="B1688" s="100"/>
      <c r="C1688" s="100"/>
      <c r="D1688" s="100"/>
      <c r="E1688" s="100"/>
      <c r="F1688" s="100"/>
    </row>
    <row r="1689" spans="1:6" x14ac:dyDescent="0.2">
      <c r="A1689" s="100"/>
      <c r="B1689" s="100"/>
      <c r="C1689" s="100"/>
      <c r="D1689" s="100"/>
      <c r="E1689" s="100"/>
      <c r="F1689" s="100"/>
    </row>
    <row r="1690" spans="1:6" x14ac:dyDescent="0.2">
      <c r="A1690" s="100"/>
      <c r="B1690" s="100"/>
      <c r="C1690" s="100"/>
      <c r="D1690" s="100"/>
      <c r="E1690" s="100"/>
      <c r="F1690" s="100"/>
    </row>
    <row r="1691" spans="1:6" x14ac:dyDescent="0.2">
      <c r="A1691" s="100"/>
      <c r="B1691" s="100"/>
      <c r="C1691" s="100"/>
      <c r="D1691" s="100"/>
      <c r="E1691" s="100"/>
      <c r="F1691" s="100"/>
    </row>
    <row r="1692" spans="1:6" x14ac:dyDescent="0.2">
      <c r="A1692" s="100"/>
      <c r="B1692" s="100"/>
      <c r="C1692" s="100"/>
      <c r="D1692" s="100"/>
      <c r="E1692" s="100"/>
      <c r="F1692" s="100"/>
    </row>
    <row r="1693" spans="1:6" x14ac:dyDescent="0.2">
      <c r="A1693" s="100"/>
      <c r="B1693" s="100"/>
      <c r="C1693" s="100"/>
      <c r="D1693" s="100"/>
      <c r="E1693" s="100"/>
      <c r="F1693" s="100"/>
    </row>
    <row r="1694" spans="1:6" x14ac:dyDescent="0.2">
      <c r="A1694" s="100"/>
      <c r="B1694" s="100"/>
      <c r="C1694" s="100"/>
      <c r="D1694" s="100"/>
      <c r="E1694" s="100"/>
      <c r="F1694" s="100"/>
    </row>
    <row r="1695" spans="1:6" x14ac:dyDescent="0.2">
      <c r="A1695" s="100"/>
      <c r="B1695" s="100"/>
      <c r="C1695" s="100"/>
      <c r="D1695" s="100"/>
      <c r="E1695" s="100"/>
      <c r="F1695" s="100"/>
    </row>
    <row r="1696" spans="1:6" x14ac:dyDescent="0.2">
      <c r="A1696" s="100"/>
      <c r="B1696" s="100"/>
      <c r="C1696" s="100"/>
      <c r="D1696" s="100"/>
      <c r="E1696" s="100"/>
      <c r="F1696" s="100"/>
    </row>
    <row r="1697" spans="1:6" x14ac:dyDescent="0.2">
      <c r="A1697" s="100"/>
      <c r="B1697" s="100"/>
      <c r="C1697" s="100"/>
      <c r="D1697" s="100"/>
      <c r="E1697" s="100"/>
      <c r="F1697" s="100"/>
    </row>
    <row r="1698" spans="1:6" x14ac:dyDescent="0.2">
      <c r="A1698" s="100"/>
      <c r="B1698" s="100"/>
      <c r="C1698" s="100"/>
      <c r="D1698" s="100"/>
      <c r="E1698" s="100"/>
      <c r="F1698" s="100"/>
    </row>
    <row r="1699" spans="1:6" x14ac:dyDescent="0.2">
      <c r="A1699" s="100"/>
      <c r="B1699" s="100"/>
      <c r="C1699" s="100"/>
      <c r="D1699" s="100"/>
      <c r="E1699" s="100"/>
      <c r="F1699" s="100"/>
    </row>
    <row r="1700" spans="1:6" x14ac:dyDescent="0.2">
      <c r="A1700" s="100"/>
      <c r="B1700" s="100"/>
      <c r="C1700" s="100"/>
      <c r="D1700" s="100"/>
      <c r="E1700" s="100"/>
      <c r="F1700" s="100"/>
    </row>
    <row r="1701" spans="1:6" x14ac:dyDescent="0.2">
      <c r="A1701" s="100"/>
      <c r="B1701" s="100"/>
      <c r="C1701" s="100"/>
      <c r="D1701" s="100"/>
      <c r="E1701" s="100"/>
      <c r="F1701" s="100"/>
    </row>
    <row r="1702" spans="1:6" x14ac:dyDescent="0.2">
      <c r="A1702" s="100"/>
      <c r="B1702" s="100"/>
      <c r="C1702" s="100"/>
      <c r="D1702" s="100"/>
      <c r="E1702" s="100"/>
      <c r="F1702" s="100"/>
    </row>
    <row r="1703" spans="1:6" x14ac:dyDescent="0.2">
      <c r="A1703" s="100"/>
      <c r="B1703" s="100"/>
      <c r="C1703" s="100"/>
      <c r="D1703" s="100"/>
      <c r="E1703" s="100"/>
      <c r="F1703" s="100"/>
    </row>
    <row r="1704" spans="1:6" x14ac:dyDescent="0.2">
      <c r="A1704" s="100"/>
      <c r="B1704" s="100"/>
      <c r="C1704" s="100"/>
      <c r="D1704" s="100"/>
      <c r="E1704" s="100"/>
      <c r="F1704" s="100"/>
    </row>
    <row r="1705" spans="1:6" x14ac:dyDescent="0.2">
      <c r="A1705" s="100"/>
      <c r="B1705" s="100"/>
      <c r="C1705" s="100"/>
      <c r="D1705" s="100"/>
      <c r="E1705" s="100"/>
      <c r="F1705" s="100"/>
    </row>
    <row r="1706" spans="1:6" x14ac:dyDescent="0.2">
      <c r="A1706" s="100"/>
      <c r="B1706" s="100"/>
      <c r="C1706" s="100"/>
      <c r="D1706" s="100"/>
      <c r="E1706" s="100"/>
      <c r="F1706" s="100"/>
    </row>
    <row r="1707" spans="1:6" x14ac:dyDescent="0.2">
      <c r="A1707" s="100"/>
      <c r="B1707" s="100"/>
      <c r="C1707" s="100"/>
      <c r="D1707" s="100"/>
      <c r="E1707" s="100"/>
      <c r="F1707" s="100"/>
    </row>
    <row r="1708" spans="1:6" x14ac:dyDescent="0.2">
      <c r="A1708" s="100"/>
      <c r="B1708" s="100"/>
      <c r="C1708" s="100"/>
      <c r="D1708" s="100"/>
      <c r="E1708" s="100"/>
      <c r="F1708" s="100"/>
    </row>
    <row r="1709" spans="1:6" x14ac:dyDescent="0.2">
      <c r="A1709" s="100"/>
      <c r="B1709" s="100"/>
      <c r="C1709" s="100"/>
      <c r="D1709" s="100"/>
      <c r="E1709" s="100"/>
      <c r="F1709" s="100"/>
    </row>
    <row r="1710" spans="1:6" x14ac:dyDescent="0.2">
      <c r="A1710" s="100"/>
      <c r="B1710" s="100"/>
      <c r="C1710" s="100"/>
      <c r="D1710" s="100"/>
      <c r="E1710" s="100"/>
      <c r="F1710" s="100"/>
    </row>
    <row r="1711" spans="1:6" x14ac:dyDescent="0.2">
      <c r="A1711" s="100"/>
      <c r="B1711" s="100"/>
      <c r="C1711" s="100"/>
      <c r="D1711" s="100"/>
      <c r="E1711" s="100"/>
      <c r="F1711" s="100"/>
    </row>
    <row r="1712" spans="1:6" x14ac:dyDescent="0.2">
      <c r="A1712" s="100"/>
      <c r="B1712" s="100"/>
      <c r="C1712" s="100"/>
      <c r="D1712" s="100"/>
      <c r="E1712" s="100"/>
      <c r="F1712" s="100"/>
    </row>
    <row r="1713" spans="1:6" x14ac:dyDescent="0.2">
      <c r="A1713" s="100"/>
      <c r="B1713" s="100"/>
      <c r="C1713" s="100"/>
      <c r="D1713" s="100"/>
      <c r="E1713" s="100"/>
      <c r="F1713" s="100"/>
    </row>
    <row r="1714" spans="1:6" x14ac:dyDescent="0.2">
      <c r="A1714" s="100"/>
      <c r="B1714" s="100"/>
      <c r="C1714" s="100"/>
      <c r="D1714" s="100"/>
      <c r="E1714" s="100"/>
      <c r="F1714" s="100"/>
    </row>
    <row r="1715" spans="1:6" x14ac:dyDescent="0.2">
      <c r="A1715" s="100"/>
      <c r="B1715" s="100"/>
      <c r="C1715" s="100"/>
      <c r="D1715" s="100"/>
      <c r="E1715" s="100"/>
      <c r="F1715" s="100"/>
    </row>
    <row r="1716" spans="1:6" x14ac:dyDescent="0.2">
      <c r="A1716" s="100"/>
      <c r="B1716" s="100"/>
      <c r="C1716" s="100"/>
      <c r="D1716" s="100"/>
      <c r="E1716" s="100"/>
      <c r="F1716" s="100"/>
    </row>
    <row r="1717" spans="1:6" x14ac:dyDescent="0.2">
      <c r="A1717" s="100"/>
      <c r="B1717" s="100"/>
      <c r="C1717" s="100"/>
      <c r="D1717" s="100"/>
      <c r="E1717" s="100"/>
      <c r="F1717" s="100"/>
    </row>
    <row r="1718" spans="1:6" x14ac:dyDescent="0.2">
      <c r="A1718" s="100"/>
      <c r="B1718" s="100"/>
      <c r="C1718" s="100"/>
      <c r="D1718" s="100"/>
      <c r="E1718" s="100"/>
      <c r="F1718" s="100"/>
    </row>
    <row r="1719" spans="1:6" x14ac:dyDescent="0.2">
      <c r="A1719" s="100"/>
      <c r="B1719" s="100"/>
      <c r="C1719" s="100"/>
      <c r="D1719" s="100"/>
      <c r="E1719" s="100"/>
      <c r="F1719" s="100"/>
    </row>
    <row r="1720" spans="1:6" x14ac:dyDescent="0.2">
      <c r="A1720" s="100"/>
      <c r="B1720" s="100"/>
      <c r="C1720" s="100"/>
      <c r="D1720" s="100"/>
      <c r="E1720" s="100"/>
      <c r="F1720" s="100"/>
    </row>
    <row r="1721" spans="1:6" x14ac:dyDescent="0.2">
      <c r="A1721" s="100"/>
      <c r="B1721" s="100"/>
      <c r="C1721" s="100"/>
      <c r="D1721" s="100"/>
      <c r="E1721" s="100"/>
      <c r="F1721" s="100"/>
    </row>
    <row r="1722" spans="1:6" x14ac:dyDescent="0.2">
      <c r="A1722" s="100"/>
      <c r="B1722" s="100"/>
      <c r="C1722" s="100"/>
      <c r="D1722" s="100"/>
      <c r="E1722" s="100"/>
      <c r="F1722" s="100"/>
    </row>
    <row r="1723" spans="1:6" x14ac:dyDescent="0.2">
      <c r="A1723" s="100"/>
      <c r="B1723" s="100"/>
      <c r="C1723" s="100"/>
      <c r="D1723" s="100"/>
      <c r="E1723" s="100"/>
      <c r="F1723" s="100"/>
    </row>
    <row r="1724" spans="1:6" x14ac:dyDescent="0.2">
      <c r="A1724" s="100"/>
      <c r="B1724" s="100"/>
      <c r="C1724" s="100"/>
      <c r="D1724" s="100"/>
      <c r="E1724" s="100"/>
      <c r="F1724" s="100"/>
    </row>
    <row r="1725" spans="1:6" x14ac:dyDescent="0.2">
      <c r="A1725" s="100"/>
      <c r="B1725" s="100"/>
      <c r="C1725" s="100"/>
      <c r="D1725" s="100"/>
      <c r="E1725" s="100"/>
      <c r="F1725" s="100"/>
    </row>
    <row r="1726" spans="1:6" x14ac:dyDescent="0.2">
      <c r="A1726" s="100"/>
      <c r="B1726" s="100"/>
      <c r="C1726" s="100"/>
      <c r="D1726" s="100"/>
      <c r="E1726" s="100"/>
      <c r="F1726" s="100"/>
    </row>
    <row r="1727" spans="1:6" x14ac:dyDescent="0.2">
      <c r="A1727" s="100"/>
      <c r="B1727" s="100"/>
      <c r="C1727" s="100"/>
      <c r="D1727" s="100"/>
      <c r="E1727" s="100"/>
      <c r="F1727" s="100"/>
    </row>
    <row r="1728" spans="1:6" x14ac:dyDescent="0.2">
      <c r="A1728" s="100"/>
      <c r="B1728" s="100"/>
      <c r="C1728" s="100"/>
      <c r="D1728" s="100"/>
      <c r="E1728" s="100"/>
      <c r="F1728" s="100"/>
    </row>
    <row r="1729" spans="1:6" x14ac:dyDescent="0.2">
      <c r="A1729" s="100"/>
      <c r="B1729" s="100"/>
      <c r="C1729" s="100"/>
      <c r="D1729" s="100"/>
      <c r="E1729" s="100"/>
      <c r="F1729" s="100"/>
    </row>
    <row r="1730" spans="1:6" x14ac:dyDescent="0.2">
      <c r="A1730" s="100"/>
      <c r="B1730" s="100"/>
      <c r="C1730" s="100"/>
      <c r="D1730" s="100"/>
      <c r="E1730" s="100"/>
      <c r="F1730" s="100"/>
    </row>
    <row r="1731" spans="1:6" x14ac:dyDescent="0.2">
      <c r="A1731" s="100"/>
      <c r="B1731" s="100"/>
      <c r="C1731" s="100"/>
      <c r="D1731" s="100"/>
      <c r="E1731" s="100"/>
      <c r="F1731" s="100"/>
    </row>
    <row r="1732" spans="1:6" x14ac:dyDescent="0.2">
      <c r="A1732" s="100"/>
      <c r="B1732" s="100"/>
      <c r="C1732" s="100"/>
      <c r="D1732" s="100"/>
      <c r="E1732" s="100"/>
      <c r="F1732" s="100"/>
    </row>
    <row r="1733" spans="1:6" x14ac:dyDescent="0.2">
      <c r="A1733" s="100"/>
      <c r="B1733" s="100"/>
      <c r="C1733" s="100"/>
      <c r="D1733" s="100"/>
      <c r="E1733" s="100"/>
      <c r="F1733" s="100"/>
    </row>
    <row r="1734" spans="1:6" x14ac:dyDescent="0.2">
      <c r="A1734" s="100"/>
      <c r="B1734" s="100"/>
      <c r="C1734" s="100"/>
      <c r="D1734" s="100"/>
      <c r="E1734" s="100"/>
      <c r="F1734" s="100"/>
    </row>
    <row r="1735" spans="1:6" x14ac:dyDescent="0.2">
      <c r="A1735" s="100"/>
      <c r="B1735" s="100"/>
      <c r="C1735" s="100"/>
      <c r="D1735" s="100"/>
      <c r="E1735" s="100"/>
      <c r="F1735" s="100"/>
    </row>
    <row r="1736" spans="1:6" x14ac:dyDescent="0.2">
      <c r="A1736" s="100"/>
      <c r="B1736" s="100"/>
      <c r="C1736" s="100"/>
      <c r="D1736" s="100"/>
      <c r="E1736" s="100"/>
      <c r="F1736" s="100"/>
    </row>
    <row r="1737" spans="1:6" x14ac:dyDescent="0.2">
      <c r="A1737" s="100"/>
      <c r="B1737" s="100"/>
      <c r="C1737" s="100"/>
      <c r="D1737" s="100"/>
      <c r="E1737" s="100"/>
      <c r="F1737" s="100"/>
    </row>
    <row r="1738" spans="1:6" x14ac:dyDescent="0.2">
      <c r="A1738" s="100"/>
      <c r="B1738" s="100"/>
      <c r="C1738" s="100"/>
      <c r="D1738" s="100"/>
      <c r="E1738" s="100"/>
      <c r="F1738" s="100"/>
    </row>
    <row r="1739" spans="1:6" x14ac:dyDescent="0.2">
      <c r="A1739" s="100"/>
      <c r="B1739" s="100"/>
      <c r="C1739" s="100"/>
      <c r="D1739" s="100"/>
      <c r="E1739" s="100"/>
      <c r="F1739" s="100"/>
    </row>
    <row r="1740" spans="1:6" x14ac:dyDescent="0.2">
      <c r="A1740" s="100"/>
      <c r="B1740" s="100"/>
      <c r="C1740" s="100"/>
      <c r="D1740" s="100"/>
      <c r="E1740" s="100"/>
      <c r="F1740" s="100"/>
    </row>
    <row r="1741" spans="1:6" x14ac:dyDescent="0.2">
      <c r="A1741" s="100"/>
      <c r="B1741" s="100"/>
      <c r="C1741" s="100"/>
      <c r="D1741" s="100"/>
      <c r="E1741" s="100"/>
      <c r="F1741" s="100"/>
    </row>
    <row r="1742" spans="1:6" x14ac:dyDescent="0.2">
      <c r="A1742" s="100"/>
      <c r="B1742" s="100"/>
      <c r="C1742" s="100"/>
      <c r="D1742" s="100"/>
      <c r="E1742" s="100"/>
      <c r="F1742" s="100"/>
    </row>
    <row r="1743" spans="1:6" x14ac:dyDescent="0.2">
      <c r="A1743" s="100"/>
      <c r="B1743" s="100"/>
      <c r="C1743" s="100"/>
      <c r="D1743" s="100"/>
      <c r="E1743" s="100"/>
      <c r="F1743" s="100"/>
    </row>
    <row r="1744" spans="1:6" x14ac:dyDescent="0.2">
      <c r="A1744" s="100"/>
      <c r="B1744" s="100"/>
      <c r="C1744" s="100"/>
      <c r="D1744" s="100"/>
      <c r="E1744" s="100"/>
      <c r="F1744" s="100"/>
    </row>
    <row r="1745" spans="1:6" x14ac:dyDescent="0.2">
      <c r="A1745" s="100"/>
      <c r="B1745" s="100"/>
      <c r="C1745" s="100"/>
      <c r="D1745" s="100"/>
      <c r="E1745" s="100"/>
      <c r="F1745" s="100"/>
    </row>
    <row r="1746" spans="1:6" x14ac:dyDescent="0.2">
      <c r="A1746" s="100"/>
      <c r="B1746" s="100"/>
      <c r="C1746" s="100"/>
      <c r="D1746" s="100"/>
      <c r="E1746" s="100"/>
      <c r="F1746" s="100"/>
    </row>
    <row r="1747" spans="1:6" x14ac:dyDescent="0.2">
      <c r="A1747" s="100"/>
      <c r="B1747" s="100"/>
      <c r="C1747" s="100"/>
      <c r="D1747" s="100"/>
      <c r="E1747" s="100"/>
      <c r="F1747" s="100"/>
    </row>
    <row r="1748" spans="1:6" x14ac:dyDescent="0.2">
      <c r="A1748" s="100"/>
      <c r="B1748" s="100"/>
      <c r="C1748" s="100"/>
      <c r="D1748" s="100"/>
      <c r="E1748" s="100"/>
      <c r="F1748" s="100"/>
    </row>
    <row r="1749" spans="1:6" x14ac:dyDescent="0.2">
      <c r="A1749" s="100"/>
      <c r="B1749" s="100"/>
      <c r="C1749" s="100"/>
      <c r="D1749" s="100"/>
      <c r="E1749" s="100"/>
      <c r="F1749" s="100"/>
    </row>
    <row r="1750" spans="1:6" x14ac:dyDescent="0.2">
      <c r="A1750" s="100"/>
      <c r="B1750" s="100"/>
      <c r="C1750" s="100"/>
      <c r="D1750" s="100"/>
      <c r="E1750" s="100"/>
      <c r="F1750" s="100"/>
    </row>
    <row r="1751" spans="1:6" x14ac:dyDescent="0.2">
      <c r="A1751" s="100"/>
      <c r="B1751" s="100"/>
      <c r="C1751" s="100"/>
      <c r="D1751" s="100"/>
      <c r="E1751" s="100"/>
      <c r="F1751" s="100"/>
    </row>
    <row r="1752" spans="1:6" x14ac:dyDescent="0.2">
      <c r="A1752" s="100"/>
      <c r="B1752" s="100"/>
      <c r="C1752" s="100"/>
      <c r="D1752" s="100"/>
      <c r="E1752" s="100"/>
      <c r="F1752" s="100"/>
    </row>
    <row r="1753" spans="1:6" x14ac:dyDescent="0.2">
      <c r="A1753" s="100"/>
      <c r="B1753" s="100"/>
      <c r="C1753" s="100"/>
      <c r="D1753" s="100"/>
      <c r="E1753" s="100"/>
      <c r="F1753" s="100"/>
    </row>
    <row r="1754" spans="1:6" x14ac:dyDescent="0.2">
      <c r="A1754" s="100"/>
      <c r="B1754" s="100"/>
      <c r="C1754" s="100"/>
      <c r="D1754" s="100"/>
      <c r="E1754" s="100"/>
      <c r="F1754" s="100"/>
    </row>
    <row r="1755" spans="1:6" x14ac:dyDescent="0.2">
      <c r="A1755" s="100"/>
      <c r="B1755" s="100"/>
      <c r="C1755" s="100"/>
      <c r="D1755" s="100"/>
      <c r="E1755" s="100"/>
      <c r="F1755" s="100"/>
    </row>
    <row r="1756" spans="1:6" x14ac:dyDescent="0.2">
      <c r="A1756" s="100"/>
      <c r="B1756" s="100"/>
      <c r="C1756" s="100"/>
      <c r="D1756" s="100"/>
      <c r="E1756" s="100"/>
      <c r="F1756" s="100"/>
    </row>
    <row r="1757" spans="1:6" x14ac:dyDescent="0.2">
      <c r="A1757" s="100"/>
      <c r="B1757" s="100"/>
      <c r="C1757" s="100"/>
      <c r="D1757" s="100"/>
      <c r="E1757" s="100"/>
      <c r="F1757" s="100"/>
    </row>
    <row r="1758" spans="1:6" x14ac:dyDescent="0.2">
      <c r="A1758" s="100"/>
      <c r="B1758" s="100"/>
      <c r="C1758" s="100"/>
      <c r="D1758" s="100"/>
      <c r="E1758" s="100"/>
      <c r="F1758" s="100"/>
    </row>
    <row r="1759" spans="1:6" x14ac:dyDescent="0.2">
      <c r="A1759" s="100"/>
      <c r="B1759" s="100"/>
      <c r="C1759" s="100"/>
      <c r="D1759" s="100"/>
      <c r="E1759" s="100"/>
      <c r="F1759" s="100"/>
    </row>
    <row r="1760" spans="1:6" x14ac:dyDescent="0.2">
      <c r="A1760" s="100"/>
      <c r="B1760" s="100"/>
      <c r="C1760" s="100"/>
      <c r="D1760" s="100"/>
      <c r="E1760" s="100"/>
      <c r="F1760" s="100"/>
    </row>
    <row r="1761" spans="1:6" x14ac:dyDescent="0.2">
      <c r="A1761" s="100"/>
      <c r="B1761" s="100"/>
      <c r="C1761" s="100"/>
      <c r="D1761" s="100"/>
      <c r="E1761" s="100"/>
      <c r="F1761" s="100"/>
    </row>
    <row r="1762" spans="1:6" x14ac:dyDescent="0.2">
      <c r="A1762" s="100"/>
      <c r="B1762" s="100"/>
      <c r="C1762" s="100"/>
      <c r="D1762" s="100"/>
      <c r="E1762" s="100"/>
      <c r="F1762" s="100"/>
    </row>
    <row r="1763" spans="1:6" x14ac:dyDescent="0.2">
      <c r="A1763" s="100"/>
      <c r="B1763" s="100"/>
      <c r="C1763" s="100"/>
      <c r="D1763" s="100"/>
      <c r="E1763" s="100"/>
      <c r="F1763" s="100"/>
    </row>
    <row r="1764" spans="1:6" x14ac:dyDescent="0.2">
      <c r="A1764" s="100"/>
      <c r="B1764" s="100"/>
      <c r="C1764" s="100"/>
      <c r="D1764" s="100"/>
      <c r="E1764" s="100"/>
      <c r="F1764" s="100"/>
    </row>
    <row r="1765" spans="1:6" x14ac:dyDescent="0.2">
      <c r="A1765" s="100"/>
      <c r="B1765" s="100"/>
      <c r="C1765" s="100"/>
      <c r="D1765" s="100"/>
      <c r="E1765" s="100"/>
      <c r="F1765" s="100"/>
    </row>
    <row r="1766" spans="1:6" x14ac:dyDescent="0.2">
      <c r="A1766" s="100"/>
      <c r="B1766" s="100"/>
      <c r="C1766" s="100"/>
      <c r="D1766" s="100"/>
      <c r="E1766" s="100"/>
      <c r="F1766" s="100"/>
    </row>
    <row r="1767" spans="1:6" x14ac:dyDescent="0.2">
      <c r="A1767" s="100"/>
      <c r="B1767" s="100"/>
      <c r="C1767" s="100"/>
      <c r="D1767" s="100"/>
      <c r="E1767" s="100"/>
      <c r="F1767" s="100"/>
    </row>
    <row r="1768" spans="1:6" x14ac:dyDescent="0.2">
      <c r="A1768" s="100"/>
      <c r="B1768" s="100"/>
      <c r="C1768" s="100"/>
      <c r="D1768" s="100"/>
      <c r="E1768" s="100"/>
      <c r="F1768" s="100"/>
    </row>
    <row r="1769" spans="1:6" x14ac:dyDescent="0.2">
      <c r="A1769" s="100"/>
      <c r="B1769" s="100"/>
      <c r="C1769" s="100"/>
      <c r="D1769" s="100"/>
      <c r="E1769" s="100"/>
      <c r="F1769" s="100"/>
    </row>
    <row r="1770" spans="1:6" x14ac:dyDescent="0.2">
      <c r="A1770" s="100"/>
      <c r="B1770" s="100"/>
      <c r="C1770" s="100"/>
      <c r="D1770" s="100"/>
      <c r="E1770" s="100"/>
      <c r="F1770" s="100"/>
    </row>
    <row r="1771" spans="1:6" x14ac:dyDescent="0.2">
      <c r="A1771" s="100"/>
      <c r="B1771" s="100"/>
      <c r="C1771" s="100"/>
      <c r="D1771" s="100"/>
      <c r="E1771" s="100"/>
      <c r="F1771" s="100"/>
    </row>
    <row r="1772" spans="1:6" x14ac:dyDescent="0.2">
      <c r="A1772" s="100"/>
      <c r="B1772" s="100"/>
      <c r="C1772" s="100"/>
      <c r="D1772" s="100"/>
      <c r="E1772" s="100"/>
      <c r="F1772" s="100"/>
    </row>
    <row r="1773" spans="1:6" x14ac:dyDescent="0.2">
      <c r="A1773" s="100"/>
      <c r="B1773" s="100"/>
      <c r="C1773" s="100"/>
      <c r="D1773" s="100"/>
      <c r="E1773" s="100"/>
      <c r="F1773" s="100"/>
    </row>
    <row r="1774" spans="1:6" x14ac:dyDescent="0.2">
      <c r="A1774" s="100"/>
      <c r="B1774" s="100"/>
      <c r="C1774" s="100"/>
      <c r="D1774" s="100"/>
      <c r="E1774" s="100"/>
      <c r="F1774" s="100"/>
    </row>
    <row r="1775" spans="1:6" x14ac:dyDescent="0.2">
      <c r="A1775" s="100"/>
      <c r="B1775" s="100"/>
      <c r="C1775" s="100"/>
      <c r="D1775" s="100"/>
      <c r="E1775" s="100"/>
      <c r="F1775" s="100"/>
    </row>
    <row r="1776" spans="1:6" x14ac:dyDescent="0.2">
      <c r="A1776" s="100"/>
      <c r="B1776" s="100"/>
      <c r="C1776" s="100"/>
      <c r="D1776" s="100"/>
      <c r="E1776" s="100"/>
      <c r="F1776" s="100"/>
    </row>
    <row r="1777" spans="1:6" x14ac:dyDescent="0.2">
      <c r="A1777" s="100"/>
      <c r="B1777" s="100"/>
      <c r="C1777" s="100"/>
      <c r="D1777" s="100"/>
      <c r="E1777" s="100"/>
      <c r="F1777" s="100"/>
    </row>
    <row r="1778" spans="1:6" x14ac:dyDescent="0.2">
      <c r="A1778" s="100"/>
      <c r="B1778" s="100"/>
      <c r="C1778" s="100"/>
      <c r="D1778" s="100"/>
      <c r="E1778" s="100"/>
      <c r="F1778" s="100"/>
    </row>
    <row r="1779" spans="1:6" x14ac:dyDescent="0.2">
      <c r="A1779" s="100"/>
      <c r="B1779" s="100"/>
      <c r="C1779" s="100"/>
      <c r="D1779" s="100"/>
      <c r="E1779" s="100"/>
      <c r="F1779" s="100"/>
    </row>
    <row r="1780" spans="1:6" x14ac:dyDescent="0.2">
      <c r="A1780" s="100"/>
      <c r="B1780" s="100"/>
      <c r="C1780" s="100"/>
      <c r="D1780" s="100"/>
      <c r="E1780" s="100"/>
      <c r="F1780" s="100"/>
    </row>
    <row r="1781" spans="1:6" x14ac:dyDescent="0.2">
      <c r="A1781" s="100"/>
      <c r="B1781" s="100"/>
      <c r="C1781" s="100"/>
      <c r="D1781" s="100"/>
      <c r="E1781" s="100"/>
      <c r="F1781" s="100"/>
    </row>
    <row r="1782" spans="1:6" x14ac:dyDescent="0.2">
      <c r="A1782" s="100"/>
      <c r="B1782" s="100"/>
      <c r="C1782" s="100"/>
      <c r="D1782" s="100"/>
      <c r="E1782" s="100"/>
      <c r="F1782" s="100"/>
    </row>
    <row r="1783" spans="1:6" x14ac:dyDescent="0.2">
      <c r="A1783" s="100"/>
      <c r="B1783" s="100"/>
      <c r="C1783" s="100"/>
      <c r="D1783" s="100"/>
      <c r="E1783" s="100"/>
      <c r="F1783" s="100"/>
    </row>
    <row r="1784" spans="1:6" x14ac:dyDescent="0.2">
      <c r="A1784" s="100"/>
      <c r="B1784" s="100"/>
      <c r="C1784" s="100"/>
      <c r="D1784" s="100"/>
      <c r="E1784" s="100"/>
      <c r="F1784" s="100"/>
    </row>
    <row r="1785" spans="1:6" x14ac:dyDescent="0.2">
      <c r="A1785" s="100"/>
      <c r="B1785" s="100"/>
      <c r="C1785" s="100"/>
      <c r="D1785" s="100"/>
      <c r="E1785" s="100"/>
      <c r="F1785" s="100"/>
    </row>
    <row r="1786" spans="1:6" x14ac:dyDescent="0.2">
      <c r="A1786" s="100"/>
      <c r="B1786" s="100"/>
      <c r="C1786" s="100"/>
      <c r="D1786" s="100"/>
      <c r="E1786" s="100"/>
      <c r="F1786" s="100"/>
    </row>
    <row r="1787" spans="1:6" x14ac:dyDescent="0.2">
      <c r="A1787" s="100"/>
      <c r="B1787" s="100"/>
      <c r="C1787" s="100"/>
      <c r="D1787" s="100"/>
      <c r="E1787" s="100"/>
      <c r="F1787" s="100"/>
    </row>
    <row r="1788" spans="1:6" x14ac:dyDescent="0.2">
      <c r="A1788" s="100"/>
      <c r="B1788" s="100"/>
      <c r="C1788" s="100"/>
      <c r="D1788" s="100"/>
      <c r="E1788" s="100"/>
      <c r="F1788" s="100"/>
    </row>
    <row r="1789" spans="1:6" x14ac:dyDescent="0.2">
      <c r="A1789" s="100"/>
      <c r="B1789" s="100"/>
      <c r="C1789" s="100"/>
      <c r="D1789" s="100"/>
      <c r="E1789" s="100"/>
      <c r="F1789" s="100"/>
    </row>
    <row r="1790" spans="1:6" x14ac:dyDescent="0.2">
      <c r="A1790" s="100"/>
      <c r="B1790" s="100"/>
      <c r="C1790" s="100"/>
      <c r="D1790" s="100"/>
      <c r="E1790" s="100"/>
      <c r="F1790" s="100"/>
    </row>
    <row r="1791" spans="1:6" x14ac:dyDescent="0.2">
      <c r="A1791" s="100"/>
      <c r="B1791" s="100"/>
      <c r="C1791" s="100"/>
      <c r="D1791" s="100"/>
      <c r="E1791" s="100"/>
      <c r="F1791" s="100"/>
    </row>
    <row r="1792" spans="1:6" x14ac:dyDescent="0.2">
      <c r="A1792" s="100"/>
      <c r="B1792" s="100"/>
      <c r="C1792" s="100"/>
      <c r="D1792" s="100"/>
      <c r="E1792" s="100"/>
      <c r="F1792" s="100"/>
    </row>
    <row r="1793" spans="1:6" x14ac:dyDescent="0.2">
      <c r="A1793" s="100"/>
      <c r="B1793" s="100"/>
      <c r="C1793" s="100"/>
      <c r="D1793" s="100"/>
      <c r="E1793" s="100"/>
      <c r="F1793" s="100"/>
    </row>
    <row r="1794" spans="1:6" x14ac:dyDescent="0.2">
      <c r="A1794" s="100"/>
      <c r="B1794" s="100"/>
      <c r="C1794" s="100"/>
      <c r="D1794" s="100"/>
      <c r="E1794" s="100"/>
      <c r="F1794" s="100"/>
    </row>
    <row r="1795" spans="1:6" x14ac:dyDescent="0.2">
      <c r="A1795" s="100"/>
      <c r="B1795" s="100"/>
      <c r="C1795" s="100"/>
      <c r="D1795" s="100"/>
      <c r="E1795" s="100"/>
      <c r="F1795" s="100"/>
    </row>
    <row r="1796" spans="1:6" x14ac:dyDescent="0.2">
      <c r="A1796" s="100"/>
      <c r="B1796" s="100"/>
      <c r="C1796" s="100"/>
      <c r="D1796" s="100"/>
      <c r="E1796" s="100"/>
      <c r="F1796" s="100"/>
    </row>
    <row r="1797" spans="1:6" x14ac:dyDescent="0.2">
      <c r="A1797" s="100"/>
      <c r="B1797" s="100"/>
      <c r="C1797" s="100"/>
      <c r="D1797" s="100"/>
      <c r="E1797" s="100"/>
      <c r="F1797" s="100"/>
    </row>
    <row r="1798" spans="1:6" x14ac:dyDescent="0.2">
      <c r="A1798" s="100"/>
      <c r="B1798" s="100"/>
      <c r="C1798" s="100"/>
      <c r="D1798" s="100"/>
      <c r="E1798" s="100"/>
      <c r="F1798" s="100"/>
    </row>
    <row r="1799" spans="1:6" x14ac:dyDescent="0.2">
      <c r="A1799" s="100"/>
      <c r="B1799" s="100"/>
      <c r="C1799" s="100"/>
      <c r="D1799" s="100"/>
      <c r="E1799" s="100"/>
      <c r="F1799" s="100"/>
    </row>
    <row r="1800" spans="1:6" x14ac:dyDescent="0.2">
      <c r="A1800" s="100"/>
      <c r="B1800" s="100"/>
      <c r="C1800" s="100"/>
      <c r="D1800" s="100"/>
      <c r="E1800" s="100"/>
      <c r="F1800" s="100"/>
    </row>
    <row r="1801" spans="1:6" x14ac:dyDescent="0.2">
      <c r="A1801" s="100"/>
      <c r="B1801" s="100"/>
      <c r="C1801" s="100"/>
      <c r="D1801" s="100"/>
      <c r="E1801" s="100"/>
      <c r="F1801" s="100"/>
    </row>
    <row r="1802" spans="1:6" x14ac:dyDescent="0.2">
      <c r="A1802" s="100"/>
      <c r="B1802" s="100"/>
      <c r="C1802" s="100"/>
      <c r="D1802" s="100"/>
      <c r="E1802" s="100"/>
      <c r="F1802" s="100"/>
    </row>
    <row r="1803" spans="1:6" x14ac:dyDescent="0.2">
      <c r="A1803" s="100"/>
      <c r="B1803" s="100"/>
      <c r="C1803" s="100"/>
      <c r="D1803" s="100"/>
      <c r="E1803" s="100"/>
      <c r="F1803" s="100"/>
    </row>
    <row r="1804" spans="1:6" x14ac:dyDescent="0.2">
      <c r="A1804" s="100"/>
      <c r="B1804" s="100"/>
      <c r="C1804" s="100"/>
      <c r="D1804" s="100"/>
      <c r="E1804" s="100"/>
      <c r="F1804" s="100"/>
    </row>
    <row r="1805" spans="1:6" x14ac:dyDescent="0.2">
      <c r="A1805" s="100"/>
      <c r="B1805" s="100"/>
      <c r="C1805" s="100"/>
      <c r="D1805" s="100"/>
      <c r="E1805" s="100"/>
      <c r="F1805" s="100"/>
    </row>
    <row r="1806" spans="1:6" x14ac:dyDescent="0.2">
      <c r="A1806" s="100"/>
      <c r="B1806" s="100"/>
      <c r="C1806" s="100"/>
      <c r="D1806" s="100"/>
      <c r="E1806" s="100"/>
      <c r="F1806" s="100"/>
    </row>
    <row r="1807" spans="1:6" x14ac:dyDescent="0.2">
      <c r="A1807" s="100"/>
      <c r="B1807" s="100"/>
      <c r="C1807" s="100"/>
      <c r="D1807" s="100"/>
      <c r="E1807" s="100"/>
      <c r="F1807" s="100"/>
    </row>
    <row r="1808" spans="1:6" x14ac:dyDescent="0.2">
      <c r="A1808" s="100"/>
      <c r="B1808" s="100"/>
      <c r="C1808" s="100"/>
      <c r="D1808" s="100"/>
      <c r="E1808" s="100"/>
      <c r="F1808" s="100"/>
    </row>
    <row r="1809" spans="1:6" x14ac:dyDescent="0.2">
      <c r="A1809" s="100"/>
      <c r="B1809" s="100"/>
      <c r="C1809" s="100"/>
      <c r="D1809" s="100"/>
      <c r="E1809" s="100"/>
      <c r="F1809" s="100"/>
    </row>
    <row r="1810" spans="1:6" x14ac:dyDescent="0.2">
      <c r="A1810" s="100"/>
      <c r="B1810" s="100"/>
      <c r="C1810" s="100"/>
      <c r="D1810" s="100"/>
      <c r="E1810" s="100"/>
      <c r="F1810" s="100"/>
    </row>
    <row r="1811" spans="1:6" x14ac:dyDescent="0.2">
      <c r="A1811" s="100"/>
      <c r="B1811" s="100"/>
      <c r="C1811" s="100"/>
      <c r="D1811" s="100"/>
      <c r="E1811" s="100"/>
      <c r="F1811" s="100"/>
    </row>
    <row r="1812" spans="1:6" x14ac:dyDescent="0.2">
      <c r="A1812" s="100"/>
      <c r="B1812" s="100"/>
      <c r="C1812" s="100"/>
      <c r="D1812" s="100"/>
      <c r="E1812" s="100"/>
      <c r="F1812" s="100"/>
    </row>
    <row r="1813" spans="1:6" x14ac:dyDescent="0.2">
      <c r="A1813" s="100"/>
      <c r="B1813" s="100"/>
      <c r="C1813" s="100"/>
      <c r="D1813" s="100"/>
      <c r="E1813" s="100"/>
      <c r="F1813" s="100"/>
    </row>
    <row r="1814" spans="1:6" x14ac:dyDescent="0.2">
      <c r="A1814" s="100"/>
      <c r="B1814" s="100"/>
      <c r="C1814" s="100"/>
      <c r="D1814" s="100"/>
      <c r="E1814" s="100"/>
      <c r="F1814" s="100"/>
    </row>
    <row r="1815" spans="1:6" x14ac:dyDescent="0.2">
      <c r="A1815" s="100"/>
      <c r="B1815" s="100"/>
      <c r="C1815" s="100"/>
      <c r="D1815" s="100"/>
      <c r="E1815" s="100"/>
      <c r="F1815" s="100"/>
    </row>
    <row r="1816" spans="1:6" x14ac:dyDescent="0.2">
      <c r="A1816" s="100"/>
      <c r="B1816" s="100"/>
      <c r="C1816" s="100"/>
      <c r="D1816" s="100"/>
      <c r="E1816" s="100"/>
      <c r="F1816" s="100"/>
    </row>
    <row r="1817" spans="1:6" x14ac:dyDescent="0.2">
      <c r="A1817" s="100"/>
      <c r="B1817" s="100"/>
      <c r="C1817" s="100"/>
      <c r="D1817" s="100"/>
      <c r="E1817" s="100"/>
      <c r="F1817" s="100"/>
    </row>
    <row r="1818" spans="1:6" x14ac:dyDescent="0.2">
      <c r="A1818" s="100"/>
      <c r="B1818" s="100"/>
      <c r="C1818" s="100"/>
      <c r="D1818" s="100"/>
      <c r="E1818" s="100"/>
      <c r="F1818" s="100"/>
    </row>
    <row r="1819" spans="1:6" x14ac:dyDescent="0.2">
      <c r="A1819" s="100"/>
      <c r="B1819" s="100"/>
      <c r="C1819" s="100"/>
      <c r="D1819" s="100"/>
      <c r="E1819" s="100"/>
      <c r="F1819" s="100"/>
    </row>
    <row r="1820" spans="1:6" x14ac:dyDescent="0.2">
      <c r="A1820" s="100"/>
      <c r="B1820" s="100"/>
      <c r="C1820" s="100"/>
      <c r="D1820" s="100"/>
      <c r="E1820" s="100"/>
      <c r="F1820" s="100"/>
    </row>
    <row r="1821" spans="1:6" x14ac:dyDescent="0.2">
      <c r="A1821" s="100"/>
      <c r="B1821" s="100"/>
      <c r="C1821" s="100"/>
      <c r="D1821" s="100"/>
      <c r="E1821" s="100"/>
      <c r="F1821" s="100"/>
    </row>
    <row r="1822" spans="1:6" x14ac:dyDescent="0.2">
      <c r="A1822" s="100"/>
      <c r="B1822" s="100"/>
      <c r="C1822" s="100"/>
      <c r="D1822" s="100"/>
      <c r="E1822" s="100"/>
      <c r="F1822" s="100"/>
    </row>
    <row r="1823" spans="1:6" x14ac:dyDescent="0.2">
      <c r="A1823" s="100"/>
      <c r="B1823" s="100"/>
      <c r="C1823" s="100"/>
      <c r="D1823" s="100"/>
      <c r="E1823" s="100"/>
      <c r="F1823" s="100"/>
    </row>
    <row r="1824" spans="1:6" x14ac:dyDescent="0.2">
      <c r="A1824" s="100"/>
      <c r="B1824" s="100"/>
      <c r="C1824" s="100"/>
      <c r="D1824" s="100"/>
      <c r="E1824" s="100"/>
      <c r="F1824" s="100"/>
    </row>
    <row r="1825" spans="1:6" x14ac:dyDescent="0.2">
      <c r="A1825" s="100"/>
      <c r="B1825" s="100"/>
      <c r="C1825" s="100"/>
      <c r="D1825" s="100"/>
      <c r="E1825" s="100"/>
      <c r="F1825" s="100"/>
    </row>
    <row r="1826" spans="1:6" x14ac:dyDescent="0.2">
      <c r="A1826" s="100"/>
      <c r="B1826" s="100"/>
      <c r="C1826" s="100"/>
      <c r="D1826" s="100"/>
      <c r="E1826" s="100"/>
      <c r="F1826" s="100"/>
    </row>
    <row r="1827" spans="1:6" x14ac:dyDescent="0.2">
      <c r="A1827" s="100"/>
      <c r="B1827" s="100"/>
      <c r="C1827" s="100"/>
      <c r="D1827" s="100"/>
      <c r="E1827" s="100"/>
      <c r="F1827" s="100"/>
    </row>
    <row r="1828" spans="1:6" x14ac:dyDescent="0.2">
      <c r="A1828" s="100"/>
      <c r="B1828" s="100"/>
      <c r="C1828" s="100"/>
      <c r="D1828" s="100"/>
      <c r="E1828" s="100"/>
      <c r="F1828" s="100"/>
    </row>
    <row r="1829" spans="1:6" x14ac:dyDescent="0.2">
      <c r="A1829" s="100"/>
      <c r="B1829" s="100"/>
      <c r="C1829" s="100"/>
      <c r="D1829" s="100"/>
      <c r="E1829" s="100"/>
      <c r="F1829" s="100"/>
    </row>
    <row r="1830" spans="1:6" x14ac:dyDescent="0.2">
      <c r="A1830" s="100"/>
      <c r="B1830" s="100"/>
      <c r="C1830" s="100"/>
      <c r="D1830" s="100"/>
      <c r="E1830" s="100"/>
      <c r="F1830" s="100"/>
    </row>
    <row r="1831" spans="1:6" x14ac:dyDescent="0.2">
      <c r="A1831" s="100"/>
      <c r="B1831" s="100"/>
      <c r="C1831" s="100"/>
      <c r="D1831" s="100"/>
      <c r="E1831" s="100"/>
      <c r="F1831" s="100"/>
    </row>
    <row r="1832" spans="1:6" x14ac:dyDescent="0.2">
      <c r="A1832" s="100"/>
      <c r="B1832" s="100"/>
      <c r="C1832" s="100"/>
      <c r="D1832" s="100"/>
      <c r="E1832" s="100"/>
      <c r="F1832" s="100"/>
    </row>
    <row r="1833" spans="1:6" x14ac:dyDescent="0.2">
      <c r="A1833" s="100"/>
      <c r="B1833" s="100"/>
      <c r="C1833" s="100"/>
      <c r="D1833" s="100"/>
      <c r="E1833" s="100"/>
      <c r="F1833" s="100"/>
    </row>
    <row r="1834" spans="1:6" x14ac:dyDescent="0.2">
      <c r="A1834" s="100"/>
      <c r="B1834" s="100"/>
      <c r="C1834" s="100"/>
      <c r="D1834" s="100"/>
      <c r="E1834" s="100"/>
      <c r="F1834" s="100"/>
    </row>
    <row r="1835" spans="1:6" x14ac:dyDescent="0.2">
      <c r="A1835" s="100"/>
      <c r="B1835" s="100"/>
      <c r="C1835" s="100"/>
      <c r="D1835" s="100"/>
      <c r="E1835" s="100"/>
      <c r="F1835" s="100"/>
    </row>
    <row r="1836" spans="1:6" x14ac:dyDescent="0.2">
      <c r="A1836" s="100"/>
      <c r="B1836" s="100"/>
      <c r="C1836" s="100"/>
      <c r="D1836" s="100"/>
      <c r="E1836" s="100"/>
      <c r="F1836" s="100"/>
    </row>
    <row r="1837" spans="1:6" x14ac:dyDescent="0.2">
      <c r="A1837" s="100"/>
      <c r="B1837" s="100"/>
      <c r="C1837" s="100"/>
      <c r="D1837" s="100"/>
      <c r="E1837" s="100"/>
      <c r="F1837" s="100"/>
    </row>
    <row r="1838" spans="1:6" x14ac:dyDescent="0.2">
      <c r="A1838" s="100"/>
      <c r="B1838" s="100"/>
      <c r="C1838" s="100"/>
      <c r="D1838" s="100"/>
      <c r="E1838" s="100"/>
      <c r="F1838" s="100"/>
    </row>
    <row r="1839" spans="1:6" x14ac:dyDescent="0.2">
      <c r="A1839" s="100"/>
      <c r="B1839" s="100"/>
      <c r="C1839" s="100"/>
      <c r="D1839" s="100"/>
      <c r="E1839" s="100"/>
      <c r="F1839" s="100"/>
    </row>
    <row r="1840" spans="1:6" x14ac:dyDescent="0.2">
      <c r="A1840" s="100"/>
      <c r="B1840" s="100"/>
      <c r="C1840" s="100"/>
      <c r="D1840" s="100"/>
      <c r="E1840" s="100"/>
      <c r="F1840" s="100"/>
    </row>
    <row r="1841" spans="1:6" x14ac:dyDescent="0.2">
      <c r="A1841" s="100"/>
      <c r="B1841" s="100"/>
      <c r="C1841" s="100"/>
      <c r="D1841" s="100"/>
      <c r="E1841" s="100"/>
      <c r="F1841" s="100"/>
    </row>
    <row r="1842" spans="1:6" x14ac:dyDescent="0.2">
      <c r="A1842" s="100"/>
      <c r="B1842" s="100"/>
      <c r="C1842" s="100"/>
      <c r="D1842" s="100"/>
      <c r="E1842" s="100"/>
      <c r="F1842" s="100"/>
    </row>
    <row r="1843" spans="1:6" x14ac:dyDescent="0.2">
      <c r="A1843" s="100"/>
      <c r="B1843" s="100"/>
      <c r="C1843" s="100"/>
      <c r="D1843" s="100"/>
      <c r="E1843" s="100"/>
      <c r="F1843" s="100"/>
    </row>
    <row r="1844" spans="1:6" x14ac:dyDescent="0.2">
      <c r="A1844" s="100"/>
      <c r="B1844" s="100"/>
      <c r="C1844" s="100"/>
      <c r="D1844" s="100"/>
      <c r="E1844" s="100"/>
      <c r="F1844" s="100"/>
    </row>
    <row r="1845" spans="1:6" x14ac:dyDescent="0.2">
      <c r="A1845" s="100"/>
      <c r="B1845" s="100"/>
      <c r="C1845" s="100"/>
      <c r="D1845" s="100"/>
      <c r="E1845" s="100"/>
      <c r="F1845" s="100"/>
    </row>
    <row r="1846" spans="1:6" x14ac:dyDescent="0.2">
      <c r="A1846" s="100"/>
      <c r="B1846" s="100"/>
      <c r="C1846" s="100"/>
      <c r="D1846" s="100"/>
      <c r="E1846" s="100"/>
      <c r="F1846" s="100"/>
    </row>
    <row r="1847" spans="1:6" x14ac:dyDescent="0.2">
      <c r="A1847" s="100"/>
      <c r="B1847" s="100"/>
      <c r="C1847" s="100"/>
      <c r="D1847" s="100"/>
      <c r="E1847" s="100"/>
      <c r="F1847" s="100"/>
    </row>
    <row r="1848" spans="1:6" x14ac:dyDescent="0.2">
      <c r="A1848" s="100"/>
      <c r="B1848" s="100"/>
      <c r="C1848" s="100"/>
      <c r="D1848" s="100"/>
      <c r="E1848" s="100"/>
      <c r="F1848" s="100"/>
    </row>
    <row r="1849" spans="1:6" x14ac:dyDescent="0.2">
      <c r="A1849" s="100"/>
      <c r="B1849" s="100"/>
      <c r="C1849" s="100"/>
      <c r="D1849" s="100"/>
      <c r="E1849" s="100"/>
      <c r="F1849" s="100"/>
    </row>
    <row r="1850" spans="1:6" x14ac:dyDescent="0.2">
      <c r="A1850" s="100"/>
      <c r="B1850" s="100"/>
      <c r="C1850" s="100"/>
      <c r="D1850" s="100"/>
      <c r="E1850" s="100"/>
      <c r="F1850" s="100"/>
    </row>
    <row r="1851" spans="1:6" x14ac:dyDescent="0.2">
      <c r="A1851" s="100"/>
      <c r="B1851" s="100"/>
      <c r="C1851" s="100"/>
      <c r="D1851" s="100"/>
      <c r="E1851" s="100"/>
      <c r="F1851" s="100"/>
    </row>
    <row r="1852" spans="1:6" x14ac:dyDescent="0.2">
      <c r="A1852" s="100"/>
      <c r="B1852" s="100"/>
      <c r="C1852" s="100"/>
      <c r="D1852" s="100"/>
      <c r="E1852" s="100"/>
      <c r="F1852" s="100"/>
    </row>
    <row r="1853" spans="1:6" x14ac:dyDescent="0.2">
      <c r="A1853" s="100"/>
      <c r="B1853" s="100"/>
      <c r="C1853" s="100"/>
      <c r="D1853" s="100"/>
      <c r="E1853" s="100"/>
      <c r="F1853" s="100"/>
    </row>
    <row r="1854" spans="1:6" x14ac:dyDescent="0.2">
      <c r="A1854" s="100"/>
      <c r="B1854" s="100"/>
      <c r="C1854" s="100"/>
      <c r="D1854" s="100"/>
      <c r="E1854" s="100"/>
      <c r="F1854" s="100"/>
    </row>
    <row r="1855" spans="1:6" x14ac:dyDescent="0.2">
      <c r="A1855" s="100"/>
      <c r="B1855" s="100"/>
      <c r="C1855" s="100"/>
      <c r="D1855" s="100"/>
      <c r="E1855" s="100"/>
      <c r="F1855" s="100"/>
    </row>
    <row r="1856" spans="1:6" x14ac:dyDescent="0.2">
      <c r="A1856" s="100"/>
      <c r="B1856" s="100"/>
      <c r="C1856" s="100"/>
      <c r="D1856" s="100"/>
      <c r="E1856" s="100"/>
      <c r="F1856" s="100"/>
    </row>
    <row r="1857" spans="1:6" x14ac:dyDescent="0.2">
      <c r="A1857" s="100"/>
      <c r="B1857" s="100"/>
      <c r="C1857" s="100"/>
      <c r="D1857" s="100"/>
      <c r="E1857" s="100"/>
      <c r="F1857" s="100"/>
    </row>
    <row r="1858" spans="1:6" x14ac:dyDescent="0.2">
      <c r="A1858" s="100"/>
      <c r="B1858" s="100"/>
      <c r="C1858" s="100"/>
      <c r="D1858" s="100"/>
      <c r="E1858" s="100"/>
      <c r="F1858" s="100"/>
    </row>
    <row r="1859" spans="1:6" x14ac:dyDescent="0.2">
      <c r="A1859" s="100"/>
      <c r="B1859" s="100"/>
      <c r="C1859" s="100"/>
      <c r="D1859" s="100"/>
      <c r="E1859" s="100"/>
      <c r="F1859" s="100"/>
    </row>
    <row r="1860" spans="1:6" x14ac:dyDescent="0.2">
      <c r="A1860" s="100"/>
      <c r="B1860" s="100"/>
      <c r="C1860" s="100"/>
      <c r="D1860" s="100"/>
      <c r="E1860" s="100"/>
      <c r="F1860" s="100"/>
    </row>
    <row r="1861" spans="1:6" x14ac:dyDescent="0.2">
      <c r="A1861" s="100"/>
      <c r="B1861" s="100"/>
      <c r="C1861" s="100"/>
      <c r="D1861" s="100"/>
      <c r="E1861" s="100"/>
      <c r="F1861" s="100"/>
    </row>
    <row r="1862" spans="1:6" x14ac:dyDescent="0.2">
      <c r="A1862" s="100"/>
      <c r="B1862" s="100"/>
      <c r="C1862" s="100"/>
      <c r="D1862" s="100"/>
      <c r="E1862" s="100"/>
      <c r="F1862" s="100"/>
    </row>
    <row r="1863" spans="1:6" x14ac:dyDescent="0.2">
      <c r="A1863" s="100"/>
      <c r="B1863" s="100"/>
      <c r="C1863" s="100"/>
      <c r="D1863" s="100"/>
      <c r="E1863" s="100"/>
      <c r="F1863" s="100"/>
    </row>
    <row r="1864" spans="1:6" x14ac:dyDescent="0.2">
      <c r="A1864" s="100"/>
      <c r="B1864" s="100"/>
      <c r="C1864" s="100"/>
      <c r="D1864" s="100"/>
      <c r="E1864" s="100"/>
      <c r="F1864" s="100"/>
    </row>
    <row r="1865" spans="1:6" x14ac:dyDescent="0.2">
      <c r="A1865" s="100"/>
      <c r="B1865" s="100"/>
      <c r="C1865" s="100"/>
      <c r="D1865" s="100"/>
      <c r="E1865" s="100"/>
      <c r="F1865" s="100"/>
    </row>
    <row r="1866" spans="1:6" x14ac:dyDescent="0.2">
      <c r="A1866" s="100"/>
      <c r="B1866" s="100"/>
      <c r="C1866" s="100"/>
      <c r="D1866" s="100"/>
      <c r="E1866" s="100"/>
      <c r="F1866" s="100"/>
    </row>
    <row r="1867" spans="1:6" x14ac:dyDescent="0.2">
      <c r="A1867" s="100"/>
      <c r="B1867" s="100"/>
      <c r="C1867" s="100"/>
      <c r="D1867" s="100"/>
      <c r="E1867" s="100"/>
      <c r="F1867" s="100"/>
    </row>
    <row r="1868" spans="1:6" x14ac:dyDescent="0.2">
      <c r="A1868" s="100"/>
      <c r="B1868" s="100"/>
      <c r="C1868" s="100"/>
      <c r="D1868" s="100"/>
      <c r="E1868" s="100"/>
      <c r="F1868" s="100"/>
    </row>
    <row r="1869" spans="1:6" x14ac:dyDescent="0.2">
      <c r="A1869" s="100"/>
      <c r="B1869" s="100"/>
      <c r="C1869" s="100"/>
      <c r="D1869" s="100"/>
      <c r="E1869" s="100"/>
      <c r="F1869" s="100"/>
    </row>
    <row r="1870" spans="1:6" x14ac:dyDescent="0.2">
      <c r="A1870" s="100"/>
      <c r="B1870" s="100"/>
      <c r="C1870" s="100"/>
      <c r="D1870" s="100"/>
      <c r="E1870" s="100"/>
      <c r="F1870" s="100"/>
    </row>
    <row r="1871" spans="1:6" x14ac:dyDescent="0.2">
      <c r="A1871" s="100"/>
      <c r="B1871" s="100"/>
      <c r="C1871" s="100"/>
      <c r="D1871" s="100"/>
      <c r="E1871" s="100"/>
      <c r="F1871" s="100"/>
    </row>
    <row r="1872" spans="1:6" x14ac:dyDescent="0.2">
      <c r="A1872" s="100"/>
      <c r="B1872" s="100"/>
      <c r="C1872" s="100"/>
      <c r="D1872" s="100"/>
      <c r="E1872" s="100"/>
      <c r="F1872" s="100"/>
    </row>
    <row r="1873" spans="1:6" x14ac:dyDescent="0.2">
      <c r="A1873" s="100"/>
      <c r="B1873" s="100"/>
      <c r="C1873" s="100"/>
      <c r="D1873" s="100"/>
      <c r="E1873" s="100"/>
      <c r="F1873" s="100"/>
    </row>
    <row r="1874" spans="1:6" x14ac:dyDescent="0.2">
      <c r="A1874" s="100"/>
      <c r="B1874" s="100"/>
      <c r="C1874" s="100"/>
      <c r="D1874" s="100"/>
      <c r="E1874" s="100"/>
      <c r="F1874" s="100"/>
    </row>
    <row r="1875" spans="1:6" x14ac:dyDescent="0.2">
      <c r="A1875" s="100"/>
      <c r="B1875" s="100"/>
      <c r="C1875" s="100"/>
      <c r="D1875" s="100"/>
      <c r="E1875" s="100"/>
      <c r="F1875" s="100"/>
    </row>
    <row r="1876" spans="1:6" x14ac:dyDescent="0.2">
      <c r="A1876" s="100"/>
      <c r="B1876" s="100"/>
      <c r="C1876" s="100"/>
      <c r="D1876" s="100"/>
      <c r="E1876" s="100"/>
      <c r="F1876" s="100"/>
    </row>
    <row r="1877" spans="1:6" x14ac:dyDescent="0.2">
      <c r="A1877" s="100"/>
      <c r="B1877" s="100"/>
      <c r="C1877" s="100"/>
      <c r="D1877" s="100"/>
      <c r="E1877" s="100"/>
      <c r="F1877" s="100"/>
    </row>
    <row r="1878" spans="1:6" x14ac:dyDescent="0.2">
      <c r="A1878" s="100"/>
      <c r="B1878" s="100"/>
      <c r="C1878" s="100"/>
      <c r="D1878" s="100"/>
      <c r="E1878" s="100"/>
      <c r="F1878" s="100"/>
    </row>
    <row r="1879" spans="1:6" x14ac:dyDescent="0.2">
      <c r="A1879" s="100"/>
      <c r="B1879" s="100"/>
      <c r="C1879" s="100"/>
      <c r="D1879" s="100"/>
      <c r="E1879" s="100"/>
      <c r="F1879" s="100"/>
    </row>
    <row r="1880" spans="1:6" x14ac:dyDescent="0.2">
      <c r="A1880" s="100"/>
      <c r="B1880" s="100"/>
      <c r="C1880" s="100"/>
      <c r="D1880" s="100"/>
      <c r="E1880" s="100"/>
      <c r="F1880" s="100"/>
    </row>
    <row r="1881" spans="1:6" x14ac:dyDescent="0.2">
      <c r="A1881" s="100"/>
      <c r="B1881" s="100"/>
      <c r="C1881" s="100"/>
      <c r="D1881" s="100"/>
      <c r="E1881" s="100"/>
      <c r="F1881" s="100"/>
    </row>
    <row r="1882" spans="1:6" x14ac:dyDescent="0.2">
      <c r="A1882" s="100"/>
      <c r="B1882" s="100"/>
      <c r="C1882" s="100"/>
      <c r="D1882" s="100"/>
      <c r="E1882" s="100"/>
      <c r="F1882" s="100"/>
    </row>
    <row r="1883" spans="1:6" x14ac:dyDescent="0.2">
      <c r="A1883" s="100"/>
      <c r="B1883" s="100"/>
      <c r="C1883" s="100"/>
      <c r="D1883" s="100"/>
      <c r="E1883" s="100"/>
      <c r="F1883" s="100"/>
    </row>
    <row r="1884" spans="1:6" x14ac:dyDescent="0.2">
      <c r="A1884" s="100"/>
      <c r="B1884" s="100"/>
      <c r="C1884" s="100"/>
      <c r="D1884" s="100"/>
      <c r="E1884" s="100"/>
      <c r="F1884" s="100"/>
    </row>
    <row r="1885" spans="1:6" x14ac:dyDescent="0.2">
      <c r="A1885" s="100"/>
      <c r="B1885" s="100"/>
      <c r="C1885" s="100"/>
      <c r="D1885" s="100"/>
      <c r="E1885" s="100"/>
      <c r="F1885" s="100"/>
    </row>
    <row r="1886" spans="1:6" x14ac:dyDescent="0.2">
      <c r="A1886" s="100"/>
      <c r="B1886" s="100"/>
      <c r="C1886" s="100"/>
      <c r="D1886" s="100"/>
      <c r="E1886" s="100"/>
      <c r="F1886" s="100"/>
    </row>
    <row r="1887" spans="1:6" x14ac:dyDescent="0.2">
      <c r="A1887" s="100"/>
      <c r="B1887" s="100"/>
      <c r="C1887" s="100"/>
      <c r="D1887" s="100"/>
      <c r="E1887" s="100"/>
      <c r="F1887" s="100"/>
    </row>
    <row r="1888" spans="1:6" x14ac:dyDescent="0.2">
      <c r="A1888" s="100"/>
      <c r="B1888" s="100"/>
      <c r="C1888" s="100"/>
      <c r="D1888" s="100"/>
      <c r="E1888" s="100"/>
      <c r="F1888" s="100"/>
    </row>
    <row r="1889" spans="1:6" x14ac:dyDescent="0.2">
      <c r="A1889" s="100"/>
      <c r="B1889" s="100"/>
      <c r="C1889" s="100"/>
      <c r="D1889" s="100"/>
      <c r="E1889" s="100"/>
      <c r="F1889" s="100"/>
    </row>
    <row r="1890" spans="1:6" x14ac:dyDescent="0.2">
      <c r="A1890" s="100"/>
      <c r="B1890" s="100"/>
      <c r="C1890" s="100"/>
      <c r="D1890" s="100"/>
      <c r="E1890" s="100"/>
      <c r="F1890" s="100"/>
    </row>
    <row r="1891" spans="1:6" x14ac:dyDescent="0.2">
      <c r="A1891" s="100"/>
      <c r="B1891" s="100"/>
      <c r="C1891" s="100"/>
      <c r="D1891" s="100"/>
      <c r="E1891" s="100"/>
      <c r="F1891" s="100"/>
    </row>
    <row r="1892" spans="1:6" x14ac:dyDescent="0.2">
      <c r="A1892" s="100"/>
      <c r="B1892" s="100"/>
      <c r="C1892" s="100"/>
      <c r="D1892" s="100"/>
      <c r="E1892" s="100"/>
      <c r="F1892" s="100"/>
    </row>
    <row r="1893" spans="1:6" x14ac:dyDescent="0.2">
      <c r="A1893" s="100"/>
      <c r="B1893" s="100"/>
      <c r="C1893" s="100"/>
      <c r="D1893" s="100"/>
      <c r="E1893" s="100"/>
      <c r="F1893" s="100"/>
    </row>
    <row r="1894" spans="1:6" x14ac:dyDescent="0.2">
      <c r="A1894" s="100"/>
      <c r="B1894" s="100"/>
      <c r="C1894" s="100"/>
      <c r="D1894" s="100"/>
      <c r="E1894" s="100"/>
      <c r="F1894" s="100"/>
    </row>
    <row r="1895" spans="1:6" x14ac:dyDescent="0.2">
      <c r="A1895" s="100"/>
      <c r="B1895" s="100"/>
      <c r="C1895" s="100"/>
      <c r="D1895" s="100"/>
      <c r="E1895" s="100"/>
      <c r="F1895" s="100"/>
    </row>
    <row r="1896" spans="1:6" x14ac:dyDescent="0.2">
      <c r="A1896" s="100"/>
      <c r="B1896" s="100"/>
      <c r="C1896" s="100"/>
      <c r="D1896" s="100"/>
      <c r="E1896" s="100"/>
      <c r="F1896" s="100"/>
    </row>
    <row r="1897" spans="1:6" x14ac:dyDescent="0.2">
      <c r="A1897" s="100"/>
      <c r="B1897" s="100"/>
      <c r="C1897" s="100"/>
      <c r="D1897" s="100"/>
      <c r="E1897" s="100"/>
      <c r="F1897" s="100"/>
    </row>
    <row r="1898" spans="1:6" x14ac:dyDescent="0.2">
      <c r="A1898" s="100"/>
      <c r="B1898" s="100"/>
      <c r="C1898" s="100"/>
      <c r="D1898" s="100"/>
      <c r="E1898" s="100"/>
      <c r="F1898" s="100"/>
    </row>
    <row r="1899" spans="1:6" x14ac:dyDescent="0.2">
      <c r="A1899" s="100"/>
      <c r="B1899" s="100"/>
      <c r="C1899" s="100"/>
      <c r="D1899" s="100"/>
      <c r="E1899" s="100"/>
      <c r="F1899" s="100"/>
    </row>
    <row r="1900" spans="1:6" x14ac:dyDescent="0.2">
      <c r="A1900" s="100"/>
      <c r="B1900" s="100"/>
      <c r="C1900" s="100"/>
      <c r="D1900" s="100"/>
      <c r="E1900" s="100"/>
      <c r="F1900" s="100"/>
    </row>
    <row r="1901" spans="1:6" x14ac:dyDescent="0.2">
      <c r="A1901" s="100"/>
      <c r="B1901" s="100"/>
      <c r="C1901" s="100"/>
      <c r="D1901" s="100"/>
      <c r="E1901" s="100"/>
      <c r="F1901" s="100"/>
    </row>
    <row r="1902" spans="1:6" x14ac:dyDescent="0.2">
      <c r="A1902" s="100"/>
      <c r="B1902" s="100"/>
      <c r="C1902" s="100"/>
      <c r="D1902" s="100"/>
      <c r="E1902" s="100"/>
      <c r="F1902" s="100"/>
    </row>
    <row r="1903" spans="1:6" x14ac:dyDescent="0.2">
      <c r="A1903" s="100"/>
      <c r="B1903" s="100"/>
      <c r="C1903" s="100"/>
      <c r="D1903" s="100"/>
      <c r="E1903" s="100"/>
      <c r="F1903" s="100"/>
    </row>
    <row r="1904" spans="1:6" x14ac:dyDescent="0.2">
      <c r="A1904" s="100"/>
      <c r="B1904" s="100"/>
      <c r="C1904" s="100"/>
      <c r="D1904" s="100"/>
      <c r="E1904" s="100"/>
      <c r="F1904" s="100"/>
    </row>
    <row r="1905" spans="1:6" x14ac:dyDescent="0.2">
      <c r="A1905" s="100"/>
      <c r="B1905" s="100"/>
      <c r="C1905" s="100"/>
      <c r="D1905" s="100"/>
      <c r="E1905" s="100"/>
      <c r="F1905" s="100"/>
    </row>
    <row r="1906" spans="1:6" x14ac:dyDescent="0.2">
      <c r="A1906" s="100"/>
      <c r="B1906" s="100"/>
      <c r="C1906" s="100"/>
      <c r="D1906" s="100"/>
      <c r="E1906" s="100"/>
      <c r="F1906" s="100"/>
    </row>
    <row r="1907" spans="1:6" x14ac:dyDescent="0.2">
      <c r="A1907" s="100"/>
      <c r="B1907" s="100"/>
      <c r="C1907" s="100"/>
      <c r="D1907" s="100"/>
      <c r="E1907" s="100"/>
      <c r="F1907" s="100"/>
    </row>
    <row r="1908" spans="1:6" x14ac:dyDescent="0.2">
      <c r="A1908" s="100"/>
      <c r="B1908" s="100"/>
      <c r="C1908" s="100"/>
      <c r="D1908" s="100"/>
      <c r="E1908" s="100"/>
      <c r="F1908" s="100"/>
    </row>
    <row r="1909" spans="1:6" x14ac:dyDescent="0.2">
      <c r="A1909" s="100"/>
      <c r="B1909" s="100"/>
      <c r="C1909" s="100"/>
      <c r="D1909" s="100"/>
      <c r="E1909" s="100"/>
      <c r="F1909" s="100"/>
    </row>
    <row r="1910" spans="1:6" x14ac:dyDescent="0.2">
      <c r="A1910" s="100"/>
      <c r="B1910" s="100"/>
      <c r="C1910" s="100"/>
      <c r="D1910" s="100"/>
      <c r="E1910" s="100"/>
      <c r="F1910" s="100"/>
    </row>
    <row r="1911" spans="1:6" x14ac:dyDescent="0.2">
      <c r="A1911" s="100"/>
      <c r="B1911" s="100"/>
      <c r="C1911" s="100"/>
      <c r="D1911" s="100"/>
      <c r="E1911" s="100"/>
      <c r="F1911" s="100"/>
    </row>
    <row r="1912" spans="1:6" x14ac:dyDescent="0.2">
      <c r="A1912" s="100"/>
      <c r="B1912" s="100"/>
      <c r="C1912" s="100"/>
      <c r="D1912" s="100"/>
      <c r="E1912" s="100"/>
      <c r="F1912" s="100"/>
    </row>
    <row r="1913" spans="1:6" x14ac:dyDescent="0.2">
      <c r="A1913" s="100"/>
      <c r="B1913" s="100"/>
      <c r="C1913" s="100"/>
      <c r="D1913" s="100"/>
      <c r="E1913" s="100"/>
      <c r="F1913" s="100"/>
    </row>
    <row r="1914" spans="1:6" x14ac:dyDescent="0.2">
      <c r="A1914" s="100"/>
      <c r="B1914" s="100"/>
      <c r="C1914" s="100"/>
      <c r="D1914" s="100"/>
      <c r="E1914" s="100"/>
      <c r="F1914" s="100"/>
    </row>
    <row r="1915" spans="1:6" x14ac:dyDescent="0.2">
      <c r="A1915" s="100"/>
      <c r="B1915" s="100"/>
      <c r="C1915" s="100"/>
      <c r="D1915" s="100"/>
      <c r="E1915" s="100"/>
      <c r="F1915" s="100"/>
    </row>
    <row r="1916" spans="1:6" x14ac:dyDescent="0.2">
      <c r="A1916" s="100"/>
      <c r="B1916" s="100"/>
      <c r="C1916" s="100"/>
      <c r="D1916" s="100"/>
      <c r="E1916" s="100"/>
      <c r="F1916" s="100"/>
    </row>
    <row r="1917" spans="1:6" x14ac:dyDescent="0.2">
      <c r="A1917" s="100"/>
      <c r="B1917" s="100"/>
      <c r="C1917" s="100"/>
      <c r="D1917" s="100"/>
      <c r="E1917" s="100"/>
      <c r="F1917" s="100"/>
    </row>
    <row r="1918" spans="1:6" x14ac:dyDescent="0.2">
      <c r="A1918" s="100"/>
      <c r="B1918" s="100"/>
      <c r="C1918" s="100"/>
      <c r="D1918" s="100"/>
      <c r="E1918" s="100"/>
      <c r="F1918" s="100"/>
    </row>
    <row r="1919" spans="1:6" x14ac:dyDescent="0.2">
      <c r="A1919" s="100"/>
      <c r="B1919" s="100"/>
      <c r="C1919" s="100"/>
      <c r="D1919" s="100"/>
      <c r="E1919" s="100"/>
      <c r="F1919" s="100"/>
    </row>
    <row r="1920" spans="1:6" x14ac:dyDescent="0.2">
      <c r="A1920" s="100"/>
      <c r="B1920" s="100"/>
      <c r="C1920" s="100"/>
      <c r="D1920" s="100"/>
      <c r="E1920" s="100"/>
      <c r="F1920" s="100"/>
    </row>
    <row r="1921" spans="1:6" x14ac:dyDescent="0.2">
      <c r="A1921" s="100"/>
      <c r="B1921" s="100"/>
      <c r="C1921" s="100"/>
      <c r="D1921" s="100"/>
      <c r="E1921" s="100"/>
      <c r="F1921" s="100"/>
    </row>
    <row r="1922" spans="1:6" x14ac:dyDescent="0.2">
      <c r="A1922" s="100"/>
      <c r="B1922" s="100"/>
      <c r="C1922" s="100"/>
      <c r="D1922" s="100"/>
      <c r="E1922" s="100"/>
      <c r="F1922" s="100"/>
    </row>
    <row r="1923" spans="1:6" x14ac:dyDescent="0.2">
      <c r="A1923" s="100"/>
      <c r="B1923" s="100"/>
      <c r="C1923" s="100"/>
      <c r="D1923" s="100"/>
      <c r="E1923" s="100"/>
      <c r="F1923" s="100"/>
    </row>
    <row r="1924" spans="1:6" x14ac:dyDescent="0.2">
      <c r="A1924" s="100"/>
      <c r="B1924" s="100"/>
      <c r="C1924" s="100"/>
      <c r="D1924" s="100"/>
      <c r="E1924" s="100"/>
      <c r="F1924" s="100"/>
    </row>
    <row r="1925" spans="1:6" x14ac:dyDescent="0.2">
      <c r="A1925" s="100"/>
      <c r="B1925" s="100"/>
      <c r="C1925" s="100"/>
      <c r="D1925" s="100"/>
      <c r="E1925" s="100"/>
      <c r="F1925" s="100"/>
    </row>
    <row r="1926" spans="1:6" x14ac:dyDescent="0.2">
      <c r="A1926" s="100"/>
      <c r="B1926" s="100"/>
      <c r="C1926" s="100"/>
      <c r="D1926" s="100"/>
      <c r="E1926" s="100"/>
      <c r="F1926" s="100"/>
    </row>
    <row r="1927" spans="1:6" x14ac:dyDescent="0.2">
      <c r="A1927" s="100"/>
      <c r="B1927" s="100"/>
      <c r="C1927" s="100"/>
      <c r="D1927" s="100"/>
      <c r="E1927" s="100"/>
      <c r="F1927" s="100"/>
    </row>
    <row r="1928" spans="1:6" x14ac:dyDescent="0.2">
      <c r="A1928" s="100"/>
      <c r="B1928" s="100"/>
      <c r="C1928" s="100"/>
      <c r="D1928" s="100"/>
      <c r="E1928" s="100"/>
      <c r="F1928" s="100"/>
    </row>
    <row r="1929" spans="1:6" x14ac:dyDescent="0.2">
      <c r="A1929" s="100"/>
      <c r="B1929" s="100"/>
      <c r="C1929" s="100"/>
      <c r="D1929" s="100"/>
      <c r="E1929" s="100"/>
      <c r="F1929" s="100"/>
    </row>
    <row r="1930" spans="1:6" x14ac:dyDescent="0.2">
      <c r="A1930" s="100"/>
      <c r="B1930" s="100"/>
      <c r="C1930" s="100"/>
      <c r="D1930" s="100"/>
      <c r="E1930" s="100"/>
      <c r="F1930" s="100"/>
    </row>
    <row r="1931" spans="1:6" x14ac:dyDescent="0.2">
      <c r="A1931" s="100"/>
      <c r="B1931" s="100"/>
      <c r="C1931" s="100"/>
      <c r="D1931" s="100"/>
      <c r="E1931" s="100"/>
      <c r="F1931" s="100"/>
    </row>
    <row r="1932" spans="1:6" x14ac:dyDescent="0.2">
      <c r="A1932" s="100"/>
      <c r="B1932" s="100"/>
      <c r="C1932" s="100"/>
      <c r="D1932" s="100"/>
      <c r="E1932" s="100"/>
      <c r="F1932" s="100"/>
    </row>
    <row r="1933" spans="1:6" x14ac:dyDescent="0.2">
      <c r="A1933" s="100"/>
      <c r="B1933" s="100"/>
      <c r="C1933" s="100"/>
      <c r="D1933" s="100"/>
      <c r="E1933" s="100"/>
      <c r="F1933" s="100"/>
    </row>
    <row r="1934" spans="1:6" x14ac:dyDescent="0.2">
      <c r="A1934" s="100"/>
      <c r="B1934" s="100"/>
      <c r="C1934" s="100"/>
      <c r="D1934" s="100"/>
      <c r="E1934" s="100"/>
      <c r="F1934" s="100"/>
    </row>
    <row r="1935" spans="1:6" x14ac:dyDescent="0.2">
      <c r="A1935" s="100"/>
      <c r="B1935" s="100"/>
      <c r="C1935" s="100"/>
      <c r="D1935" s="100"/>
      <c r="E1935" s="100"/>
      <c r="F1935" s="100"/>
    </row>
    <row r="1936" spans="1:6" x14ac:dyDescent="0.2">
      <c r="A1936" s="100"/>
      <c r="B1936" s="100"/>
      <c r="C1936" s="100"/>
      <c r="D1936" s="100"/>
      <c r="E1936" s="100"/>
      <c r="F1936" s="100"/>
    </row>
    <row r="1937" spans="1:6" x14ac:dyDescent="0.2">
      <c r="A1937" s="100"/>
      <c r="B1937" s="100"/>
      <c r="C1937" s="100"/>
      <c r="D1937" s="100"/>
      <c r="E1937" s="100"/>
      <c r="F1937" s="100"/>
    </row>
    <row r="1938" spans="1:6" x14ac:dyDescent="0.2">
      <c r="A1938" s="100"/>
      <c r="B1938" s="100"/>
      <c r="C1938" s="100"/>
      <c r="D1938" s="100"/>
      <c r="E1938" s="100"/>
      <c r="F1938" s="100"/>
    </row>
    <row r="1939" spans="1:6" x14ac:dyDescent="0.2">
      <c r="A1939" s="100"/>
      <c r="B1939" s="100"/>
      <c r="C1939" s="100"/>
      <c r="D1939" s="100"/>
      <c r="E1939" s="100"/>
      <c r="F1939" s="100"/>
    </row>
    <row r="1940" spans="1:6" x14ac:dyDescent="0.2">
      <c r="A1940" s="100"/>
      <c r="B1940" s="100"/>
      <c r="C1940" s="100"/>
      <c r="D1940" s="100"/>
      <c r="E1940" s="100"/>
      <c r="F1940" s="100"/>
    </row>
    <row r="1941" spans="1:6" x14ac:dyDescent="0.2">
      <c r="A1941" s="100"/>
      <c r="B1941" s="100"/>
      <c r="C1941" s="100"/>
      <c r="D1941" s="100"/>
      <c r="E1941" s="100"/>
      <c r="F1941" s="100"/>
    </row>
    <row r="1942" spans="1:6" x14ac:dyDescent="0.2">
      <c r="A1942" s="100"/>
      <c r="B1942" s="100"/>
      <c r="C1942" s="100"/>
      <c r="D1942" s="100"/>
      <c r="E1942" s="100"/>
      <c r="F1942" s="100"/>
    </row>
    <row r="1943" spans="1:6" x14ac:dyDescent="0.2">
      <c r="A1943" s="100"/>
      <c r="B1943" s="100"/>
      <c r="C1943" s="100"/>
      <c r="D1943" s="100"/>
      <c r="E1943" s="100"/>
      <c r="F1943" s="100"/>
    </row>
    <row r="1944" spans="1:6" x14ac:dyDescent="0.2">
      <c r="A1944" s="100"/>
      <c r="B1944" s="100"/>
      <c r="C1944" s="100"/>
      <c r="D1944" s="100"/>
      <c r="E1944" s="100"/>
      <c r="F1944" s="100"/>
    </row>
    <row r="1945" spans="1:6" x14ac:dyDescent="0.2">
      <c r="A1945" s="100"/>
      <c r="B1945" s="100"/>
      <c r="C1945" s="100"/>
      <c r="D1945" s="100"/>
      <c r="E1945" s="100"/>
      <c r="F1945" s="100"/>
    </row>
    <row r="1946" spans="1:6" x14ac:dyDescent="0.2">
      <c r="A1946" s="100"/>
      <c r="B1946" s="100"/>
      <c r="C1946" s="100"/>
      <c r="D1946" s="100"/>
      <c r="E1946" s="100"/>
      <c r="F1946" s="100"/>
    </row>
    <row r="1947" spans="1:6" x14ac:dyDescent="0.2">
      <c r="A1947" s="100"/>
      <c r="B1947" s="100"/>
      <c r="C1947" s="100"/>
      <c r="D1947" s="100"/>
      <c r="E1947" s="100"/>
      <c r="F1947" s="100"/>
    </row>
    <row r="1948" spans="1:6" x14ac:dyDescent="0.2">
      <c r="A1948" s="100"/>
      <c r="B1948" s="100"/>
      <c r="C1948" s="100"/>
      <c r="D1948" s="100"/>
      <c r="E1948" s="100"/>
      <c r="F1948" s="100"/>
    </row>
    <row r="1949" spans="1:6" x14ac:dyDescent="0.2">
      <c r="A1949" s="100"/>
      <c r="B1949" s="100"/>
      <c r="C1949" s="100"/>
      <c r="D1949" s="100"/>
      <c r="E1949" s="100"/>
      <c r="F1949" s="100"/>
    </row>
    <row r="1950" spans="1:6" x14ac:dyDescent="0.2">
      <c r="A1950" s="100"/>
      <c r="B1950" s="100"/>
      <c r="C1950" s="100"/>
      <c r="D1950" s="100"/>
      <c r="E1950" s="100"/>
      <c r="F1950" s="100"/>
    </row>
    <row r="1951" spans="1:6" x14ac:dyDescent="0.2">
      <c r="A1951" s="100"/>
      <c r="B1951" s="100"/>
      <c r="C1951" s="100"/>
      <c r="D1951" s="100"/>
      <c r="E1951" s="100"/>
      <c r="F1951" s="100"/>
    </row>
    <row r="1952" spans="1:6" x14ac:dyDescent="0.2">
      <c r="A1952" s="100"/>
      <c r="B1952" s="100"/>
      <c r="C1952" s="100"/>
      <c r="D1952" s="100"/>
      <c r="E1952" s="100"/>
      <c r="F1952" s="100"/>
    </row>
    <row r="1953" spans="1:6" x14ac:dyDescent="0.2">
      <c r="A1953" s="100"/>
      <c r="B1953" s="100"/>
      <c r="C1953" s="100"/>
      <c r="D1953" s="100"/>
      <c r="E1953" s="100"/>
      <c r="F1953" s="100"/>
    </row>
    <row r="1954" spans="1:6" x14ac:dyDescent="0.2">
      <c r="A1954" s="100"/>
      <c r="B1954" s="100"/>
      <c r="C1954" s="100"/>
      <c r="D1954" s="100"/>
      <c r="E1954" s="100"/>
      <c r="F1954" s="100"/>
    </row>
    <row r="1955" spans="1:6" x14ac:dyDescent="0.2">
      <c r="A1955" s="100"/>
      <c r="B1955" s="100"/>
      <c r="C1955" s="100"/>
      <c r="D1955" s="100"/>
      <c r="E1955" s="100"/>
      <c r="F1955" s="100"/>
    </row>
    <row r="1956" spans="1:6" x14ac:dyDescent="0.2">
      <c r="A1956" s="100"/>
      <c r="B1956" s="100"/>
      <c r="C1956" s="100"/>
      <c r="D1956" s="100"/>
      <c r="E1956" s="100"/>
      <c r="F1956" s="100"/>
    </row>
    <row r="1957" spans="1:6" x14ac:dyDescent="0.2">
      <c r="A1957" s="100"/>
      <c r="B1957" s="100"/>
      <c r="C1957" s="100"/>
      <c r="D1957" s="100"/>
      <c r="E1957" s="100"/>
      <c r="F1957" s="100"/>
    </row>
    <row r="1958" spans="1:6" x14ac:dyDescent="0.2">
      <c r="A1958" s="100"/>
      <c r="B1958" s="100"/>
      <c r="C1958" s="100"/>
      <c r="D1958" s="100"/>
      <c r="E1958" s="100"/>
      <c r="F1958" s="100"/>
    </row>
    <row r="1959" spans="1:6" x14ac:dyDescent="0.2">
      <c r="A1959" s="100"/>
      <c r="B1959" s="100"/>
      <c r="C1959" s="100"/>
      <c r="D1959" s="100"/>
      <c r="E1959" s="100"/>
      <c r="F1959" s="100"/>
    </row>
    <row r="1960" spans="1:6" x14ac:dyDescent="0.2">
      <c r="A1960" s="100"/>
      <c r="B1960" s="100"/>
      <c r="C1960" s="100"/>
      <c r="D1960" s="100"/>
      <c r="E1960" s="100"/>
      <c r="F1960" s="100"/>
    </row>
    <row r="1961" spans="1:6" x14ac:dyDescent="0.2">
      <c r="A1961" s="100"/>
      <c r="B1961" s="100"/>
      <c r="C1961" s="100"/>
      <c r="D1961" s="100"/>
      <c r="E1961" s="100"/>
      <c r="F1961" s="100"/>
    </row>
    <row r="1962" spans="1:6" x14ac:dyDescent="0.2">
      <c r="A1962" s="100"/>
      <c r="B1962" s="100"/>
      <c r="C1962" s="100"/>
      <c r="D1962" s="100"/>
      <c r="E1962" s="100"/>
      <c r="F1962" s="100"/>
    </row>
    <row r="1963" spans="1:6" x14ac:dyDescent="0.2">
      <c r="A1963" s="100"/>
      <c r="B1963" s="100"/>
      <c r="C1963" s="100"/>
      <c r="D1963" s="100"/>
      <c r="E1963" s="100"/>
      <c r="F1963" s="100"/>
    </row>
    <row r="1964" spans="1:6" x14ac:dyDescent="0.2">
      <c r="A1964" s="100"/>
      <c r="B1964" s="100"/>
      <c r="C1964" s="100"/>
      <c r="D1964" s="100"/>
      <c r="E1964" s="100"/>
      <c r="F1964" s="100"/>
    </row>
    <row r="1965" spans="1:6" x14ac:dyDescent="0.2">
      <c r="A1965" s="100"/>
      <c r="B1965" s="100"/>
      <c r="C1965" s="100"/>
      <c r="D1965" s="100"/>
      <c r="E1965" s="100"/>
      <c r="F1965" s="100"/>
    </row>
    <row r="1966" spans="1:6" x14ac:dyDescent="0.2">
      <c r="A1966" s="100"/>
      <c r="B1966" s="100"/>
      <c r="C1966" s="100"/>
      <c r="D1966" s="100"/>
      <c r="E1966" s="100"/>
      <c r="F1966" s="100"/>
    </row>
    <row r="1967" spans="1:6" x14ac:dyDescent="0.2">
      <c r="A1967" s="100"/>
      <c r="B1967" s="100"/>
      <c r="C1967" s="100"/>
      <c r="D1967" s="100"/>
      <c r="E1967" s="100"/>
      <c r="F1967" s="100"/>
    </row>
    <row r="1968" spans="1:6" x14ac:dyDescent="0.2">
      <c r="A1968" s="100"/>
      <c r="B1968" s="100"/>
      <c r="C1968" s="100"/>
      <c r="D1968" s="100"/>
      <c r="E1968" s="100"/>
      <c r="F1968" s="100"/>
    </row>
    <row r="1969" spans="1:6" x14ac:dyDescent="0.2">
      <c r="A1969" s="100"/>
      <c r="B1969" s="100"/>
      <c r="C1969" s="100"/>
      <c r="D1969" s="100"/>
      <c r="E1969" s="100"/>
      <c r="F1969" s="100"/>
    </row>
    <row r="1970" spans="1:6" x14ac:dyDescent="0.2">
      <c r="A1970" s="100"/>
      <c r="B1970" s="100"/>
      <c r="C1970" s="100"/>
      <c r="D1970" s="100"/>
      <c r="E1970" s="100"/>
      <c r="F1970" s="100"/>
    </row>
    <row r="1971" spans="1:6" x14ac:dyDescent="0.2">
      <c r="A1971" s="100"/>
      <c r="B1971" s="100"/>
      <c r="C1971" s="100"/>
      <c r="D1971" s="100"/>
      <c r="E1971" s="100"/>
      <c r="F1971" s="100"/>
    </row>
    <row r="1972" spans="1:6" x14ac:dyDescent="0.2">
      <c r="A1972" s="100"/>
      <c r="B1972" s="100"/>
      <c r="C1972" s="100"/>
      <c r="D1972" s="100"/>
      <c r="E1972" s="100"/>
      <c r="F1972" s="100"/>
    </row>
    <row r="1973" spans="1:6" x14ac:dyDescent="0.2">
      <c r="A1973" s="100"/>
      <c r="B1973" s="100"/>
      <c r="C1973" s="100"/>
      <c r="D1973" s="100"/>
      <c r="E1973" s="100"/>
      <c r="F1973" s="100"/>
    </row>
    <row r="1974" spans="1:6" x14ac:dyDescent="0.2">
      <c r="A1974" s="100"/>
      <c r="B1974" s="100"/>
      <c r="C1974" s="100"/>
      <c r="D1974" s="100"/>
      <c r="E1974" s="100"/>
      <c r="F1974" s="100"/>
    </row>
    <row r="1975" spans="1:6" x14ac:dyDescent="0.2">
      <c r="A1975" s="100"/>
      <c r="B1975" s="100"/>
      <c r="C1975" s="100"/>
      <c r="D1975" s="100"/>
      <c r="E1975" s="100"/>
      <c r="F1975" s="100"/>
    </row>
    <row r="1976" spans="1:6" x14ac:dyDescent="0.2">
      <c r="A1976" s="100"/>
      <c r="B1976" s="100"/>
      <c r="C1976" s="100"/>
      <c r="D1976" s="100"/>
      <c r="E1976" s="100"/>
      <c r="F1976" s="100"/>
    </row>
    <row r="1977" spans="1:6" x14ac:dyDescent="0.2">
      <c r="A1977" s="100"/>
      <c r="B1977" s="100"/>
      <c r="C1977" s="100"/>
      <c r="D1977" s="100"/>
      <c r="E1977" s="100"/>
      <c r="F1977" s="100"/>
    </row>
    <row r="1978" spans="1:6" x14ac:dyDescent="0.2">
      <c r="A1978" s="100"/>
      <c r="B1978" s="100"/>
      <c r="C1978" s="100"/>
      <c r="D1978" s="100"/>
      <c r="E1978" s="100"/>
      <c r="F1978" s="100"/>
    </row>
    <row r="1979" spans="1:6" x14ac:dyDescent="0.2">
      <c r="A1979" s="100"/>
      <c r="B1979" s="100"/>
      <c r="C1979" s="100"/>
      <c r="D1979" s="100"/>
      <c r="E1979" s="100"/>
      <c r="F1979" s="100"/>
    </row>
    <row r="1980" spans="1:6" x14ac:dyDescent="0.2">
      <c r="A1980" s="100"/>
      <c r="B1980" s="100"/>
      <c r="C1980" s="100"/>
      <c r="D1980" s="100"/>
      <c r="E1980" s="100"/>
      <c r="F1980" s="100"/>
    </row>
    <row r="1981" spans="1:6" x14ac:dyDescent="0.2">
      <c r="A1981" s="100"/>
      <c r="B1981" s="100"/>
      <c r="C1981" s="100"/>
      <c r="D1981" s="100"/>
      <c r="E1981" s="100"/>
      <c r="F1981" s="100"/>
    </row>
    <row r="1982" spans="1:6" x14ac:dyDescent="0.2">
      <c r="A1982" s="100"/>
      <c r="B1982" s="100"/>
      <c r="C1982" s="100"/>
      <c r="D1982" s="100"/>
      <c r="E1982" s="100"/>
      <c r="F1982" s="100"/>
    </row>
    <row r="1983" spans="1:6" x14ac:dyDescent="0.2">
      <c r="A1983" s="100"/>
      <c r="B1983" s="100"/>
      <c r="C1983" s="100"/>
      <c r="D1983" s="100"/>
      <c r="E1983" s="100"/>
      <c r="F1983" s="100"/>
    </row>
    <row r="1984" spans="1:6" x14ac:dyDescent="0.2">
      <c r="A1984" s="100"/>
      <c r="B1984" s="100"/>
      <c r="C1984" s="100"/>
      <c r="D1984" s="100"/>
      <c r="E1984" s="100"/>
      <c r="F1984" s="100"/>
    </row>
    <row r="1985" spans="1:6" x14ac:dyDescent="0.2">
      <c r="A1985" s="100"/>
      <c r="B1985" s="100"/>
      <c r="C1985" s="100"/>
      <c r="D1985" s="100"/>
      <c r="E1985" s="100"/>
      <c r="F1985" s="100"/>
    </row>
    <row r="1986" spans="1:6" x14ac:dyDescent="0.2">
      <c r="A1986" s="100"/>
      <c r="B1986" s="100"/>
      <c r="C1986" s="100"/>
      <c r="D1986" s="100"/>
      <c r="E1986" s="100"/>
      <c r="F1986" s="100"/>
    </row>
    <row r="1987" spans="1:6" x14ac:dyDescent="0.2">
      <c r="A1987" s="100"/>
      <c r="B1987" s="100"/>
      <c r="C1987" s="100"/>
      <c r="D1987" s="100"/>
      <c r="E1987" s="100"/>
      <c r="F1987" s="100"/>
    </row>
    <row r="1988" spans="1:6" x14ac:dyDescent="0.2">
      <c r="A1988" s="100"/>
      <c r="B1988" s="100"/>
      <c r="C1988" s="100"/>
      <c r="D1988" s="100"/>
      <c r="E1988" s="100"/>
      <c r="F1988" s="100"/>
    </row>
    <row r="1989" spans="1:6" x14ac:dyDescent="0.2">
      <c r="A1989" s="100"/>
      <c r="B1989" s="100"/>
      <c r="C1989" s="100"/>
      <c r="D1989" s="100"/>
      <c r="E1989" s="100"/>
      <c r="F1989" s="100"/>
    </row>
    <row r="1990" spans="1:6" x14ac:dyDescent="0.2">
      <c r="A1990" s="100"/>
      <c r="B1990" s="100"/>
      <c r="C1990" s="100"/>
      <c r="D1990" s="100"/>
      <c r="E1990" s="100"/>
      <c r="F1990" s="100"/>
    </row>
    <row r="1991" spans="1:6" x14ac:dyDescent="0.2">
      <c r="A1991" s="100"/>
      <c r="B1991" s="100"/>
      <c r="C1991" s="100"/>
      <c r="D1991" s="100"/>
      <c r="E1991" s="100"/>
      <c r="F1991" s="100"/>
    </row>
    <row r="1992" spans="1:6" x14ac:dyDescent="0.2">
      <c r="A1992" s="100"/>
      <c r="B1992" s="100"/>
      <c r="C1992" s="100"/>
      <c r="D1992" s="100"/>
      <c r="E1992" s="100"/>
      <c r="F1992" s="100"/>
    </row>
    <row r="1993" spans="1:6" x14ac:dyDescent="0.2">
      <c r="A1993" s="100"/>
      <c r="B1993" s="100"/>
      <c r="C1993" s="100"/>
      <c r="D1993" s="100"/>
      <c r="E1993" s="100"/>
      <c r="F1993" s="100"/>
    </row>
    <row r="1994" spans="1:6" x14ac:dyDescent="0.2">
      <c r="A1994" s="100"/>
      <c r="B1994" s="100"/>
      <c r="C1994" s="100"/>
      <c r="D1994" s="100"/>
      <c r="E1994" s="100"/>
      <c r="F1994" s="100"/>
    </row>
    <row r="1995" spans="1:6" x14ac:dyDescent="0.2">
      <c r="A1995" s="100"/>
      <c r="B1995" s="100"/>
      <c r="C1995" s="100"/>
      <c r="D1995" s="100"/>
      <c r="E1995" s="100"/>
      <c r="F1995" s="100"/>
    </row>
    <row r="1996" spans="1:6" x14ac:dyDescent="0.2">
      <c r="A1996" s="100"/>
      <c r="B1996" s="100"/>
      <c r="C1996" s="100"/>
      <c r="D1996" s="100"/>
      <c r="E1996" s="100"/>
      <c r="F1996" s="100"/>
    </row>
    <row r="1997" spans="1:6" x14ac:dyDescent="0.2">
      <c r="A1997" s="100"/>
      <c r="B1997" s="100"/>
      <c r="C1997" s="100"/>
      <c r="D1997" s="100"/>
      <c r="E1997" s="100"/>
      <c r="F1997" s="100"/>
    </row>
    <row r="1998" spans="1:6" x14ac:dyDescent="0.2">
      <c r="A1998" s="100"/>
      <c r="B1998" s="100"/>
      <c r="C1998" s="100"/>
      <c r="D1998" s="100"/>
      <c r="E1998" s="100"/>
      <c r="F1998" s="100"/>
    </row>
    <row r="1999" spans="1:6" x14ac:dyDescent="0.2">
      <c r="A1999" s="100"/>
      <c r="B1999" s="100"/>
      <c r="C1999" s="100"/>
      <c r="D1999" s="100"/>
      <c r="E1999" s="100"/>
      <c r="F1999" s="100"/>
    </row>
    <row r="2000" spans="1:6" x14ac:dyDescent="0.2">
      <c r="A2000" s="100"/>
      <c r="B2000" s="100"/>
      <c r="C2000" s="100"/>
      <c r="D2000" s="100"/>
      <c r="E2000" s="100"/>
      <c r="F2000" s="100"/>
    </row>
    <row r="2001" spans="1:6" x14ac:dyDescent="0.2">
      <c r="A2001" s="100"/>
      <c r="B2001" s="100"/>
      <c r="C2001" s="100"/>
      <c r="D2001" s="100"/>
      <c r="E2001" s="100"/>
      <c r="F2001" s="100"/>
    </row>
    <row r="2002" spans="1:6" x14ac:dyDescent="0.2">
      <c r="A2002" s="100"/>
      <c r="B2002" s="100"/>
      <c r="C2002" s="100"/>
      <c r="D2002" s="100"/>
      <c r="E2002" s="100"/>
      <c r="F2002" s="100"/>
    </row>
    <row r="2003" spans="1:6" x14ac:dyDescent="0.2">
      <c r="A2003" s="100"/>
      <c r="B2003" s="100"/>
      <c r="C2003" s="100"/>
      <c r="D2003" s="100"/>
      <c r="E2003" s="100"/>
      <c r="F2003" s="100"/>
    </row>
    <row r="2004" spans="1:6" x14ac:dyDescent="0.2">
      <c r="A2004" s="100"/>
      <c r="B2004" s="100"/>
      <c r="C2004" s="100"/>
      <c r="D2004" s="100"/>
      <c r="E2004" s="100"/>
      <c r="F2004" s="100"/>
    </row>
    <row r="2005" spans="1:6" x14ac:dyDescent="0.2">
      <c r="A2005" s="100"/>
      <c r="B2005" s="100"/>
      <c r="C2005" s="100"/>
      <c r="D2005" s="100"/>
      <c r="E2005" s="100"/>
      <c r="F2005" s="100"/>
    </row>
    <row r="2006" spans="1:6" x14ac:dyDescent="0.2">
      <c r="A2006" s="100"/>
      <c r="B2006" s="100"/>
      <c r="C2006" s="100"/>
      <c r="D2006" s="100"/>
      <c r="E2006" s="100"/>
      <c r="F2006" s="100"/>
    </row>
    <row r="2007" spans="1:6" x14ac:dyDescent="0.2">
      <c r="A2007" s="100"/>
      <c r="B2007" s="100"/>
      <c r="C2007" s="100"/>
      <c r="D2007" s="100"/>
      <c r="E2007" s="100"/>
      <c r="F2007" s="100"/>
    </row>
    <row r="2008" spans="1:6" x14ac:dyDescent="0.2">
      <c r="A2008" s="100"/>
      <c r="B2008" s="100"/>
      <c r="C2008" s="100"/>
      <c r="D2008" s="100"/>
      <c r="E2008" s="100"/>
      <c r="F2008" s="100"/>
    </row>
    <row r="2009" spans="1:6" x14ac:dyDescent="0.2">
      <c r="A2009" s="100"/>
      <c r="B2009" s="100"/>
      <c r="C2009" s="100"/>
      <c r="D2009" s="100"/>
      <c r="E2009" s="100"/>
      <c r="F2009" s="100"/>
    </row>
    <row r="2010" spans="1:6" x14ac:dyDescent="0.2">
      <c r="A2010" s="100"/>
      <c r="B2010" s="100"/>
      <c r="C2010" s="100"/>
      <c r="D2010" s="100"/>
      <c r="E2010" s="100"/>
      <c r="F2010" s="100"/>
    </row>
    <row r="2011" spans="1:6" x14ac:dyDescent="0.2">
      <c r="A2011" s="100"/>
      <c r="B2011" s="100"/>
      <c r="C2011" s="100"/>
      <c r="D2011" s="100"/>
      <c r="E2011" s="100"/>
      <c r="F2011" s="100"/>
    </row>
    <row r="2012" spans="1:6" x14ac:dyDescent="0.2">
      <c r="A2012" s="100"/>
      <c r="B2012" s="100"/>
      <c r="C2012" s="100"/>
      <c r="D2012" s="100"/>
      <c r="E2012" s="100"/>
      <c r="F2012" s="100"/>
    </row>
    <row r="2013" spans="1:6" x14ac:dyDescent="0.2">
      <c r="A2013" s="100"/>
      <c r="B2013" s="100"/>
      <c r="C2013" s="100"/>
      <c r="D2013" s="100"/>
      <c r="E2013" s="100"/>
      <c r="F2013" s="100"/>
    </row>
    <row r="2014" spans="1:6" x14ac:dyDescent="0.2">
      <c r="A2014" s="100"/>
      <c r="B2014" s="100"/>
      <c r="C2014" s="100"/>
      <c r="D2014" s="100"/>
      <c r="E2014" s="100"/>
      <c r="F2014" s="100"/>
    </row>
    <row r="2015" spans="1:6" x14ac:dyDescent="0.2">
      <c r="A2015" s="100"/>
      <c r="B2015" s="100"/>
      <c r="C2015" s="100"/>
      <c r="D2015" s="100"/>
      <c r="E2015" s="100"/>
      <c r="F2015" s="100"/>
    </row>
    <row r="2016" spans="1:6" x14ac:dyDescent="0.2">
      <c r="A2016" s="100"/>
      <c r="B2016" s="100"/>
      <c r="C2016" s="100"/>
      <c r="D2016" s="100"/>
      <c r="E2016" s="100"/>
      <c r="F2016" s="100"/>
    </row>
    <row r="2017" spans="1:6" x14ac:dyDescent="0.2">
      <c r="A2017" s="100"/>
      <c r="B2017" s="100"/>
      <c r="C2017" s="100"/>
      <c r="D2017" s="100"/>
      <c r="E2017" s="100"/>
      <c r="F2017" s="100"/>
    </row>
    <row r="2018" spans="1:6" x14ac:dyDescent="0.2">
      <c r="A2018" s="100"/>
      <c r="B2018" s="100"/>
      <c r="C2018" s="100"/>
      <c r="D2018" s="100"/>
      <c r="E2018" s="100"/>
      <c r="F2018" s="100"/>
    </row>
    <row r="2019" spans="1:6" x14ac:dyDescent="0.2">
      <c r="A2019" s="100"/>
      <c r="B2019" s="100"/>
      <c r="C2019" s="100"/>
      <c r="D2019" s="100"/>
      <c r="E2019" s="100"/>
      <c r="F2019" s="100"/>
    </row>
    <row r="2020" spans="1:6" x14ac:dyDescent="0.2">
      <c r="A2020" s="100"/>
      <c r="B2020" s="100"/>
      <c r="C2020" s="100"/>
      <c r="D2020" s="100"/>
      <c r="E2020" s="100"/>
      <c r="F2020" s="100"/>
    </row>
    <row r="2021" spans="1:6" x14ac:dyDescent="0.2">
      <c r="A2021" s="100"/>
      <c r="B2021" s="100"/>
      <c r="C2021" s="100"/>
      <c r="D2021" s="100"/>
      <c r="E2021" s="100"/>
      <c r="F2021" s="100"/>
    </row>
    <row r="2022" spans="1:6" x14ac:dyDescent="0.2">
      <c r="A2022" s="100"/>
      <c r="B2022" s="100"/>
      <c r="C2022" s="100"/>
      <c r="D2022" s="100"/>
      <c r="E2022" s="100"/>
      <c r="F2022" s="100"/>
    </row>
    <row r="2023" spans="1:6" x14ac:dyDescent="0.2">
      <c r="A2023" s="100"/>
      <c r="B2023" s="100"/>
      <c r="C2023" s="100"/>
      <c r="D2023" s="100"/>
      <c r="E2023" s="100"/>
      <c r="F2023" s="100"/>
    </row>
    <row r="2024" spans="1:6" x14ac:dyDescent="0.2">
      <c r="A2024" s="100"/>
      <c r="B2024" s="100"/>
      <c r="C2024" s="100"/>
      <c r="D2024" s="100"/>
      <c r="E2024" s="100"/>
      <c r="F2024" s="100"/>
    </row>
    <row r="2025" spans="1:6" x14ac:dyDescent="0.2">
      <c r="A2025" s="100"/>
      <c r="B2025" s="100"/>
      <c r="C2025" s="100"/>
      <c r="D2025" s="100"/>
      <c r="E2025" s="100"/>
      <c r="F2025" s="100"/>
    </row>
    <row r="2026" spans="1:6" x14ac:dyDescent="0.2">
      <c r="A2026" s="100"/>
      <c r="B2026" s="100"/>
      <c r="C2026" s="100"/>
      <c r="D2026" s="100"/>
      <c r="E2026" s="100"/>
      <c r="F2026" s="100"/>
    </row>
    <row r="2027" spans="1:6" x14ac:dyDescent="0.2">
      <c r="A2027" s="100"/>
      <c r="B2027" s="100"/>
      <c r="C2027" s="100"/>
      <c r="D2027" s="100"/>
      <c r="E2027" s="100"/>
      <c r="F2027" s="100"/>
    </row>
    <row r="2028" spans="1:6" x14ac:dyDescent="0.2">
      <c r="A2028" s="100"/>
      <c r="B2028" s="100"/>
      <c r="C2028" s="100"/>
      <c r="D2028" s="100"/>
      <c r="E2028" s="100"/>
      <c r="F2028" s="100"/>
    </row>
    <row r="2029" spans="1:6" x14ac:dyDescent="0.2">
      <c r="A2029" s="100"/>
      <c r="B2029" s="100"/>
      <c r="C2029" s="100"/>
      <c r="D2029" s="100"/>
      <c r="E2029" s="100"/>
      <c r="F2029" s="100"/>
    </row>
    <row r="2030" spans="1:6" x14ac:dyDescent="0.2">
      <c r="A2030" s="100"/>
      <c r="B2030" s="100"/>
      <c r="C2030" s="100"/>
      <c r="D2030" s="100"/>
      <c r="E2030" s="100"/>
      <c r="F2030" s="100"/>
    </row>
    <row r="2031" spans="1:6" x14ac:dyDescent="0.2">
      <c r="A2031" s="100"/>
      <c r="B2031" s="100"/>
      <c r="C2031" s="100"/>
      <c r="D2031" s="100"/>
      <c r="E2031" s="100"/>
      <c r="F2031" s="100"/>
    </row>
    <row r="2032" spans="1:6" x14ac:dyDescent="0.2">
      <c r="A2032" s="100"/>
      <c r="B2032" s="100"/>
      <c r="C2032" s="100"/>
      <c r="D2032" s="100"/>
      <c r="E2032" s="100"/>
      <c r="F2032" s="100"/>
    </row>
    <row r="2033" spans="1:6" x14ac:dyDescent="0.2">
      <c r="A2033" s="100"/>
      <c r="B2033" s="100"/>
      <c r="C2033" s="100"/>
      <c r="D2033" s="100"/>
      <c r="E2033" s="100"/>
      <c r="F2033" s="100"/>
    </row>
    <row r="2034" spans="1:6" x14ac:dyDescent="0.2">
      <c r="A2034" s="100"/>
      <c r="B2034" s="100"/>
      <c r="C2034" s="100"/>
      <c r="D2034" s="100"/>
      <c r="E2034" s="100"/>
      <c r="F2034" s="100"/>
    </row>
    <row r="2035" spans="1:6" x14ac:dyDescent="0.2">
      <c r="A2035" s="100"/>
      <c r="B2035" s="100"/>
      <c r="C2035" s="100"/>
      <c r="D2035" s="100"/>
      <c r="E2035" s="100"/>
      <c r="F2035" s="100"/>
    </row>
    <row r="2036" spans="1:6" x14ac:dyDescent="0.2">
      <c r="A2036" s="100"/>
      <c r="B2036" s="100"/>
      <c r="C2036" s="100"/>
      <c r="D2036" s="100"/>
      <c r="E2036" s="100"/>
      <c r="F2036" s="100"/>
    </row>
    <row r="2037" spans="1:6" x14ac:dyDescent="0.2">
      <c r="A2037" s="100"/>
      <c r="B2037" s="100"/>
      <c r="C2037" s="100"/>
      <c r="D2037" s="100"/>
      <c r="E2037" s="100"/>
      <c r="F2037" s="100"/>
    </row>
    <row r="2038" spans="1:6" x14ac:dyDescent="0.2">
      <c r="A2038" s="100"/>
      <c r="B2038" s="100"/>
      <c r="C2038" s="100"/>
      <c r="D2038" s="100"/>
      <c r="E2038" s="100"/>
      <c r="F2038" s="100"/>
    </row>
    <row r="2039" spans="1:6" x14ac:dyDescent="0.2">
      <c r="A2039" s="100"/>
      <c r="B2039" s="100"/>
      <c r="C2039" s="100"/>
      <c r="D2039" s="100"/>
      <c r="E2039" s="100"/>
      <c r="F2039" s="100"/>
    </row>
    <row r="2040" spans="1:6" x14ac:dyDescent="0.2">
      <c r="A2040" s="100"/>
      <c r="B2040" s="100"/>
      <c r="C2040" s="100"/>
      <c r="D2040" s="100"/>
      <c r="E2040" s="100"/>
      <c r="F2040" s="100"/>
    </row>
    <row r="2041" spans="1:6" x14ac:dyDescent="0.2">
      <c r="A2041" s="100"/>
      <c r="B2041" s="100"/>
      <c r="C2041" s="100"/>
      <c r="D2041" s="100"/>
      <c r="E2041" s="100"/>
      <c r="F2041" s="100"/>
    </row>
    <row r="2042" spans="1:6" x14ac:dyDescent="0.2">
      <c r="A2042" s="100"/>
      <c r="B2042" s="100"/>
      <c r="C2042" s="100"/>
      <c r="D2042" s="100"/>
      <c r="E2042" s="100"/>
      <c r="F2042" s="100"/>
    </row>
    <row r="2043" spans="1:6" x14ac:dyDescent="0.2">
      <c r="A2043" s="100"/>
      <c r="B2043" s="100"/>
      <c r="C2043" s="100"/>
      <c r="D2043" s="100"/>
      <c r="E2043" s="100"/>
      <c r="F2043" s="100"/>
    </row>
    <row r="2044" spans="1:6" x14ac:dyDescent="0.2">
      <c r="A2044" s="100"/>
      <c r="B2044" s="100"/>
      <c r="C2044" s="100"/>
      <c r="D2044" s="100"/>
      <c r="E2044" s="100"/>
      <c r="F2044" s="100"/>
    </row>
    <row r="2045" spans="1:6" x14ac:dyDescent="0.2">
      <c r="A2045" s="100"/>
      <c r="B2045" s="100"/>
      <c r="C2045" s="100"/>
      <c r="D2045" s="100"/>
      <c r="E2045" s="100"/>
      <c r="F2045" s="100"/>
    </row>
    <row r="2046" spans="1:6" x14ac:dyDescent="0.2">
      <c r="A2046" s="100"/>
      <c r="B2046" s="100"/>
      <c r="C2046" s="100"/>
      <c r="D2046" s="100"/>
      <c r="E2046" s="100"/>
      <c r="F2046" s="100"/>
    </row>
    <row r="2047" spans="1:6" x14ac:dyDescent="0.2">
      <c r="A2047" s="100"/>
      <c r="B2047" s="100"/>
      <c r="C2047" s="100"/>
      <c r="D2047" s="100"/>
      <c r="E2047" s="100"/>
      <c r="F2047" s="100"/>
    </row>
    <row r="2048" spans="1:6" x14ac:dyDescent="0.2">
      <c r="A2048" s="100"/>
      <c r="B2048" s="100"/>
      <c r="C2048" s="100"/>
      <c r="D2048" s="100"/>
      <c r="E2048" s="100"/>
      <c r="F2048" s="100"/>
    </row>
    <row r="2049" spans="1:6" x14ac:dyDescent="0.2">
      <c r="A2049" s="100"/>
      <c r="B2049" s="100"/>
      <c r="C2049" s="100"/>
      <c r="D2049" s="100"/>
      <c r="E2049" s="100"/>
      <c r="F2049" s="100"/>
    </row>
    <row r="2050" spans="1:6" x14ac:dyDescent="0.2">
      <c r="A2050" s="100"/>
      <c r="B2050" s="100"/>
      <c r="C2050" s="100"/>
      <c r="D2050" s="100"/>
      <c r="E2050" s="100"/>
      <c r="F2050" s="100"/>
    </row>
    <row r="2051" spans="1:6" x14ac:dyDescent="0.2">
      <c r="A2051" s="100"/>
      <c r="B2051" s="100"/>
      <c r="C2051" s="100"/>
      <c r="D2051" s="100"/>
      <c r="E2051" s="100"/>
      <c r="F2051" s="100"/>
    </row>
    <row r="2052" spans="1:6" x14ac:dyDescent="0.2">
      <c r="A2052" s="100"/>
      <c r="B2052" s="100"/>
      <c r="C2052" s="100"/>
      <c r="D2052" s="100"/>
      <c r="E2052" s="100"/>
      <c r="F2052" s="100"/>
    </row>
    <row r="2053" spans="1:6" x14ac:dyDescent="0.2">
      <c r="A2053" s="100"/>
      <c r="B2053" s="100"/>
      <c r="C2053" s="100"/>
      <c r="D2053" s="100"/>
      <c r="E2053" s="100"/>
      <c r="F2053" s="100"/>
    </row>
    <row r="2054" spans="1:6" x14ac:dyDescent="0.2">
      <c r="A2054" s="100"/>
      <c r="B2054" s="100"/>
      <c r="C2054" s="100"/>
      <c r="D2054" s="100"/>
      <c r="E2054" s="100"/>
      <c r="F2054" s="100"/>
    </row>
    <row r="2055" spans="1:6" x14ac:dyDescent="0.2">
      <c r="A2055" s="100"/>
      <c r="B2055" s="100"/>
      <c r="C2055" s="100"/>
      <c r="D2055" s="100"/>
      <c r="E2055" s="100"/>
      <c r="F2055" s="100"/>
    </row>
    <row r="2056" spans="1:6" x14ac:dyDescent="0.2">
      <c r="A2056" s="100"/>
      <c r="B2056" s="100"/>
      <c r="C2056" s="100"/>
      <c r="D2056" s="100"/>
      <c r="E2056" s="100"/>
      <c r="F2056" s="100"/>
    </row>
    <row r="2057" spans="1:6" x14ac:dyDescent="0.2">
      <c r="A2057" s="100"/>
      <c r="B2057" s="100"/>
      <c r="C2057" s="100"/>
      <c r="D2057" s="100"/>
      <c r="E2057" s="100"/>
      <c r="F2057" s="100"/>
    </row>
    <row r="2058" spans="1:6" x14ac:dyDescent="0.2">
      <c r="A2058" s="100"/>
      <c r="B2058" s="100"/>
      <c r="C2058" s="100"/>
      <c r="D2058" s="100"/>
      <c r="E2058" s="100"/>
      <c r="F2058" s="100"/>
    </row>
    <row r="2059" spans="1:6" x14ac:dyDescent="0.2">
      <c r="A2059" s="100"/>
      <c r="B2059" s="100"/>
      <c r="C2059" s="100"/>
      <c r="D2059" s="100"/>
      <c r="E2059" s="100"/>
      <c r="F2059" s="100"/>
    </row>
    <row r="2060" spans="1:6" x14ac:dyDescent="0.2">
      <c r="A2060" s="100"/>
      <c r="B2060" s="100"/>
      <c r="C2060" s="100"/>
      <c r="D2060" s="100"/>
      <c r="E2060" s="100"/>
      <c r="F2060" s="100"/>
    </row>
    <row r="2061" spans="1:6" x14ac:dyDescent="0.2">
      <c r="A2061" s="100"/>
      <c r="B2061" s="100"/>
      <c r="C2061" s="100"/>
      <c r="D2061" s="100"/>
      <c r="E2061" s="100"/>
      <c r="F2061" s="100"/>
    </row>
    <row r="2062" spans="1:6" x14ac:dyDescent="0.2">
      <c r="A2062" s="100"/>
      <c r="B2062" s="100"/>
      <c r="C2062" s="100"/>
      <c r="D2062" s="100"/>
      <c r="E2062" s="100"/>
      <c r="F2062" s="100"/>
    </row>
    <row r="2063" spans="1:6" x14ac:dyDescent="0.2">
      <c r="A2063" s="100"/>
      <c r="B2063" s="100"/>
      <c r="C2063" s="100"/>
      <c r="D2063" s="100"/>
      <c r="E2063" s="100"/>
      <c r="F2063" s="100"/>
    </row>
    <row r="2064" spans="1:6" x14ac:dyDescent="0.2">
      <c r="A2064" s="100"/>
      <c r="B2064" s="100"/>
      <c r="C2064" s="100"/>
      <c r="D2064" s="100"/>
      <c r="E2064" s="100"/>
      <c r="F2064" s="100"/>
    </row>
    <row r="2065" spans="1:6" x14ac:dyDescent="0.2">
      <c r="A2065" s="100"/>
      <c r="B2065" s="100"/>
      <c r="C2065" s="100"/>
      <c r="D2065" s="100"/>
      <c r="E2065" s="100"/>
      <c r="F2065" s="100"/>
    </row>
    <row r="2066" spans="1:6" x14ac:dyDescent="0.2">
      <c r="A2066" s="100"/>
      <c r="B2066" s="100"/>
      <c r="C2066" s="100"/>
      <c r="D2066" s="100"/>
      <c r="E2066" s="100"/>
      <c r="F2066" s="100"/>
    </row>
    <row r="2067" spans="1:6" x14ac:dyDescent="0.2">
      <c r="A2067" s="100"/>
      <c r="B2067" s="100"/>
      <c r="C2067" s="100"/>
      <c r="D2067" s="100"/>
      <c r="E2067" s="100"/>
      <c r="F2067" s="100"/>
    </row>
    <row r="2068" spans="1:6" x14ac:dyDescent="0.2">
      <c r="A2068" s="100"/>
      <c r="B2068" s="100"/>
      <c r="C2068" s="100"/>
      <c r="D2068" s="100"/>
      <c r="E2068" s="100"/>
      <c r="F2068" s="100"/>
    </row>
    <row r="2069" spans="1:6" x14ac:dyDescent="0.2">
      <c r="A2069" s="100"/>
      <c r="B2069" s="100"/>
      <c r="C2069" s="100"/>
      <c r="D2069" s="100"/>
      <c r="E2069" s="100"/>
      <c r="F2069" s="100"/>
    </row>
    <row r="2070" spans="1:6" x14ac:dyDescent="0.2">
      <c r="A2070" s="100"/>
      <c r="B2070" s="100"/>
      <c r="C2070" s="100"/>
      <c r="D2070" s="100"/>
      <c r="E2070" s="100"/>
      <c r="F2070" s="100"/>
    </row>
    <row r="2071" spans="1:6" x14ac:dyDescent="0.2">
      <c r="A2071" s="100"/>
      <c r="B2071" s="100"/>
      <c r="C2071" s="100"/>
      <c r="D2071" s="100"/>
      <c r="E2071" s="100"/>
      <c r="F2071" s="100"/>
    </row>
    <row r="2072" spans="1:6" x14ac:dyDescent="0.2">
      <c r="A2072" s="100"/>
      <c r="B2072" s="100"/>
      <c r="C2072" s="100"/>
      <c r="D2072" s="100"/>
      <c r="E2072" s="100"/>
      <c r="F2072" s="100"/>
    </row>
    <row r="2073" spans="1:6" x14ac:dyDescent="0.2">
      <c r="A2073" s="100"/>
      <c r="B2073" s="100"/>
      <c r="C2073" s="100"/>
      <c r="D2073" s="100"/>
      <c r="E2073" s="100"/>
      <c r="F2073" s="100"/>
    </row>
    <row r="2074" spans="1:6" x14ac:dyDescent="0.2">
      <c r="A2074" s="100"/>
      <c r="B2074" s="100"/>
      <c r="C2074" s="100"/>
      <c r="D2074" s="100"/>
      <c r="E2074" s="100"/>
      <c r="F2074" s="100"/>
    </row>
    <row r="2075" spans="1:6" x14ac:dyDescent="0.2">
      <c r="A2075" s="100"/>
      <c r="B2075" s="100"/>
      <c r="C2075" s="100"/>
      <c r="D2075" s="100"/>
      <c r="E2075" s="100"/>
      <c r="F2075" s="100"/>
    </row>
    <row r="2076" spans="1:6" x14ac:dyDescent="0.2">
      <c r="A2076" s="100"/>
      <c r="B2076" s="100"/>
      <c r="C2076" s="100"/>
      <c r="D2076" s="100"/>
      <c r="E2076" s="100"/>
      <c r="F2076" s="100"/>
    </row>
    <row r="2077" spans="1:6" x14ac:dyDescent="0.2">
      <c r="A2077" s="100"/>
      <c r="B2077" s="100"/>
      <c r="C2077" s="100"/>
      <c r="D2077" s="100"/>
      <c r="E2077" s="100"/>
      <c r="F2077" s="100"/>
    </row>
    <row r="2078" spans="1:6" x14ac:dyDescent="0.2">
      <c r="A2078" s="100"/>
      <c r="B2078" s="100"/>
      <c r="C2078" s="100"/>
      <c r="D2078" s="100"/>
      <c r="E2078" s="100"/>
      <c r="F2078" s="100"/>
    </row>
    <row r="2079" spans="1:6" x14ac:dyDescent="0.2">
      <c r="A2079" s="100"/>
      <c r="B2079" s="100"/>
      <c r="C2079" s="100"/>
      <c r="D2079" s="100"/>
      <c r="E2079" s="100"/>
      <c r="F2079" s="100"/>
    </row>
    <row r="2080" spans="1:6" x14ac:dyDescent="0.2">
      <c r="A2080" s="100"/>
      <c r="B2080" s="100"/>
      <c r="C2080" s="100"/>
      <c r="D2080" s="100"/>
      <c r="E2080" s="100"/>
      <c r="F2080" s="100"/>
    </row>
    <row r="2081" spans="1:6" x14ac:dyDescent="0.2">
      <c r="A2081" s="100"/>
      <c r="B2081" s="100"/>
      <c r="C2081" s="100"/>
      <c r="D2081" s="100"/>
      <c r="E2081" s="100"/>
      <c r="F2081" s="100"/>
    </row>
    <row r="2082" spans="1:6" x14ac:dyDescent="0.2">
      <c r="A2082" s="100"/>
      <c r="B2082" s="100"/>
      <c r="C2082" s="100"/>
      <c r="D2082" s="100"/>
      <c r="E2082" s="100"/>
      <c r="F2082" s="100"/>
    </row>
    <row r="2083" spans="1:6" x14ac:dyDescent="0.2">
      <c r="A2083" s="100"/>
      <c r="B2083" s="100"/>
      <c r="C2083" s="100"/>
      <c r="D2083" s="100"/>
      <c r="E2083" s="100"/>
      <c r="F2083" s="100"/>
    </row>
    <row r="2084" spans="1:6" x14ac:dyDescent="0.2">
      <c r="A2084" s="100"/>
      <c r="B2084" s="100"/>
      <c r="C2084" s="100"/>
      <c r="D2084" s="100"/>
      <c r="E2084" s="100"/>
      <c r="F2084" s="100"/>
    </row>
    <row r="2085" spans="1:6" x14ac:dyDescent="0.2">
      <c r="A2085" s="100"/>
      <c r="B2085" s="100"/>
      <c r="C2085" s="100"/>
      <c r="D2085" s="100"/>
      <c r="E2085" s="100"/>
      <c r="F2085" s="100"/>
    </row>
    <row r="2086" spans="1:6" x14ac:dyDescent="0.2">
      <c r="A2086" s="100"/>
      <c r="B2086" s="100"/>
      <c r="C2086" s="100"/>
      <c r="D2086" s="100"/>
      <c r="E2086" s="100"/>
      <c r="F2086" s="100"/>
    </row>
    <row r="2087" spans="1:6" x14ac:dyDescent="0.2">
      <c r="A2087" s="100"/>
      <c r="B2087" s="100"/>
      <c r="C2087" s="100"/>
      <c r="D2087" s="100"/>
      <c r="E2087" s="100"/>
      <c r="F2087" s="100"/>
    </row>
    <row r="2088" spans="1:6" x14ac:dyDescent="0.2">
      <c r="A2088" s="100"/>
      <c r="B2088" s="100"/>
      <c r="C2088" s="100"/>
      <c r="D2088" s="100"/>
      <c r="E2088" s="100"/>
      <c r="F2088" s="100"/>
    </row>
    <row r="2089" spans="1:6" x14ac:dyDescent="0.2">
      <c r="A2089" s="100"/>
      <c r="B2089" s="100"/>
      <c r="C2089" s="100"/>
      <c r="D2089" s="100"/>
      <c r="E2089" s="100"/>
      <c r="F2089" s="100"/>
    </row>
    <row r="2090" spans="1:6" x14ac:dyDescent="0.2">
      <c r="A2090" s="100"/>
      <c r="B2090" s="100"/>
      <c r="C2090" s="100"/>
      <c r="D2090" s="100"/>
      <c r="E2090" s="100"/>
      <c r="F2090" s="100"/>
    </row>
    <row r="2091" spans="1:6" x14ac:dyDescent="0.2">
      <c r="A2091" s="100"/>
      <c r="B2091" s="100"/>
      <c r="C2091" s="100"/>
      <c r="D2091" s="100"/>
      <c r="E2091" s="100"/>
      <c r="F2091" s="100"/>
    </row>
    <row r="2092" spans="1:6" x14ac:dyDescent="0.2">
      <c r="A2092" s="100"/>
      <c r="B2092" s="100"/>
      <c r="C2092" s="100"/>
      <c r="D2092" s="100"/>
      <c r="E2092" s="100"/>
      <c r="F2092" s="100"/>
    </row>
    <row r="2093" spans="1:6" x14ac:dyDescent="0.2">
      <c r="A2093" s="100"/>
      <c r="B2093" s="100"/>
      <c r="C2093" s="100"/>
      <c r="D2093" s="100"/>
      <c r="E2093" s="100"/>
      <c r="F2093" s="100"/>
    </row>
    <row r="2094" spans="1:6" x14ac:dyDescent="0.2">
      <c r="A2094" s="100"/>
      <c r="B2094" s="100"/>
      <c r="C2094" s="100"/>
      <c r="D2094" s="100"/>
      <c r="E2094" s="100"/>
      <c r="F2094" s="100"/>
    </row>
    <row r="2095" spans="1:6" x14ac:dyDescent="0.2">
      <c r="A2095" s="100"/>
      <c r="B2095" s="100"/>
      <c r="C2095" s="100"/>
      <c r="D2095" s="100"/>
      <c r="E2095" s="100"/>
      <c r="F2095" s="100"/>
    </row>
    <row r="2096" spans="1:6" x14ac:dyDescent="0.2">
      <c r="A2096" s="100"/>
      <c r="B2096" s="100"/>
      <c r="C2096" s="100"/>
      <c r="D2096" s="100"/>
      <c r="E2096" s="100"/>
      <c r="F2096" s="100"/>
    </row>
    <row r="2097" spans="1:6" x14ac:dyDescent="0.2">
      <c r="A2097" s="100"/>
      <c r="B2097" s="100"/>
      <c r="C2097" s="100"/>
      <c r="D2097" s="100"/>
      <c r="E2097" s="100"/>
      <c r="F2097" s="100"/>
    </row>
    <row r="2098" spans="1:6" x14ac:dyDescent="0.2">
      <c r="A2098" s="100"/>
      <c r="B2098" s="100"/>
      <c r="C2098" s="100"/>
      <c r="D2098" s="100"/>
      <c r="E2098" s="100"/>
      <c r="F2098" s="100"/>
    </row>
    <row r="2099" spans="1:6" x14ac:dyDescent="0.2">
      <c r="A2099" s="100"/>
      <c r="B2099" s="100"/>
      <c r="C2099" s="100"/>
      <c r="D2099" s="100"/>
      <c r="E2099" s="100"/>
      <c r="F2099" s="100"/>
    </row>
    <row r="2100" spans="1:6" x14ac:dyDescent="0.2">
      <c r="A2100" s="100"/>
      <c r="B2100" s="100"/>
      <c r="C2100" s="100"/>
      <c r="D2100" s="100"/>
      <c r="E2100" s="100"/>
      <c r="F2100" s="100"/>
    </row>
    <row r="2101" spans="1:6" x14ac:dyDescent="0.2">
      <c r="A2101" s="100"/>
      <c r="B2101" s="100"/>
      <c r="C2101" s="100"/>
      <c r="D2101" s="100"/>
      <c r="E2101" s="100"/>
      <c r="F2101" s="100"/>
    </row>
    <row r="2102" spans="1:6" x14ac:dyDescent="0.2">
      <c r="A2102" s="100"/>
      <c r="B2102" s="100"/>
      <c r="C2102" s="100"/>
      <c r="D2102" s="100"/>
      <c r="E2102" s="100"/>
      <c r="F2102" s="100"/>
    </row>
    <row r="2103" spans="1:6" x14ac:dyDescent="0.2">
      <c r="A2103" s="100"/>
      <c r="B2103" s="100"/>
      <c r="C2103" s="100"/>
      <c r="D2103" s="100"/>
      <c r="E2103" s="100"/>
      <c r="F2103" s="100"/>
    </row>
    <row r="2104" spans="1:6" x14ac:dyDescent="0.2">
      <c r="A2104" s="100"/>
      <c r="B2104" s="100"/>
      <c r="C2104" s="100"/>
      <c r="D2104" s="100"/>
      <c r="E2104" s="100"/>
      <c r="F2104" s="100"/>
    </row>
    <row r="2105" spans="1:6" x14ac:dyDescent="0.2">
      <c r="A2105" s="100"/>
      <c r="B2105" s="100"/>
      <c r="C2105" s="100"/>
      <c r="D2105" s="100"/>
      <c r="E2105" s="100"/>
      <c r="F2105" s="100"/>
    </row>
    <row r="2106" spans="1:6" x14ac:dyDescent="0.2">
      <c r="A2106" s="100"/>
      <c r="B2106" s="100"/>
      <c r="C2106" s="100"/>
      <c r="D2106" s="100"/>
      <c r="E2106" s="100"/>
      <c r="F2106" s="100"/>
    </row>
    <row r="2107" spans="1:6" x14ac:dyDescent="0.2">
      <c r="A2107" s="100"/>
      <c r="B2107" s="100"/>
      <c r="C2107" s="100"/>
      <c r="D2107" s="100"/>
      <c r="E2107" s="100"/>
      <c r="F2107" s="100"/>
    </row>
    <row r="2108" spans="1:6" x14ac:dyDescent="0.2">
      <c r="A2108" s="100"/>
      <c r="B2108" s="100"/>
      <c r="C2108" s="100"/>
      <c r="D2108" s="100"/>
      <c r="E2108" s="100"/>
      <c r="F2108" s="100"/>
    </row>
    <row r="2109" spans="1:6" x14ac:dyDescent="0.2">
      <c r="A2109" s="100"/>
      <c r="B2109" s="100"/>
      <c r="C2109" s="100"/>
      <c r="D2109" s="100"/>
      <c r="E2109" s="100"/>
      <c r="F2109" s="100"/>
    </row>
    <row r="2110" spans="1:6" x14ac:dyDescent="0.2">
      <c r="A2110" s="100"/>
      <c r="B2110" s="100"/>
      <c r="C2110" s="100"/>
      <c r="D2110" s="100"/>
      <c r="E2110" s="100"/>
      <c r="F2110" s="100"/>
    </row>
    <row r="2111" spans="1:6" x14ac:dyDescent="0.2">
      <c r="A2111" s="100"/>
      <c r="B2111" s="100"/>
      <c r="C2111" s="100"/>
      <c r="D2111" s="100"/>
      <c r="E2111" s="100"/>
      <c r="F2111" s="100"/>
    </row>
    <row r="2112" spans="1:6" x14ac:dyDescent="0.2">
      <c r="A2112" s="100"/>
      <c r="B2112" s="100"/>
      <c r="C2112" s="100"/>
      <c r="D2112" s="100"/>
      <c r="E2112" s="100"/>
      <c r="F2112" s="100"/>
    </row>
    <row r="2113" spans="1:6" x14ac:dyDescent="0.2">
      <c r="A2113" s="100"/>
      <c r="B2113" s="100"/>
      <c r="C2113" s="100"/>
      <c r="D2113" s="100"/>
      <c r="E2113" s="100"/>
      <c r="F2113" s="100"/>
    </row>
    <row r="2114" spans="1:6" x14ac:dyDescent="0.2">
      <c r="A2114" s="100"/>
      <c r="B2114" s="100"/>
      <c r="C2114" s="100"/>
      <c r="D2114" s="100"/>
      <c r="E2114" s="100"/>
      <c r="F2114" s="100"/>
    </row>
    <row r="2115" spans="1:6" x14ac:dyDescent="0.2">
      <c r="A2115" s="100"/>
      <c r="B2115" s="100"/>
      <c r="C2115" s="100"/>
      <c r="D2115" s="100"/>
      <c r="E2115" s="100"/>
      <c r="F2115" s="100"/>
    </row>
    <row r="2116" spans="1:6" x14ac:dyDescent="0.2">
      <c r="A2116" s="100"/>
      <c r="B2116" s="100"/>
      <c r="C2116" s="100"/>
      <c r="D2116" s="100"/>
      <c r="E2116" s="100"/>
      <c r="F2116" s="100"/>
    </row>
    <row r="2117" spans="1:6" x14ac:dyDescent="0.2">
      <c r="A2117" s="100"/>
      <c r="B2117" s="100"/>
      <c r="C2117" s="100"/>
      <c r="D2117" s="100"/>
      <c r="E2117" s="100"/>
      <c r="F2117" s="100"/>
    </row>
    <row r="2118" spans="1:6" x14ac:dyDescent="0.2">
      <c r="A2118" s="100"/>
      <c r="B2118" s="100"/>
      <c r="C2118" s="100"/>
      <c r="D2118" s="100"/>
      <c r="E2118" s="100"/>
      <c r="F2118" s="100"/>
    </row>
    <row r="2119" spans="1:6" x14ac:dyDescent="0.2">
      <c r="A2119" s="100"/>
      <c r="B2119" s="100"/>
      <c r="C2119" s="100"/>
      <c r="D2119" s="100"/>
      <c r="E2119" s="100"/>
      <c r="F2119" s="100"/>
    </row>
    <row r="2120" spans="1:6" x14ac:dyDescent="0.2">
      <c r="A2120" s="100"/>
      <c r="B2120" s="100"/>
      <c r="C2120" s="100"/>
      <c r="D2120" s="100"/>
      <c r="E2120" s="100"/>
      <c r="F2120" s="100"/>
    </row>
    <row r="2121" spans="1:6" x14ac:dyDescent="0.2">
      <c r="A2121" s="100"/>
      <c r="B2121" s="100"/>
      <c r="C2121" s="100"/>
      <c r="D2121" s="100"/>
      <c r="E2121" s="100"/>
      <c r="F2121" s="100"/>
    </row>
    <row r="2122" spans="1:6" x14ac:dyDescent="0.2">
      <c r="A2122" s="100"/>
      <c r="B2122" s="100"/>
      <c r="C2122" s="100"/>
      <c r="D2122" s="100"/>
      <c r="E2122" s="100"/>
      <c r="F2122" s="100"/>
    </row>
    <row r="2123" spans="1:6" x14ac:dyDescent="0.2">
      <c r="A2123" s="100"/>
      <c r="B2123" s="100"/>
      <c r="C2123" s="100"/>
      <c r="D2123" s="100"/>
      <c r="E2123" s="100"/>
      <c r="F2123" s="100"/>
    </row>
    <row r="2124" spans="1:6" x14ac:dyDescent="0.2">
      <c r="A2124" s="100"/>
      <c r="B2124" s="100"/>
      <c r="C2124" s="100"/>
      <c r="D2124" s="100"/>
      <c r="E2124" s="100"/>
      <c r="F2124" s="100"/>
    </row>
    <row r="2125" spans="1:6" x14ac:dyDescent="0.2">
      <c r="A2125" s="100"/>
      <c r="B2125" s="100"/>
      <c r="C2125" s="100"/>
      <c r="D2125" s="100"/>
      <c r="E2125" s="100"/>
      <c r="F2125" s="100"/>
    </row>
    <row r="2126" spans="1:6" x14ac:dyDescent="0.2">
      <c r="A2126" s="100"/>
      <c r="B2126" s="100"/>
      <c r="C2126" s="100"/>
      <c r="D2126" s="100"/>
      <c r="E2126" s="100"/>
      <c r="F2126" s="100"/>
    </row>
    <row r="2127" spans="1:6" x14ac:dyDescent="0.2">
      <c r="A2127" s="100"/>
      <c r="B2127" s="100"/>
      <c r="C2127" s="100"/>
      <c r="D2127" s="100"/>
      <c r="E2127" s="100"/>
      <c r="F2127" s="100"/>
    </row>
    <row r="2128" spans="1:6" x14ac:dyDescent="0.2">
      <c r="A2128" s="100"/>
      <c r="B2128" s="100"/>
      <c r="C2128" s="100"/>
      <c r="D2128" s="100"/>
      <c r="E2128" s="100"/>
      <c r="F2128" s="100"/>
    </row>
    <row r="2129" spans="1:6" x14ac:dyDescent="0.2">
      <c r="A2129" s="100"/>
      <c r="B2129" s="100"/>
      <c r="C2129" s="100"/>
      <c r="D2129" s="100"/>
      <c r="E2129" s="100"/>
      <c r="F2129" s="100"/>
    </row>
    <row r="2130" spans="1:6" x14ac:dyDescent="0.2">
      <c r="A2130" s="100"/>
      <c r="B2130" s="100"/>
      <c r="C2130" s="100"/>
      <c r="D2130" s="100"/>
      <c r="E2130" s="100"/>
      <c r="F2130" s="100"/>
    </row>
    <row r="2131" spans="1:6" x14ac:dyDescent="0.2">
      <c r="A2131" s="100"/>
      <c r="B2131" s="100"/>
      <c r="C2131" s="100"/>
      <c r="D2131" s="100"/>
      <c r="E2131" s="100"/>
      <c r="F2131" s="100"/>
    </row>
    <row r="2132" spans="1:6" x14ac:dyDescent="0.2">
      <c r="A2132" s="100"/>
      <c r="B2132" s="100"/>
      <c r="C2132" s="100"/>
      <c r="D2132" s="100"/>
      <c r="E2132" s="100"/>
      <c r="F2132" s="100"/>
    </row>
    <row r="2133" spans="1:6" x14ac:dyDescent="0.2">
      <c r="A2133" s="100"/>
      <c r="B2133" s="100"/>
      <c r="C2133" s="100"/>
      <c r="D2133" s="100"/>
      <c r="E2133" s="100"/>
      <c r="F2133" s="100"/>
    </row>
    <row r="2134" spans="1:6" x14ac:dyDescent="0.2">
      <c r="A2134" s="100"/>
      <c r="B2134" s="100"/>
      <c r="C2134" s="100"/>
      <c r="D2134" s="100"/>
      <c r="E2134" s="100"/>
      <c r="F2134" s="100"/>
    </row>
    <row r="2135" spans="1:6" x14ac:dyDescent="0.2">
      <c r="A2135" s="100"/>
      <c r="B2135" s="100"/>
      <c r="C2135" s="100"/>
      <c r="D2135" s="100"/>
      <c r="E2135" s="100"/>
      <c r="F2135" s="100"/>
    </row>
    <row r="2136" spans="1:6" x14ac:dyDescent="0.2">
      <c r="A2136" s="100"/>
      <c r="B2136" s="100"/>
      <c r="C2136" s="100"/>
      <c r="D2136" s="100"/>
      <c r="E2136" s="100"/>
      <c r="F2136" s="100"/>
    </row>
    <row r="2137" spans="1:6" x14ac:dyDescent="0.2">
      <c r="A2137" s="100"/>
      <c r="B2137" s="100"/>
      <c r="C2137" s="100"/>
      <c r="D2137" s="100"/>
      <c r="E2137" s="100"/>
      <c r="F2137" s="100"/>
    </row>
    <row r="2138" spans="1:6" x14ac:dyDescent="0.2">
      <c r="A2138" s="100"/>
      <c r="B2138" s="100"/>
      <c r="C2138" s="100"/>
      <c r="D2138" s="100"/>
      <c r="E2138" s="100"/>
      <c r="F2138" s="100"/>
    </row>
    <row r="2139" spans="1:6" x14ac:dyDescent="0.2">
      <c r="A2139" s="100"/>
      <c r="B2139" s="100"/>
      <c r="C2139" s="100"/>
      <c r="D2139" s="100"/>
      <c r="E2139" s="100"/>
      <c r="F2139" s="100"/>
    </row>
    <row r="2140" spans="1:6" x14ac:dyDescent="0.2">
      <c r="A2140" s="100"/>
      <c r="B2140" s="100"/>
      <c r="C2140" s="100"/>
      <c r="D2140" s="100"/>
      <c r="E2140" s="100"/>
      <c r="F2140" s="100"/>
    </row>
    <row r="2141" spans="1:6" x14ac:dyDescent="0.2">
      <c r="A2141" s="100"/>
      <c r="B2141" s="100"/>
      <c r="C2141" s="100"/>
      <c r="D2141" s="100"/>
      <c r="E2141" s="100"/>
      <c r="F2141" s="100"/>
    </row>
    <row r="2142" spans="1:6" x14ac:dyDescent="0.2">
      <c r="A2142" s="100"/>
      <c r="B2142" s="100"/>
      <c r="C2142" s="100"/>
      <c r="D2142" s="100"/>
      <c r="E2142" s="100"/>
      <c r="F2142" s="100"/>
    </row>
    <row r="2143" spans="1:6" x14ac:dyDescent="0.2">
      <c r="A2143" s="100"/>
      <c r="B2143" s="100"/>
      <c r="C2143" s="100"/>
      <c r="D2143" s="100"/>
      <c r="E2143" s="100"/>
      <c r="F2143" s="100"/>
    </row>
    <row r="2144" spans="1:6" x14ac:dyDescent="0.2">
      <c r="A2144" s="100"/>
      <c r="B2144" s="100"/>
      <c r="C2144" s="100"/>
      <c r="D2144" s="100"/>
      <c r="E2144" s="100"/>
      <c r="F2144" s="100"/>
    </row>
    <row r="2145" spans="1:6" x14ac:dyDescent="0.2">
      <c r="A2145" s="100"/>
      <c r="B2145" s="100"/>
      <c r="C2145" s="100"/>
      <c r="D2145" s="100"/>
      <c r="E2145" s="100"/>
      <c r="F2145" s="100"/>
    </row>
    <row r="2146" spans="1:6" x14ac:dyDescent="0.2">
      <c r="A2146" s="100"/>
      <c r="B2146" s="100"/>
      <c r="C2146" s="100"/>
      <c r="D2146" s="100"/>
      <c r="E2146" s="100"/>
      <c r="F2146" s="100"/>
    </row>
    <row r="2147" spans="1:6" x14ac:dyDescent="0.2">
      <c r="A2147" s="100"/>
      <c r="B2147" s="100"/>
      <c r="C2147" s="100"/>
      <c r="D2147" s="100"/>
      <c r="E2147" s="100"/>
      <c r="F2147" s="100"/>
    </row>
    <row r="2148" spans="1:6" x14ac:dyDescent="0.2">
      <c r="A2148" s="100"/>
      <c r="B2148" s="100"/>
      <c r="C2148" s="100"/>
      <c r="D2148" s="100"/>
      <c r="E2148" s="100"/>
      <c r="F2148" s="100"/>
    </row>
    <row r="2149" spans="1:6" x14ac:dyDescent="0.2">
      <c r="A2149" s="100"/>
      <c r="B2149" s="100"/>
      <c r="C2149" s="100"/>
      <c r="D2149" s="100"/>
      <c r="E2149" s="100"/>
      <c r="F2149" s="100"/>
    </row>
    <row r="2150" spans="1:6" x14ac:dyDescent="0.2">
      <c r="A2150" s="100"/>
      <c r="B2150" s="100"/>
      <c r="C2150" s="100"/>
      <c r="D2150" s="100"/>
      <c r="E2150" s="100"/>
      <c r="F2150" s="100"/>
    </row>
    <row r="2151" spans="1:6" x14ac:dyDescent="0.2">
      <c r="A2151" s="100"/>
      <c r="B2151" s="100"/>
      <c r="C2151" s="100"/>
      <c r="D2151" s="100"/>
      <c r="E2151" s="100"/>
      <c r="F2151" s="100"/>
    </row>
    <row r="2152" spans="1:6" x14ac:dyDescent="0.2">
      <c r="A2152" s="100"/>
      <c r="B2152" s="100"/>
      <c r="C2152" s="100"/>
      <c r="D2152" s="100"/>
      <c r="E2152" s="100"/>
      <c r="F2152" s="100"/>
    </row>
    <row r="2153" spans="1:6" x14ac:dyDescent="0.2">
      <c r="A2153" s="100"/>
      <c r="B2153" s="100"/>
      <c r="C2153" s="100"/>
      <c r="D2153" s="100"/>
      <c r="E2153" s="100"/>
      <c r="F2153" s="100"/>
    </row>
    <row r="2154" spans="1:6" x14ac:dyDescent="0.2">
      <c r="A2154" s="100"/>
      <c r="B2154" s="100"/>
      <c r="C2154" s="100"/>
      <c r="D2154" s="100"/>
      <c r="E2154" s="100"/>
      <c r="F2154" s="100"/>
    </row>
    <row r="2155" spans="1:6" x14ac:dyDescent="0.2">
      <c r="A2155" s="100"/>
      <c r="B2155" s="100"/>
      <c r="C2155" s="100"/>
      <c r="D2155" s="100"/>
      <c r="E2155" s="100"/>
      <c r="F2155" s="100"/>
    </row>
    <row r="2156" spans="1:6" x14ac:dyDescent="0.2">
      <c r="A2156" s="100"/>
      <c r="B2156" s="100"/>
      <c r="C2156" s="100"/>
      <c r="D2156" s="100"/>
      <c r="E2156" s="100"/>
      <c r="F2156" s="100"/>
    </row>
    <row r="2157" spans="1:6" x14ac:dyDescent="0.2">
      <c r="A2157" s="100"/>
      <c r="B2157" s="100"/>
      <c r="C2157" s="100"/>
      <c r="D2157" s="100"/>
      <c r="E2157" s="100"/>
      <c r="F2157" s="100"/>
    </row>
    <row r="2158" spans="1:6" x14ac:dyDescent="0.2">
      <c r="A2158" s="100"/>
      <c r="B2158" s="100"/>
      <c r="C2158" s="100"/>
      <c r="D2158" s="100"/>
      <c r="E2158" s="100"/>
      <c r="F2158" s="100"/>
    </row>
    <row r="2159" spans="1:6" x14ac:dyDescent="0.2">
      <c r="A2159" s="100"/>
      <c r="B2159" s="100"/>
      <c r="C2159" s="100"/>
      <c r="D2159" s="100"/>
      <c r="E2159" s="100"/>
      <c r="F2159" s="100"/>
    </row>
    <row r="2160" spans="1:6" x14ac:dyDescent="0.2">
      <c r="A2160" s="100"/>
      <c r="B2160" s="100"/>
      <c r="C2160" s="100"/>
      <c r="D2160" s="100"/>
      <c r="E2160" s="100"/>
      <c r="F2160" s="100"/>
    </row>
    <row r="2161" spans="1:6" x14ac:dyDescent="0.2">
      <c r="A2161" s="100"/>
      <c r="B2161" s="100"/>
      <c r="C2161" s="100"/>
      <c r="D2161" s="100"/>
      <c r="E2161" s="100"/>
      <c r="F2161" s="100"/>
    </row>
    <row r="2162" spans="1:6" x14ac:dyDescent="0.2">
      <c r="A2162" s="100"/>
      <c r="B2162" s="100"/>
      <c r="C2162" s="100"/>
      <c r="D2162" s="100"/>
      <c r="E2162" s="100"/>
      <c r="F2162" s="100"/>
    </row>
    <row r="2163" spans="1:6" x14ac:dyDescent="0.2">
      <c r="A2163" s="100"/>
      <c r="B2163" s="100"/>
      <c r="C2163" s="100"/>
      <c r="D2163" s="100"/>
      <c r="E2163" s="100"/>
      <c r="F2163" s="100"/>
    </row>
    <row r="2164" spans="1:6" x14ac:dyDescent="0.2">
      <c r="A2164" s="100"/>
      <c r="B2164" s="100"/>
      <c r="C2164" s="100"/>
      <c r="D2164" s="100"/>
      <c r="E2164" s="100"/>
      <c r="F2164" s="100"/>
    </row>
    <row r="2165" spans="1:6" x14ac:dyDescent="0.2">
      <c r="A2165" s="100"/>
      <c r="B2165" s="100"/>
      <c r="C2165" s="100"/>
      <c r="D2165" s="100"/>
      <c r="E2165" s="100"/>
      <c r="F2165" s="100"/>
    </row>
    <row r="2166" spans="1:6" x14ac:dyDescent="0.2">
      <c r="A2166" s="100"/>
      <c r="B2166" s="100"/>
      <c r="C2166" s="100"/>
      <c r="D2166" s="100"/>
      <c r="E2166" s="100"/>
      <c r="F2166" s="100"/>
    </row>
    <row r="2167" spans="1:6" x14ac:dyDescent="0.2">
      <c r="A2167" s="100"/>
      <c r="B2167" s="100"/>
      <c r="C2167" s="100"/>
      <c r="D2167" s="100"/>
      <c r="E2167" s="100"/>
      <c r="F2167" s="100"/>
    </row>
    <row r="2168" spans="1:6" x14ac:dyDescent="0.2">
      <c r="A2168" s="100"/>
      <c r="B2168" s="100"/>
      <c r="C2168" s="100"/>
      <c r="D2168" s="100"/>
      <c r="E2168" s="100"/>
      <c r="F2168" s="100"/>
    </row>
    <row r="2169" spans="1:6" x14ac:dyDescent="0.2">
      <c r="A2169" s="100"/>
      <c r="B2169" s="100"/>
      <c r="C2169" s="100"/>
      <c r="D2169" s="100"/>
      <c r="E2169" s="100"/>
      <c r="F2169" s="100"/>
    </row>
    <row r="2170" spans="1:6" x14ac:dyDescent="0.2">
      <c r="A2170" s="100"/>
      <c r="B2170" s="100"/>
      <c r="C2170" s="100"/>
      <c r="D2170" s="100"/>
      <c r="E2170" s="100"/>
      <c r="F2170" s="100"/>
    </row>
    <row r="2171" spans="1:6" x14ac:dyDescent="0.2">
      <c r="A2171" s="100"/>
      <c r="B2171" s="100"/>
      <c r="C2171" s="100"/>
      <c r="D2171" s="100"/>
      <c r="E2171" s="100"/>
      <c r="F2171" s="100"/>
    </row>
    <row r="2172" spans="1:6" x14ac:dyDescent="0.2">
      <c r="A2172" s="100"/>
      <c r="B2172" s="100"/>
      <c r="C2172" s="100"/>
      <c r="D2172" s="100"/>
      <c r="E2172" s="100"/>
      <c r="F2172" s="100"/>
    </row>
    <row r="2173" spans="1:6" x14ac:dyDescent="0.2">
      <c r="A2173" s="100"/>
      <c r="B2173" s="100"/>
      <c r="C2173" s="100"/>
      <c r="D2173" s="100"/>
      <c r="E2173" s="100"/>
      <c r="F2173" s="100"/>
    </row>
    <row r="2174" spans="1:6" x14ac:dyDescent="0.2">
      <c r="A2174" s="100"/>
      <c r="B2174" s="100"/>
      <c r="C2174" s="100"/>
      <c r="D2174" s="100"/>
      <c r="E2174" s="100"/>
      <c r="F2174" s="100"/>
    </row>
    <row r="2175" spans="1:6" x14ac:dyDescent="0.2">
      <c r="A2175" s="100"/>
      <c r="B2175" s="100"/>
      <c r="C2175" s="100"/>
      <c r="D2175" s="100"/>
      <c r="E2175" s="100"/>
      <c r="F2175" s="100"/>
    </row>
    <row r="2176" spans="1:6" x14ac:dyDescent="0.2">
      <c r="A2176" s="100"/>
      <c r="B2176" s="100"/>
      <c r="C2176" s="100"/>
      <c r="D2176" s="100"/>
      <c r="E2176" s="100"/>
      <c r="F2176" s="100"/>
    </row>
    <row r="2177" spans="1:6" x14ac:dyDescent="0.2">
      <c r="A2177" s="100"/>
      <c r="B2177" s="100"/>
      <c r="C2177" s="100"/>
      <c r="D2177" s="100"/>
      <c r="E2177" s="100"/>
      <c r="F2177" s="100"/>
    </row>
    <row r="2178" spans="1:6" x14ac:dyDescent="0.2">
      <c r="A2178" s="100"/>
      <c r="B2178" s="100"/>
      <c r="C2178" s="100"/>
      <c r="D2178" s="100"/>
      <c r="E2178" s="100"/>
      <c r="F2178" s="100"/>
    </row>
    <row r="2179" spans="1:6" x14ac:dyDescent="0.2">
      <c r="A2179" s="100"/>
      <c r="B2179" s="100"/>
      <c r="C2179" s="100"/>
      <c r="D2179" s="100"/>
      <c r="E2179" s="100"/>
      <c r="F2179" s="100"/>
    </row>
    <row r="2180" spans="1:6" x14ac:dyDescent="0.2">
      <c r="A2180" s="100"/>
      <c r="B2180" s="100"/>
      <c r="C2180" s="100"/>
      <c r="D2180" s="100"/>
      <c r="E2180" s="100"/>
      <c r="F2180" s="100"/>
    </row>
    <row r="2181" spans="1:6" x14ac:dyDescent="0.2">
      <c r="A2181" s="100"/>
      <c r="B2181" s="100"/>
      <c r="C2181" s="100"/>
      <c r="D2181" s="100"/>
      <c r="E2181" s="100"/>
      <c r="F2181" s="100"/>
    </row>
    <row r="2182" spans="1:6" x14ac:dyDescent="0.2">
      <c r="A2182" s="100"/>
      <c r="B2182" s="100"/>
      <c r="C2182" s="100"/>
      <c r="D2182" s="100"/>
      <c r="E2182" s="100"/>
      <c r="F2182" s="100"/>
    </row>
    <row r="2183" spans="1:6" x14ac:dyDescent="0.2">
      <c r="A2183" s="100"/>
      <c r="B2183" s="100"/>
      <c r="C2183" s="100"/>
      <c r="D2183" s="100"/>
      <c r="E2183" s="100"/>
      <c r="F2183" s="100"/>
    </row>
    <row r="2184" spans="1:6" x14ac:dyDescent="0.2">
      <c r="A2184" s="100"/>
      <c r="B2184" s="100"/>
      <c r="C2184" s="100"/>
      <c r="D2184" s="100"/>
      <c r="E2184" s="100"/>
      <c r="F2184" s="100"/>
    </row>
    <row r="2185" spans="1:6" x14ac:dyDescent="0.2">
      <c r="A2185" s="100"/>
      <c r="B2185" s="100"/>
      <c r="C2185" s="100"/>
      <c r="D2185" s="100"/>
      <c r="E2185" s="100"/>
      <c r="F2185" s="100"/>
    </row>
    <row r="2186" spans="1:6" x14ac:dyDescent="0.2">
      <c r="A2186" s="100"/>
      <c r="B2186" s="100"/>
      <c r="C2186" s="100"/>
      <c r="D2186" s="100"/>
      <c r="E2186" s="100"/>
      <c r="F2186" s="100"/>
    </row>
    <row r="2187" spans="1:6" x14ac:dyDescent="0.2">
      <c r="A2187" s="100"/>
      <c r="B2187" s="100"/>
      <c r="C2187" s="100"/>
      <c r="D2187" s="100"/>
      <c r="E2187" s="100"/>
      <c r="F2187" s="100"/>
    </row>
    <row r="2188" spans="1:6" x14ac:dyDescent="0.2">
      <c r="A2188" s="100"/>
      <c r="B2188" s="100"/>
      <c r="C2188" s="100"/>
      <c r="D2188" s="100"/>
      <c r="E2188" s="100"/>
      <c r="F2188" s="100"/>
    </row>
    <row r="2189" spans="1:6" x14ac:dyDescent="0.2">
      <c r="A2189" s="100"/>
      <c r="B2189" s="100"/>
      <c r="C2189" s="100"/>
      <c r="D2189" s="100"/>
      <c r="E2189" s="100"/>
      <c r="F2189" s="100"/>
    </row>
    <row r="2190" spans="1:6" x14ac:dyDescent="0.2">
      <c r="A2190" s="100"/>
      <c r="B2190" s="100"/>
      <c r="C2190" s="100"/>
      <c r="D2190" s="100"/>
      <c r="E2190" s="100"/>
      <c r="F2190" s="100"/>
    </row>
    <row r="2191" spans="1:6" x14ac:dyDescent="0.2">
      <c r="A2191" s="100"/>
      <c r="B2191" s="100"/>
      <c r="C2191" s="100"/>
      <c r="D2191" s="100"/>
      <c r="E2191" s="100"/>
      <c r="F2191" s="100"/>
    </row>
    <row r="2192" spans="1:6" x14ac:dyDescent="0.2">
      <c r="A2192" s="100"/>
      <c r="B2192" s="100"/>
      <c r="C2192" s="100"/>
      <c r="D2192" s="100"/>
      <c r="E2192" s="100"/>
      <c r="F2192" s="100"/>
    </row>
    <row r="2193" spans="1:6" x14ac:dyDescent="0.2">
      <c r="A2193" s="100"/>
      <c r="B2193" s="100"/>
      <c r="C2193" s="100"/>
      <c r="D2193" s="100"/>
      <c r="E2193" s="100"/>
      <c r="F2193" s="100"/>
    </row>
    <row r="2194" spans="1:6" x14ac:dyDescent="0.2">
      <c r="A2194" s="100"/>
      <c r="B2194" s="100"/>
      <c r="C2194" s="100"/>
      <c r="D2194" s="100"/>
      <c r="E2194" s="100"/>
      <c r="F2194" s="100"/>
    </row>
    <row r="2195" spans="1:6" x14ac:dyDescent="0.2">
      <c r="A2195" s="100"/>
      <c r="B2195" s="100"/>
      <c r="C2195" s="100"/>
      <c r="D2195" s="100"/>
      <c r="E2195" s="100"/>
      <c r="F2195" s="100"/>
    </row>
    <row r="2196" spans="1:6" x14ac:dyDescent="0.2">
      <c r="A2196" s="100"/>
      <c r="B2196" s="100"/>
      <c r="C2196" s="100"/>
      <c r="D2196" s="100"/>
      <c r="E2196" s="100"/>
      <c r="F2196" s="100"/>
    </row>
    <row r="2197" spans="1:6" x14ac:dyDescent="0.2">
      <c r="A2197" s="100"/>
      <c r="B2197" s="100"/>
      <c r="C2197" s="100"/>
      <c r="D2197" s="100"/>
      <c r="E2197" s="100"/>
      <c r="F2197" s="100"/>
    </row>
    <row r="2198" spans="1:6" x14ac:dyDescent="0.2">
      <c r="A2198" s="100"/>
      <c r="B2198" s="100"/>
      <c r="C2198" s="100"/>
      <c r="D2198" s="100"/>
      <c r="E2198" s="100"/>
      <c r="F2198" s="100"/>
    </row>
    <row r="2199" spans="1:6" x14ac:dyDescent="0.2">
      <c r="A2199" s="100"/>
      <c r="B2199" s="100"/>
      <c r="C2199" s="100"/>
      <c r="D2199" s="100"/>
      <c r="E2199" s="100"/>
      <c r="F2199" s="100"/>
    </row>
    <row r="2200" spans="1:6" x14ac:dyDescent="0.2">
      <c r="A2200" s="100"/>
      <c r="B2200" s="100"/>
      <c r="C2200" s="100"/>
      <c r="D2200" s="100"/>
      <c r="E2200" s="100"/>
      <c r="F2200" s="100"/>
    </row>
    <row r="2201" spans="1:6" x14ac:dyDescent="0.2">
      <c r="A2201" s="100"/>
      <c r="B2201" s="100"/>
      <c r="C2201" s="100"/>
      <c r="D2201" s="100"/>
      <c r="E2201" s="100"/>
      <c r="F2201" s="100"/>
    </row>
    <row r="2202" spans="1:6" x14ac:dyDescent="0.2">
      <c r="A2202" s="100"/>
      <c r="B2202" s="100"/>
      <c r="C2202" s="100"/>
      <c r="D2202" s="100"/>
      <c r="E2202" s="100"/>
      <c r="F2202" s="100"/>
    </row>
    <row r="2203" spans="1:6" x14ac:dyDescent="0.2">
      <c r="A2203" s="100"/>
      <c r="B2203" s="100"/>
      <c r="C2203" s="100"/>
      <c r="D2203" s="100"/>
      <c r="E2203" s="100"/>
      <c r="F2203" s="100"/>
    </row>
    <row r="2204" spans="1:6" x14ac:dyDescent="0.2">
      <c r="A2204" s="100"/>
      <c r="B2204" s="100"/>
      <c r="C2204" s="100"/>
      <c r="D2204" s="100"/>
      <c r="E2204" s="100"/>
      <c r="F2204" s="100"/>
    </row>
    <row r="2205" spans="1:6" x14ac:dyDescent="0.2">
      <c r="A2205" s="100"/>
      <c r="B2205" s="100"/>
      <c r="C2205" s="100"/>
      <c r="D2205" s="100"/>
      <c r="E2205" s="100"/>
      <c r="F2205" s="100"/>
    </row>
    <row r="2206" spans="1:6" x14ac:dyDescent="0.2">
      <c r="A2206" s="100"/>
      <c r="B2206" s="100"/>
      <c r="C2206" s="100"/>
      <c r="D2206" s="100"/>
      <c r="E2206" s="100"/>
      <c r="F2206" s="100"/>
    </row>
    <row r="2207" spans="1:6" x14ac:dyDescent="0.2">
      <c r="A2207" s="100"/>
      <c r="B2207" s="100"/>
      <c r="C2207" s="100"/>
      <c r="D2207" s="100"/>
      <c r="E2207" s="100"/>
      <c r="F2207" s="100"/>
    </row>
    <row r="2208" spans="1:6" x14ac:dyDescent="0.2">
      <c r="A2208" s="100"/>
      <c r="B2208" s="100"/>
      <c r="C2208" s="100"/>
      <c r="D2208" s="100"/>
      <c r="E2208" s="100"/>
      <c r="F2208" s="100"/>
    </row>
    <row r="2209" spans="1:6" x14ac:dyDescent="0.2">
      <c r="A2209" s="100"/>
      <c r="B2209" s="100"/>
      <c r="C2209" s="100"/>
      <c r="D2209" s="100"/>
      <c r="E2209" s="100"/>
      <c r="F2209" s="100"/>
    </row>
    <row r="2210" spans="1:6" x14ac:dyDescent="0.2">
      <c r="A2210" s="100"/>
      <c r="B2210" s="100"/>
      <c r="C2210" s="100"/>
      <c r="D2210" s="100"/>
      <c r="E2210" s="100"/>
      <c r="F2210" s="100"/>
    </row>
    <row r="2211" spans="1:6" x14ac:dyDescent="0.2">
      <c r="A2211" s="100"/>
      <c r="B2211" s="100"/>
      <c r="C2211" s="100"/>
      <c r="D2211" s="100"/>
      <c r="E2211" s="100"/>
      <c r="F2211" s="100"/>
    </row>
    <row r="2212" spans="1:6" x14ac:dyDescent="0.2">
      <c r="A2212" s="100"/>
      <c r="B2212" s="100"/>
      <c r="C2212" s="100"/>
      <c r="D2212" s="100"/>
      <c r="E2212" s="100"/>
      <c r="F2212" s="100"/>
    </row>
    <row r="2213" spans="1:6" x14ac:dyDescent="0.2">
      <c r="A2213" s="100"/>
      <c r="B2213" s="100"/>
      <c r="C2213" s="100"/>
      <c r="D2213" s="100"/>
      <c r="E2213" s="100"/>
      <c r="F2213" s="100"/>
    </row>
    <row r="2214" spans="1:6" x14ac:dyDescent="0.2">
      <c r="A2214" s="100"/>
      <c r="B2214" s="100"/>
      <c r="C2214" s="100"/>
      <c r="D2214" s="100"/>
      <c r="E2214" s="100"/>
      <c r="F2214" s="100"/>
    </row>
    <row r="2215" spans="1:6" x14ac:dyDescent="0.2">
      <c r="A2215" s="100"/>
      <c r="B2215" s="100"/>
      <c r="C2215" s="100"/>
      <c r="D2215" s="100"/>
      <c r="E2215" s="100"/>
      <c r="F2215" s="100"/>
    </row>
    <row r="2216" spans="1:6" x14ac:dyDescent="0.2">
      <c r="A2216" s="100"/>
      <c r="B2216" s="100"/>
      <c r="C2216" s="100"/>
      <c r="D2216" s="100"/>
      <c r="E2216" s="100"/>
      <c r="F2216" s="100"/>
    </row>
    <row r="2217" spans="1:6" x14ac:dyDescent="0.2">
      <c r="A2217" s="100"/>
      <c r="B2217" s="100"/>
      <c r="C2217" s="100"/>
      <c r="D2217" s="100"/>
      <c r="E2217" s="100"/>
      <c r="F2217" s="100"/>
    </row>
    <row r="2218" spans="1:6" x14ac:dyDescent="0.2">
      <c r="A2218" s="100"/>
      <c r="B2218" s="100"/>
      <c r="C2218" s="100"/>
      <c r="D2218" s="100"/>
      <c r="E2218" s="100"/>
      <c r="F2218" s="100"/>
    </row>
    <row r="2219" spans="1:6" x14ac:dyDescent="0.2">
      <c r="A2219" s="100"/>
      <c r="B2219" s="100"/>
      <c r="C2219" s="100"/>
      <c r="D2219" s="100"/>
      <c r="E2219" s="100"/>
      <c r="F2219" s="100"/>
    </row>
    <row r="2220" spans="1:6" x14ac:dyDescent="0.2">
      <c r="A2220" s="100"/>
      <c r="B2220" s="100"/>
      <c r="C2220" s="100"/>
      <c r="D2220" s="100"/>
      <c r="E2220" s="100"/>
      <c r="F2220" s="100"/>
    </row>
    <row r="2221" spans="1:6" x14ac:dyDescent="0.2">
      <c r="A2221" s="100"/>
      <c r="B2221" s="100"/>
      <c r="C2221" s="100"/>
      <c r="D2221" s="100"/>
      <c r="E2221" s="100"/>
      <c r="F2221" s="100"/>
    </row>
    <row r="2222" spans="1:6" x14ac:dyDescent="0.2">
      <c r="A2222" s="100"/>
      <c r="B2222" s="100"/>
      <c r="C2222" s="100"/>
      <c r="D2222" s="100"/>
      <c r="E2222" s="100"/>
      <c r="F2222" s="100"/>
    </row>
    <row r="2223" spans="1:6" x14ac:dyDescent="0.2">
      <c r="A2223" s="100"/>
      <c r="B2223" s="100"/>
      <c r="C2223" s="100"/>
      <c r="D2223" s="100"/>
      <c r="E2223" s="100"/>
      <c r="F2223" s="100"/>
    </row>
    <row r="2224" spans="1:6" x14ac:dyDescent="0.2">
      <c r="A2224" s="100"/>
      <c r="B2224" s="100"/>
      <c r="C2224" s="100"/>
      <c r="D2224" s="100"/>
      <c r="E2224" s="100"/>
      <c r="F2224" s="100"/>
    </row>
    <row r="2225" spans="1:6" x14ac:dyDescent="0.2">
      <c r="A2225" s="100"/>
      <c r="B2225" s="100"/>
      <c r="C2225" s="100"/>
      <c r="D2225" s="100"/>
      <c r="E2225" s="100"/>
      <c r="F2225" s="100"/>
    </row>
    <row r="2226" spans="1:6" x14ac:dyDescent="0.2">
      <c r="A2226" s="100"/>
      <c r="B2226" s="100"/>
      <c r="C2226" s="100"/>
      <c r="D2226" s="100"/>
      <c r="E2226" s="100"/>
      <c r="F2226" s="100"/>
    </row>
    <row r="2227" spans="1:6" x14ac:dyDescent="0.2">
      <c r="A2227" s="100"/>
      <c r="B2227" s="100"/>
      <c r="C2227" s="100"/>
      <c r="D2227" s="100"/>
      <c r="E2227" s="100"/>
      <c r="F2227" s="100"/>
    </row>
    <row r="2228" spans="1:6" x14ac:dyDescent="0.2">
      <c r="A2228" s="100"/>
      <c r="B2228" s="100"/>
      <c r="C2228" s="100"/>
      <c r="D2228" s="100"/>
      <c r="E2228" s="100"/>
      <c r="F2228" s="100"/>
    </row>
    <row r="2229" spans="1:6" x14ac:dyDescent="0.2">
      <c r="A2229" s="100"/>
      <c r="B2229" s="100"/>
      <c r="C2229" s="100"/>
      <c r="D2229" s="100"/>
      <c r="E2229" s="100"/>
      <c r="F2229" s="100"/>
    </row>
    <row r="2230" spans="1:6" x14ac:dyDescent="0.2">
      <c r="A2230" s="100"/>
      <c r="B2230" s="100"/>
      <c r="C2230" s="100"/>
      <c r="D2230" s="100"/>
      <c r="E2230" s="100"/>
      <c r="F2230" s="100"/>
    </row>
    <row r="2231" spans="1:6" x14ac:dyDescent="0.2">
      <c r="A2231" s="100"/>
      <c r="B2231" s="100"/>
      <c r="C2231" s="100"/>
      <c r="D2231" s="100"/>
      <c r="E2231" s="100"/>
      <c r="F2231" s="100"/>
    </row>
    <row r="2232" spans="1:6" x14ac:dyDescent="0.2">
      <c r="A2232" s="100"/>
      <c r="B2232" s="100"/>
      <c r="C2232" s="100"/>
      <c r="D2232" s="100"/>
      <c r="E2232" s="100"/>
      <c r="F2232" s="100"/>
    </row>
    <row r="2233" spans="1:6" x14ac:dyDescent="0.2">
      <c r="A2233" s="100"/>
      <c r="B2233" s="100"/>
      <c r="C2233" s="100"/>
      <c r="D2233" s="100"/>
      <c r="E2233" s="100"/>
      <c r="F2233" s="100"/>
    </row>
    <row r="2234" spans="1:6" x14ac:dyDescent="0.2">
      <c r="A2234" s="100"/>
      <c r="B2234" s="100"/>
      <c r="C2234" s="100"/>
      <c r="D2234" s="100"/>
      <c r="E2234" s="100"/>
      <c r="F2234" s="100"/>
    </row>
    <row r="2235" spans="1:6" x14ac:dyDescent="0.2">
      <c r="A2235" s="100"/>
      <c r="B2235" s="100"/>
      <c r="C2235" s="100"/>
      <c r="D2235" s="100"/>
      <c r="E2235" s="100"/>
      <c r="F2235" s="100"/>
    </row>
    <row r="2236" spans="1:6" x14ac:dyDescent="0.2">
      <c r="A2236" s="100"/>
      <c r="B2236" s="100"/>
      <c r="C2236" s="100"/>
      <c r="D2236" s="100"/>
      <c r="E2236" s="100"/>
      <c r="F2236" s="100"/>
    </row>
    <row r="2237" spans="1:6" x14ac:dyDescent="0.2">
      <c r="A2237" s="100"/>
      <c r="B2237" s="100"/>
      <c r="C2237" s="100"/>
      <c r="D2237" s="100"/>
      <c r="E2237" s="100"/>
      <c r="F2237" s="100"/>
    </row>
    <row r="2238" spans="1:6" x14ac:dyDescent="0.2">
      <c r="A2238" s="100"/>
      <c r="B2238" s="100"/>
      <c r="C2238" s="100"/>
      <c r="D2238" s="100"/>
      <c r="E2238" s="100"/>
      <c r="F2238" s="100"/>
    </row>
    <row r="2239" spans="1:6" x14ac:dyDescent="0.2">
      <c r="A2239" s="100"/>
      <c r="B2239" s="100"/>
      <c r="C2239" s="100"/>
      <c r="D2239" s="100"/>
      <c r="E2239" s="100"/>
      <c r="F2239" s="100"/>
    </row>
    <row r="2240" spans="1:6" x14ac:dyDescent="0.2">
      <c r="A2240" s="100"/>
      <c r="B2240" s="100"/>
      <c r="C2240" s="100"/>
      <c r="D2240" s="100"/>
      <c r="E2240" s="100"/>
      <c r="F2240" s="100"/>
    </row>
    <row r="2241" spans="1:6" x14ac:dyDescent="0.2">
      <c r="A2241" s="100"/>
      <c r="B2241" s="100"/>
      <c r="C2241" s="100"/>
      <c r="D2241" s="100"/>
      <c r="E2241" s="100"/>
      <c r="F2241" s="100"/>
    </row>
    <row r="2242" spans="1:6" x14ac:dyDescent="0.2">
      <c r="A2242" s="100"/>
      <c r="B2242" s="100"/>
      <c r="C2242" s="100"/>
      <c r="D2242" s="100"/>
      <c r="E2242" s="100"/>
      <c r="F2242" s="100"/>
    </row>
    <row r="2243" spans="1:6" x14ac:dyDescent="0.2">
      <c r="A2243" s="100"/>
      <c r="B2243" s="100"/>
      <c r="C2243" s="100"/>
      <c r="D2243" s="100"/>
      <c r="E2243" s="100"/>
      <c r="F2243" s="100"/>
    </row>
    <row r="2244" spans="1:6" x14ac:dyDescent="0.2">
      <c r="A2244" s="100"/>
      <c r="B2244" s="100"/>
      <c r="C2244" s="100"/>
      <c r="D2244" s="100"/>
      <c r="E2244" s="100"/>
      <c r="F2244" s="100"/>
    </row>
    <row r="2245" spans="1:6" x14ac:dyDescent="0.2">
      <c r="A2245" s="100"/>
      <c r="B2245" s="100"/>
      <c r="C2245" s="100"/>
      <c r="D2245" s="100"/>
      <c r="E2245" s="100"/>
      <c r="F2245" s="100"/>
    </row>
    <row r="2246" spans="1:6" x14ac:dyDescent="0.2">
      <c r="A2246" s="100"/>
      <c r="B2246" s="100"/>
      <c r="C2246" s="100"/>
      <c r="D2246" s="100"/>
      <c r="E2246" s="100"/>
      <c r="F2246" s="100"/>
    </row>
    <row r="2247" spans="1:6" x14ac:dyDescent="0.2">
      <c r="A2247" s="100"/>
      <c r="B2247" s="100"/>
      <c r="C2247" s="100"/>
      <c r="D2247" s="100"/>
      <c r="E2247" s="100"/>
      <c r="F2247" s="100"/>
    </row>
    <row r="2248" spans="1:6" x14ac:dyDescent="0.2">
      <c r="A2248" s="100"/>
      <c r="B2248" s="100"/>
      <c r="C2248" s="100"/>
      <c r="D2248" s="100"/>
      <c r="E2248" s="100"/>
      <c r="F2248" s="100"/>
    </row>
    <row r="2249" spans="1:6" x14ac:dyDescent="0.2">
      <c r="A2249" s="100"/>
      <c r="B2249" s="100"/>
      <c r="C2249" s="100"/>
      <c r="D2249" s="100"/>
      <c r="E2249" s="100"/>
      <c r="F2249" s="100"/>
    </row>
    <row r="2250" spans="1:6" x14ac:dyDescent="0.2">
      <c r="A2250" s="100"/>
      <c r="B2250" s="100"/>
      <c r="C2250" s="100"/>
      <c r="D2250" s="100"/>
      <c r="E2250" s="100"/>
      <c r="F2250" s="100"/>
    </row>
    <row r="2251" spans="1:6" x14ac:dyDescent="0.2">
      <c r="A2251" s="100"/>
      <c r="B2251" s="100"/>
      <c r="C2251" s="100"/>
      <c r="D2251" s="100"/>
      <c r="E2251" s="100"/>
      <c r="F2251" s="100"/>
    </row>
    <row r="2252" spans="1:6" x14ac:dyDescent="0.2">
      <c r="A2252" s="100"/>
      <c r="B2252" s="100"/>
      <c r="C2252" s="100"/>
      <c r="D2252" s="100"/>
      <c r="E2252" s="100"/>
      <c r="F2252" s="100"/>
    </row>
    <row r="2253" spans="1:6" x14ac:dyDescent="0.2">
      <c r="A2253" s="100"/>
      <c r="B2253" s="100"/>
      <c r="C2253" s="100"/>
      <c r="D2253" s="100"/>
      <c r="E2253" s="100"/>
      <c r="F2253" s="100"/>
    </row>
    <row r="2254" spans="1:6" x14ac:dyDescent="0.2">
      <c r="A2254" s="100"/>
      <c r="B2254" s="100"/>
      <c r="C2254" s="100"/>
      <c r="D2254" s="100"/>
      <c r="E2254" s="100"/>
      <c r="F2254" s="100"/>
    </row>
    <row r="2255" spans="1:6" x14ac:dyDescent="0.2">
      <c r="A2255" s="100"/>
      <c r="B2255" s="100"/>
      <c r="C2255" s="100"/>
      <c r="D2255" s="100"/>
      <c r="E2255" s="100"/>
      <c r="F2255" s="100"/>
    </row>
    <row r="2256" spans="1:6" x14ac:dyDescent="0.2">
      <c r="A2256" s="100"/>
      <c r="B2256" s="100"/>
      <c r="C2256" s="100"/>
      <c r="D2256" s="100"/>
      <c r="E2256" s="100"/>
      <c r="F2256" s="100"/>
    </row>
    <row r="2257" spans="1:6" x14ac:dyDescent="0.2">
      <c r="A2257" s="100"/>
      <c r="B2257" s="100"/>
      <c r="C2257" s="100"/>
      <c r="D2257" s="100"/>
      <c r="E2257" s="100"/>
      <c r="F2257" s="100"/>
    </row>
    <row r="2258" spans="1:6" x14ac:dyDescent="0.2">
      <c r="A2258" s="100"/>
      <c r="B2258" s="100"/>
      <c r="C2258" s="100"/>
      <c r="D2258" s="100"/>
      <c r="E2258" s="100"/>
      <c r="F2258" s="100"/>
    </row>
    <row r="2259" spans="1:6" x14ac:dyDescent="0.2">
      <c r="A2259" s="100"/>
      <c r="B2259" s="100"/>
      <c r="C2259" s="100"/>
      <c r="D2259" s="100"/>
      <c r="E2259" s="100"/>
      <c r="F2259" s="100"/>
    </row>
    <row r="2260" spans="1:6" x14ac:dyDescent="0.2">
      <c r="A2260" s="100"/>
      <c r="B2260" s="100"/>
      <c r="C2260" s="100"/>
      <c r="D2260" s="100"/>
      <c r="E2260" s="100"/>
      <c r="F2260" s="100"/>
    </row>
    <row r="2261" spans="1:6" x14ac:dyDescent="0.2">
      <c r="A2261" s="100"/>
      <c r="B2261" s="100"/>
      <c r="C2261" s="100"/>
      <c r="D2261" s="100"/>
      <c r="E2261" s="100"/>
      <c r="F2261" s="100"/>
    </row>
    <row r="2262" spans="1:6" x14ac:dyDescent="0.2">
      <c r="A2262" s="100"/>
      <c r="B2262" s="100"/>
      <c r="C2262" s="100"/>
      <c r="D2262" s="100"/>
      <c r="E2262" s="100"/>
      <c r="F2262" s="100"/>
    </row>
    <row r="2263" spans="1:6" x14ac:dyDescent="0.2">
      <c r="A2263" s="100"/>
      <c r="B2263" s="100"/>
      <c r="C2263" s="100"/>
      <c r="D2263" s="100"/>
      <c r="E2263" s="100"/>
      <c r="F2263" s="100"/>
    </row>
    <row r="2264" spans="1:6" x14ac:dyDescent="0.2">
      <c r="A2264" s="100"/>
      <c r="B2264" s="100"/>
      <c r="C2264" s="100"/>
      <c r="D2264" s="100"/>
      <c r="E2264" s="100"/>
      <c r="F2264" s="100"/>
    </row>
    <row r="2265" spans="1:6" x14ac:dyDescent="0.2">
      <c r="A2265" s="100"/>
      <c r="B2265" s="100"/>
      <c r="C2265" s="100"/>
      <c r="D2265" s="100"/>
      <c r="E2265" s="100"/>
      <c r="F2265" s="100"/>
    </row>
    <row r="2266" spans="1:6" x14ac:dyDescent="0.2">
      <c r="A2266" s="100"/>
      <c r="B2266" s="100"/>
      <c r="C2266" s="100"/>
      <c r="D2266" s="100"/>
      <c r="E2266" s="100"/>
      <c r="F2266" s="100"/>
    </row>
    <row r="2267" spans="1:6" x14ac:dyDescent="0.2">
      <c r="A2267" s="100"/>
      <c r="B2267" s="100"/>
      <c r="C2267" s="100"/>
      <c r="D2267" s="100"/>
      <c r="E2267" s="100"/>
      <c r="F2267" s="100"/>
    </row>
    <row r="2268" spans="1:6" x14ac:dyDescent="0.2">
      <c r="A2268" s="100"/>
      <c r="B2268" s="100"/>
      <c r="C2268" s="100"/>
      <c r="D2268" s="100"/>
      <c r="E2268" s="100"/>
      <c r="F2268" s="100"/>
    </row>
    <row r="2269" spans="1:6" x14ac:dyDescent="0.2">
      <c r="A2269" s="100"/>
      <c r="B2269" s="100"/>
      <c r="C2269" s="100"/>
      <c r="D2269" s="100"/>
      <c r="E2269" s="100"/>
      <c r="F2269" s="100"/>
    </row>
    <row r="2270" spans="1:6" x14ac:dyDescent="0.2">
      <c r="A2270" s="100"/>
      <c r="B2270" s="100"/>
      <c r="C2270" s="100"/>
      <c r="D2270" s="100"/>
      <c r="E2270" s="100"/>
      <c r="F2270" s="100"/>
    </row>
    <row r="2271" spans="1:6" x14ac:dyDescent="0.2">
      <c r="A2271" s="100"/>
      <c r="B2271" s="100"/>
      <c r="C2271" s="100"/>
      <c r="D2271" s="100"/>
      <c r="E2271" s="100"/>
      <c r="F2271" s="100"/>
    </row>
    <row r="2272" spans="1:6" x14ac:dyDescent="0.2">
      <c r="A2272" s="100"/>
      <c r="B2272" s="100"/>
      <c r="C2272" s="100"/>
      <c r="D2272" s="100"/>
      <c r="E2272" s="100"/>
      <c r="F2272" s="100"/>
    </row>
    <row r="2273" spans="1:6" x14ac:dyDescent="0.2">
      <c r="A2273" s="100"/>
      <c r="B2273" s="100"/>
      <c r="C2273" s="100"/>
      <c r="D2273" s="100"/>
      <c r="E2273" s="100"/>
      <c r="F2273" s="100"/>
    </row>
    <row r="2274" spans="1:6" x14ac:dyDescent="0.2">
      <c r="A2274" s="100"/>
      <c r="B2274" s="100"/>
      <c r="C2274" s="100"/>
      <c r="D2274" s="100"/>
      <c r="E2274" s="100"/>
      <c r="F2274" s="100"/>
    </row>
    <row r="2275" spans="1:6" x14ac:dyDescent="0.2">
      <c r="A2275" s="100"/>
      <c r="B2275" s="100"/>
      <c r="C2275" s="100"/>
      <c r="D2275" s="100"/>
      <c r="E2275" s="100"/>
      <c r="F2275" s="100"/>
    </row>
    <row r="2276" spans="1:6" x14ac:dyDescent="0.2">
      <c r="A2276" s="100"/>
      <c r="B2276" s="100"/>
      <c r="C2276" s="100"/>
      <c r="D2276" s="100"/>
      <c r="E2276" s="100"/>
      <c r="F2276" s="100"/>
    </row>
    <row r="2277" spans="1:6" x14ac:dyDescent="0.2">
      <c r="A2277" s="100"/>
      <c r="B2277" s="100"/>
      <c r="C2277" s="100"/>
      <c r="D2277" s="100"/>
      <c r="E2277" s="100"/>
      <c r="F2277" s="100"/>
    </row>
    <row r="2278" spans="1:6" x14ac:dyDescent="0.2">
      <c r="A2278" s="100"/>
      <c r="B2278" s="100"/>
      <c r="C2278" s="100"/>
      <c r="D2278" s="100"/>
      <c r="E2278" s="100"/>
      <c r="F2278" s="100"/>
    </row>
    <row r="2279" spans="1:6" x14ac:dyDescent="0.2">
      <c r="A2279" s="100"/>
      <c r="B2279" s="100"/>
      <c r="C2279" s="100"/>
      <c r="D2279" s="100"/>
      <c r="E2279" s="100"/>
      <c r="F2279" s="100"/>
    </row>
    <row r="2280" spans="1:6" x14ac:dyDescent="0.2">
      <c r="A2280" s="100"/>
      <c r="B2280" s="100"/>
      <c r="C2280" s="100"/>
      <c r="D2280" s="100"/>
      <c r="E2280" s="100"/>
      <c r="F2280" s="100"/>
    </row>
    <row r="2281" spans="1:6" x14ac:dyDescent="0.2">
      <c r="A2281" s="100"/>
      <c r="B2281" s="100"/>
      <c r="C2281" s="100"/>
      <c r="D2281" s="100"/>
      <c r="E2281" s="100"/>
      <c r="F2281" s="100"/>
    </row>
    <row r="2282" spans="1:6" x14ac:dyDescent="0.2">
      <c r="A2282" s="100"/>
      <c r="B2282" s="100"/>
      <c r="C2282" s="100"/>
      <c r="D2282" s="100"/>
      <c r="E2282" s="100"/>
      <c r="F2282" s="100"/>
    </row>
    <row r="2283" spans="1:6" x14ac:dyDescent="0.2">
      <c r="A2283" s="100"/>
      <c r="B2283" s="100"/>
      <c r="C2283" s="100"/>
      <c r="D2283" s="100"/>
      <c r="E2283" s="100"/>
      <c r="F2283" s="100"/>
    </row>
    <row r="2284" spans="1:6" x14ac:dyDescent="0.2">
      <c r="A2284" s="100"/>
      <c r="B2284" s="100"/>
      <c r="C2284" s="100"/>
      <c r="D2284" s="100"/>
      <c r="E2284" s="100"/>
      <c r="F2284" s="100"/>
    </row>
    <row r="2285" spans="1:6" x14ac:dyDescent="0.2">
      <c r="A2285" s="100"/>
      <c r="B2285" s="100"/>
      <c r="C2285" s="100"/>
      <c r="D2285" s="100"/>
      <c r="E2285" s="100"/>
      <c r="F2285" s="100"/>
    </row>
    <row r="2286" spans="1:6" x14ac:dyDescent="0.2">
      <c r="A2286" s="100"/>
      <c r="B2286" s="100"/>
      <c r="C2286" s="100"/>
      <c r="D2286" s="100"/>
      <c r="E2286" s="100"/>
      <c r="F2286" s="100"/>
    </row>
    <row r="2287" spans="1:6" x14ac:dyDescent="0.2">
      <c r="A2287" s="100"/>
      <c r="B2287" s="100"/>
      <c r="C2287" s="100"/>
      <c r="D2287" s="100"/>
      <c r="E2287" s="100"/>
      <c r="F2287" s="100"/>
    </row>
    <row r="2288" spans="1:6" x14ac:dyDescent="0.2">
      <c r="A2288" s="100"/>
      <c r="B2288" s="100"/>
      <c r="C2288" s="100"/>
      <c r="D2288" s="100"/>
      <c r="E2288" s="100"/>
      <c r="F2288" s="100"/>
    </row>
    <row r="2289" spans="1:6" x14ac:dyDescent="0.2">
      <c r="A2289" s="100"/>
      <c r="B2289" s="100"/>
      <c r="C2289" s="100"/>
      <c r="D2289" s="100"/>
      <c r="E2289" s="100"/>
      <c r="F2289" s="100"/>
    </row>
    <row r="2290" spans="1:6" x14ac:dyDescent="0.2">
      <c r="A2290" s="100"/>
      <c r="B2290" s="100"/>
      <c r="C2290" s="100"/>
      <c r="D2290" s="100"/>
      <c r="E2290" s="100"/>
      <c r="F2290" s="100"/>
    </row>
    <row r="2291" spans="1:6" x14ac:dyDescent="0.2">
      <c r="A2291" s="100"/>
      <c r="B2291" s="100"/>
      <c r="C2291" s="100"/>
      <c r="D2291" s="100"/>
      <c r="E2291" s="100"/>
      <c r="F2291" s="100"/>
    </row>
    <row r="2292" spans="1:6" x14ac:dyDescent="0.2">
      <c r="A2292" s="100"/>
      <c r="B2292" s="100"/>
      <c r="C2292" s="100"/>
      <c r="D2292" s="100"/>
      <c r="E2292" s="100"/>
      <c r="F2292" s="100"/>
    </row>
    <row r="2293" spans="1:6" x14ac:dyDescent="0.2">
      <c r="A2293" s="100"/>
      <c r="B2293" s="100"/>
      <c r="C2293" s="100"/>
      <c r="D2293" s="100"/>
      <c r="E2293" s="100"/>
      <c r="F2293" s="100"/>
    </row>
    <row r="2294" spans="1:6" x14ac:dyDescent="0.2">
      <c r="A2294" s="100"/>
      <c r="B2294" s="100"/>
      <c r="C2294" s="100"/>
      <c r="D2294" s="100"/>
      <c r="E2294" s="100"/>
      <c r="F2294" s="100"/>
    </row>
    <row r="2295" spans="1:6" x14ac:dyDescent="0.2">
      <c r="A2295" s="100"/>
      <c r="B2295" s="100"/>
      <c r="C2295" s="100"/>
      <c r="D2295" s="100"/>
      <c r="E2295" s="100"/>
      <c r="F2295" s="100"/>
    </row>
    <row r="2296" spans="1:6" x14ac:dyDescent="0.2">
      <c r="A2296" s="100"/>
      <c r="B2296" s="100"/>
      <c r="C2296" s="100"/>
      <c r="D2296" s="100"/>
      <c r="E2296" s="100"/>
      <c r="F2296" s="100"/>
    </row>
    <row r="2297" spans="1:6" x14ac:dyDescent="0.2">
      <c r="A2297" s="100"/>
      <c r="B2297" s="100"/>
      <c r="C2297" s="100"/>
      <c r="D2297" s="100"/>
      <c r="E2297" s="100"/>
      <c r="F2297" s="100"/>
    </row>
    <row r="2298" spans="1:6" x14ac:dyDescent="0.2">
      <c r="A2298" s="100"/>
      <c r="B2298" s="100"/>
      <c r="C2298" s="100"/>
      <c r="D2298" s="100"/>
      <c r="E2298" s="100"/>
      <c r="F2298" s="100"/>
    </row>
    <row r="2299" spans="1:6" x14ac:dyDescent="0.2">
      <c r="A2299" s="100"/>
      <c r="B2299" s="100"/>
      <c r="C2299" s="100"/>
      <c r="D2299" s="100"/>
      <c r="E2299" s="100"/>
      <c r="F2299" s="100"/>
    </row>
    <row r="2300" spans="1:6" x14ac:dyDescent="0.2">
      <c r="A2300" s="100"/>
      <c r="B2300" s="100"/>
      <c r="C2300" s="100"/>
      <c r="D2300" s="100"/>
      <c r="E2300" s="100"/>
      <c r="F2300" s="100"/>
    </row>
    <row r="2301" spans="1:6" x14ac:dyDescent="0.2">
      <c r="A2301" s="100"/>
      <c r="B2301" s="100"/>
      <c r="C2301" s="100"/>
      <c r="D2301" s="100"/>
      <c r="E2301" s="100"/>
      <c r="F2301" s="100"/>
    </row>
    <row r="2302" spans="1:6" x14ac:dyDescent="0.2">
      <c r="A2302" s="100"/>
      <c r="B2302" s="100"/>
      <c r="C2302" s="100"/>
      <c r="D2302" s="100"/>
      <c r="E2302" s="100"/>
      <c r="F2302" s="100"/>
    </row>
    <row r="2303" spans="1:6" x14ac:dyDescent="0.2">
      <c r="A2303" s="100"/>
      <c r="B2303" s="100"/>
      <c r="C2303" s="100"/>
      <c r="D2303" s="100"/>
      <c r="E2303" s="100"/>
      <c r="F2303" s="100"/>
    </row>
    <row r="2304" spans="1:6" x14ac:dyDescent="0.2">
      <c r="A2304" s="100"/>
      <c r="B2304" s="100"/>
      <c r="C2304" s="100"/>
      <c r="D2304" s="100"/>
      <c r="E2304" s="100"/>
      <c r="F2304" s="100"/>
    </row>
    <row r="2305" spans="1:6" x14ac:dyDescent="0.2">
      <c r="A2305" s="100"/>
      <c r="B2305" s="100"/>
      <c r="C2305" s="100"/>
      <c r="D2305" s="100"/>
      <c r="E2305" s="100"/>
      <c r="F2305" s="100"/>
    </row>
    <row r="2306" spans="1:6" x14ac:dyDescent="0.2">
      <c r="A2306" s="100"/>
      <c r="B2306" s="100"/>
      <c r="C2306" s="100"/>
      <c r="D2306" s="100"/>
      <c r="E2306" s="100"/>
      <c r="F2306" s="100"/>
    </row>
    <row r="2307" spans="1:6" x14ac:dyDescent="0.2">
      <c r="A2307" s="100"/>
      <c r="B2307" s="100"/>
      <c r="C2307" s="100"/>
      <c r="D2307" s="100"/>
      <c r="E2307" s="100"/>
      <c r="F2307" s="100"/>
    </row>
    <row r="2308" spans="1:6" x14ac:dyDescent="0.2">
      <c r="A2308" s="100"/>
      <c r="B2308" s="100"/>
      <c r="C2308" s="100"/>
      <c r="D2308" s="100"/>
      <c r="E2308" s="100"/>
      <c r="F2308" s="100"/>
    </row>
    <row r="2309" spans="1:6" x14ac:dyDescent="0.2">
      <c r="A2309" s="100"/>
      <c r="B2309" s="100"/>
      <c r="C2309" s="100"/>
      <c r="D2309" s="100"/>
      <c r="E2309" s="100"/>
      <c r="F2309" s="100"/>
    </row>
    <row r="2310" spans="1:6" x14ac:dyDescent="0.2">
      <c r="A2310" s="100"/>
      <c r="B2310" s="100"/>
      <c r="C2310" s="100"/>
      <c r="D2310" s="100"/>
      <c r="E2310" s="100"/>
      <c r="F2310" s="100"/>
    </row>
    <row r="2311" spans="1:6" x14ac:dyDescent="0.2">
      <c r="A2311" s="100"/>
      <c r="B2311" s="100"/>
      <c r="C2311" s="100"/>
      <c r="D2311" s="100"/>
      <c r="E2311" s="100"/>
      <c r="F2311" s="100"/>
    </row>
    <row r="2312" spans="1:6" x14ac:dyDescent="0.2">
      <c r="A2312" s="100"/>
      <c r="B2312" s="100"/>
      <c r="C2312" s="100"/>
      <c r="D2312" s="100"/>
      <c r="E2312" s="100"/>
      <c r="F2312" s="100"/>
    </row>
    <row r="2313" spans="1:6" x14ac:dyDescent="0.2">
      <c r="A2313" s="100"/>
      <c r="B2313" s="100"/>
      <c r="C2313" s="100"/>
      <c r="D2313" s="100"/>
      <c r="E2313" s="100"/>
      <c r="F2313" s="100"/>
    </row>
    <row r="2314" spans="1:6" x14ac:dyDescent="0.2">
      <c r="A2314" s="100"/>
      <c r="B2314" s="100"/>
      <c r="C2314" s="100"/>
      <c r="D2314" s="100"/>
      <c r="E2314" s="100"/>
      <c r="F2314" s="100"/>
    </row>
    <row r="2315" spans="1:6" x14ac:dyDescent="0.2">
      <c r="A2315" s="100"/>
      <c r="B2315" s="100"/>
      <c r="C2315" s="100"/>
      <c r="D2315" s="100"/>
      <c r="E2315" s="100"/>
      <c r="F2315" s="100"/>
    </row>
    <row r="2316" spans="1:6" x14ac:dyDescent="0.2">
      <c r="A2316" s="100"/>
      <c r="B2316" s="100"/>
      <c r="C2316" s="100"/>
      <c r="D2316" s="100"/>
      <c r="E2316" s="100"/>
      <c r="F2316" s="100"/>
    </row>
    <row r="2317" spans="1:6" x14ac:dyDescent="0.2">
      <c r="A2317" s="100"/>
      <c r="B2317" s="100"/>
      <c r="C2317" s="100"/>
      <c r="D2317" s="100"/>
      <c r="E2317" s="100"/>
      <c r="F2317" s="100"/>
    </row>
    <row r="2318" spans="1:6" x14ac:dyDescent="0.2">
      <c r="A2318" s="100"/>
      <c r="B2318" s="100"/>
      <c r="C2318" s="100"/>
      <c r="D2318" s="100"/>
      <c r="E2318" s="100"/>
      <c r="F2318" s="100"/>
    </row>
    <row r="2319" spans="1:6" x14ac:dyDescent="0.2">
      <c r="A2319" s="100"/>
      <c r="B2319" s="100"/>
      <c r="C2319" s="100"/>
      <c r="D2319" s="100"/>
      <c r="E2319" s="100"/>
      <c r="F2319" s="100"/>
    </row>
    <row r="2320" spans="1:6" x14ac:dyDescent="0.2">
      <c r="A2320" s="100"/>
      <c r="B2320" s="100"/>
      <c r="C2320" s="100"/>
      <c r="D2320" s="100"/>
      <c r="E2320" s="100"/>
      <c r="F2320" s="100"/>
    </row>
    <row r="2321" spans="1:6" x14ac:dyDescent="0.2">
      <c r="A2321" s="100"/>
      <c r="B2321" s="100"/>
      <c r="C2321" s="100"/>
      <c r="D2321" s="100"/>
      <c r="E2321" s="100"/>
      <c r="F2321" s="100"/>
    </row>
    <row r="2322" spans="1:6" x14ac:dyDescent="0.2">
      <c r="A2322" s="100"/>
      <c r="B2322" s="100"/>
      <c r="C2322" s="100"/>
      <c r="D2322" s="100"/>
      <c r="E2322" s="100"/>
      <c r="F2322" s="100"/>
    </row>
    <row r="2323" spans="1:6" x14ac:dyDescent="0.2">
      <c r="A2323" s="100"/>
      <c r="B2323" s="100"/>
      <c r="C2323" s="100"/>
      <c r="D2323" s="100"/>
      <c r="E2323" s="100"/>
      <c r="F2323" s="100"/>
    </row>
    <row r="2324" spans="1:6" x14ac:dyDescent="0.2">
      <c r="A2324" s="100"/>
      <c r="B2324" s="100"/>
      <c r="C2324" s="100"/>
      <c r="D2324" s="100"/>
      <c r="E2324" s="100"/>
      <c r="F2324" s="100"/>
    </row>
    <row r="2325" spans="1:6" x14ac:dyDescent="0.2">
      <c r="A2325" s="100"/>
      <c r="B2325" s="100"/>
      <c r="C2325" s="100"/>
      <c r="D2325" s="100"/>
      <c r="E2325" s="100"/>
      <c r="F2325" s="100"/>
    </row>
    <row r="2326" spans="1:6" x14ac:dyDescent="0.2">
      <c r="A2326" s="100"/>
      <c r="B2326" s="100"/>
      <c r="C2326" s="100"/>
      <c r="D2326" s="100"/>
      <c r="E2326" s="100"/>
      <c r="F2326" s="100"/>
    </row>
    <row r="2327" spans="1:6" x14ac:dyDescent="0.2">
      <c r="A2327" s="100"/>
      <c r="B2327" s="100"/>
      <c r="C2327" s="100"/>
      <c r="D2327" s="100"/>
      <c r="E2327" s="100"/>
      <c r="F2327" s="100"/>
    </row>
    <row r="2328" spans="1:6" x14ac:dyDescent="0.2">
      <c r="A2328" s="100"/>
      <c r="B2328" s="100"/>
      <c r="C2328" s="100"/>
      <c r="D2328" s="100"/>
      <c r="E2328" s="100"/>
      <c r="F2328" s="100"/>
    </row>
    <row r="2329" spans="1:6" x14ac:dyDescent="0.2">
      <c r="A2329" s="100"/>
      <c r="B2329" s="100"/>
      <c r="C2329" s="100"/>
      <c r="D2329" s="100"/>
      <c r="E2329" s="100"/>
      <c r="F2329" s="100"/>
    </row>
    <row r="2330" spans="1:6" x14ac:dyDescent="0.2">
      <c r="A2330" s="100"/>
      <c r="B2330" s="100"/>
      <c r="C2330" s="100"/>
      <c r="D2330" s="100"/>
      <c r="E2330" s="100"/>
      <c r="F2330" s="100"/>
    </row>
    <row r="2331" spans="1:6" x14ac:dyDescent="0.2">
      <c r="A2331" s="100"/>
      <c r="B2331" s="100"/>
      <c r="C2331" s="100"/>
      <c r="D2331" s="100"/>
      <c r="E2331" s="100"/>
      <c r="F2331" s="100"/>
    </row>
    <row r="2332" spans="1:6" x14ac:dyDescent="0.2">
      <c r="A2332" s="100"/>
      <c r="B2332" s="100"/>
      <c r="C2332" s="100"/>
      <c r="D2332" s="100"/>
      <c r="E2332" s="100"/>
      <c r="F2332" s="100"/>
    </row>
    <row r="2333" spans="1:6" x14ac:dyDescent="0.2">
      <c r="A2333" s="100"/>
      <c r="B2333" s="100"/>
      <c r="C2333" s="100"/>
      <c r="D2333" s="100"/>
      <c r="E2333" s="100"/>
      <c r="F2333" s="100"/>
    </row>
    <row r="2334" spans="1:6" x14ac:dyDescent="0.2">
      <c r="A2334" s="100"/>
      <c r="B2334" s="100"/>
      <c r="C2334" s="100"/>
      <c r="D2334" s="100"/>
      <c r="E2334" s="100"/>
      <c r="F2334" s="100"/>
    </row>
    <row r="2335" spans="1:6" x14ac:dyDescent="0.2">
      <c r="A2335" s="100"/>
      <c r="B2335" s="100"/>
      <c r="C2335" s="100"/>
      <c r="D2335" s="100"/>
      <c r="E2335" s="100"/>
      <c r="F2335" s="100"/>
    </row>
    <row r="2336" spans="1:6" x14ac:dyDescent="0.2">
      <c r="A2336" s="100"/>
      <c r="B2336" s="100"/>
      <c r="C2336" s="100"/>
      <c r="D2336" s="100"/>
      <c r="E2336" s="100"/>
      <c r="F2336" s="100"/>
    </row>
    <row r="2337" spans="1:6" x14ac:dyDescent="0.2">
      <c r="A2337" s="100"/>
      <c r="B2337" s="100"/>
      <c r="C2337" s="100"/>
      <c r="D2337" s="100"/>
      <c r="E2337" s="100"/>
      <c r="F2337" s="100"/>
    </row>
    <row r="2338" spans="1:6" x14ac:dyDescent="0.2">
      <c r="A2338" s="100"/>
      <c r="B2338" s="100"/>
      <c r="C2338" s="100"/>
      <c r="D2338" s="100"/>
      <c r="E2338" s="100"/>
      <c r="F2338" s="100"/>
    </row>
    <row r="2339" spans="1:6" x14ac:dyDescent="0.2">
      <c r="A2339" s="100"/>
      <c r="B2339" s="100"/>
      <c r="C2339" s="100"/>
      <c r="D2339" s="100"/>
      <c r="E2339" s="100"/>
      <c r="F2339" s="100"/>
    </row>
    <row r="2340" spans="1:6" x14ac:dyDescent="0.2">
      <c r="A2340" s="100"/>
      <c r="B2340" s="100"/>
      <c r="C2340" s="100"/>
      <c r="D2340" s="100"/>
      <c r="E2340" s="100"/>
      <c r="F2340" s="100"/>
    </row>
    <row r="2341" spans="1:6" x14ac:dyDescent="0.2">
      <c r="A2341" s="100"/>
      <c r="B2341" s="100"/>
      <c r="C2341" s="100"/>
      <c r="D2341" s="100"/>
      <c r="E2341" s="100"/>
      <c r="F2341" s="100"/>
    </row>
    <row r="2342" spans="1:6" x14ac:dyDescent="0.2">
      <c r="A2342" s="100"/>
      <c r="B2342" s="100"/>
      <c r="C2342" s="100"/>
      <c r="D2342" s="100"/>
      <c r="E2342" s="100"/>
      <c r="F2342" s="100"/>
    </row>
    <row r="2343" spans="1:6" x14ac:dyDescent="0.2">
      <c r="A2343" s="100"/>
      <c r="B2343" s="100"/>
      <c r="C2343" s="100"/>
      <c r="D2343" s="100"/>
      <c r="E2343" s="100"/>
      <c r="F2343" s="100"/>
    </row>
    <row r="2344" spans="1:6" x14ac:dyDescent="0.2">
      <c r="A2344" s="100"/>
      <c r="B2344" s="100"/>
      <c r="C2344" s="100"/>
      <c r="D2344" s="100"/>
      <c r="E2344" s="100"/>
      <c r="F2344" s="100"/>
    </row>
    <row r="2345" spans="1:6" x14ac:dyDescent="0.2">
      <c r="A2345" s="100"/>
      <c r="B2345" s="100"/>
      <c r="C2345" s="100"/>
      <c r="D2345" s="100"/>
      <c r="E2345" s="100"/>
      <c r="F2345" s="100"/>
    </row>
    <row r="2346" spans="1:6" x14ac:dyDescent="0.2">
      <c r="A2346" s="100"/>
      <c r="B2346" s="100"/>
      <c r="C2346" s="100"/>
      <c r="D2346" s="100"/>
      <c r="E2346" s="100"/>
      <c r="F2346" s="100"/>
    </row>
    <row r="2347" spans="1:6" x14ac:dyDescent="0.2">
      <c r="A2347" s="100"/>
      <c r="B2347" s="100"/>
      <c r="C2347" s="100"/>
      <c r="D2347" s="100"/>
      <c r="E2347" s="100"/>
      <c r="F2347" s="100"/>
    </row>
    <row r="2348" spans="1:6" x14ac:dyDescent="0.2">
      <c r="A2348" s="100"/>
      <c r="B2348" s="100"/>
      <c r="C2348" s="100"/>
      <c r="D2348" s="100"/>
      <c r="E2348" s="100"/>
      <c r="F2348" s="100"/>
    </row>
    <row r="2349" spans="1:6" x14ac:dyDescent="0.2">
      <c r="A2349" s="100"/>
      <c r="B2349" s="100"/>
      <c r="C2349" s="100"/>
      <c r="D2349" s="100"/>
      <c r="E2349" s="100"/>
      <c r="F2349" s="100"/>
    </row>
    <row r="2350" spans="1:6" x14ac:dyDescent="0.2">
      <c r="A2350" s="100"/>
      <c r="B2350" s="100"/>
      <c r="C2350" s="100"/>
      <c r="D2350" s="100"/>
      <c r="E2350" s="100"/>
      <c r="F2350" s="100"/>
    </row>
    <row r="2351" spans="1:6" x14ac:dyDescent="0.2">
      <c r="A2351" s="100"/>
      <c r="B2351" s="100"/>
      <c r="C2351" s="100"/>
      <c r="D2351" s="100"/>
      <c r="E2351" s="100"/>
      <c r="F2351" s="100"/>
    </row>
    <row r="2352" spans="1:6" x14ac:dyDescent="0.2">
      <c r="A2352" s="100"/>
      <c r="B2352" s="100"/>
      <c r="C2352" s="100"/>
      <c r="D2352" s="100"/>
      <c r="E2352" s="100"/>
      <c r="F2352" s="100"/>
    </row>
    <row r="2353" spans="1:6" x14ac:dyDescent="0.2">
      <c r="A2353" s="100"/>
      <c r="B2353" s="100"/>
      <c r="C2353" s="100"/>
      <c r="D2353" s="100"/>
      <c r="E2353" s="100"/>
      <c r="F2353" s="100"/>
    </row>
    <row r="2354" spans="1:6" x14ac:dyDescent="0.2">
      <c r="A2354" s="100"/>
      <c r="B2354" s="100"/>
      <c r="C2354" s="100"/>
      <c r="D2354" s="100"/>
      <c r="E2354" s="100"/>
      <c r="F2354" s="100"/>
    </row>
    <row r="2355" spans="1:6" x14ac:dyDescent="0.2">
      <c r="A2355" s="100"/>
      <c r="B2355" s="100"/>
      <c r="C2355" s="100"/>
      <c r="D2355" s="100"/>
      <c r="E2355" s="100"/>
      <c r="F2355" s="100"/>
    </row>
    <row r="2356" spans="1:6" x14ac:dyDescent="0.2">
      <c r="A2356" s="100"/>
      <c r="B2356" s="100"/>
      <c r="C2356" s="100"/>
      <c r="D2356" s="100"/>
      <c r="E2356" s="100"/>
      <c r="F2356" s="100"/>
    </row>
    <row r="2357" spans="1:6" x14ac:dyDescent="0.2">
      <c r="A2357" s="100"/>
      <c r="B2357" s="100"/>
      <c r="C2357" s="100"/>
      <c r="D2357" s="100"/>
      <c r="E2357" s="100"/>
      <c r="F2357" s="100"/>
    </row>
    <row r="2358" spans="1:6" x14ac:dyDescent="0.2">
      <c r="A2358" s="100"/>
      <c r="B2358" s="100"/>
      <c r="C2358" s="100"/>
      <c r="D2358" s="100"/>
      <c r="E2358" s="100"/>
      <c r="F2358" s="100"/>
    </row>
    <row r="2359" spans="1:6" x14ac:dyDescent="0.2">
      <c r="A2359" s="100"/>
      <c r="B2359" s="100"/>
      <c r="C2359" s="100"/>
      <c r="D2359" s="100"/>
      <c r="E2359" s="100"/>
      <c r="F2359" s="100"/>
    </row>
    <row r="2360" spans="1:6" x14ac:dyDescent="0.2">
      <c r="A2360" s="100"/>
      <c r="B2360" s="100"/>
      <c r="C2360" s="100"/>
      <c r="D2360" s="100"/>
      <c r="E2360" s="100"/>
      <c r="F2360" s="100"/>
    </row>
    <row r="2361" spans="1:6" x14ac:dyDescent="0.2">
      <c r="A2361" s="100"/>
      <c r="B2361" s="100"/>
      <c r="C2361" s="100"/>
      <c r="D2361" s="100"/>
      <c r="E2361" s="100"/>
      <c r="F2361" s="100"/>
    </row>
    <row r="2362" spans="1:6" x14ac:dyDescent="0.2">
      <c r="A2362" s="100"/>
      <c r="B2362" s="100"/>
      <c r="C2362" s="100"/>
      <c r="D2362" s="100"/>
      <c r="E2362" s="100"/>
      <c r="F2362" s="100"/>
    </row>
    <row r="2363" spans="1:6" x14ac:dyDescent="0.2">
      <c r="A2363" s="100"/>
      <c r="B2363" s="100"/>
      <c r="C2363" s="100"/>
      <c r="D2363" s="100"/>
      <c r="E2363" s="100"/>
      <c r="F2363" s="100"/>
    </row>
    <row r="2364" spans="1:6" x14ac:dyDescent="0.2">
      <c r="A2364" s="100"/>
      <c r="B2364" s="100"/>
      <c r="C2364" s="100"/>
      <c r="D2364" s="100"/>
      <c r="E2364" s="100"/>
      <c r="F2364" s="100"/>
    </row>
    <row r="2365" spans="1:6" x14ac:dyDescent="0.2">
      <c r="A2365" s="100"/>
      <c r="B2365" s="100"/>
      <c r="C2365" s="100"/>
      <c r="D2365" s="100"/>
      <c r="E2365" s="100"/>
      <c r="F2365" s="100"/>
    </row>
    <row r="2366" spans="1:6" x14ac:dyDescent="0.2">
      <c r="A2366" s="100"/>
      <c r="B2366" s="100"/>
      <c r="C2366" s="100"/>
      <c r="D2366" s="100"/>
      <c r="E2366" s="100"/>
      <c r="F2366" s="100"/>
    </row>
    <row r="2367" spans="1:6" x14ac:dyDescent="0.2">
      <c r="A2367" s="100"/>
      <c r="B2367" s="100"/>
      <c r="C2367" s="100"/>
      <c r="D2367" s="100"/>
      <c r="E2367" s="100"/>
      <c r="F2367" s="100"/>
    </row>
    <row r="2368" spans="1:6" x14ac:dyDescent="0.2">
      <c r="A2368" s="100"/>
      <c r="B2368" s="100"/>
      <c r="C2368" s="100"/>
      <c r="D2368" s="100"/>
      <c r="E2368" s="100"/>
      <c r="F2368" s="100"/>
    </row>
    <row r="2369" spans="1:6" x14ac:dyDescent="0.2">
      <c r="A2369" s="100"/>
      <c r="B2369" s="100"/>
      <c r="C2369" s="100"/>
      <c r="D2369" s="100"/>
      <c r="E2369" s="100"/>
      <c r="F2369" s="100"/>
    </row>
    <row r="2370" spans="1:6" x14ac:dyDescent="0.2">
      <c r="A2370" s="100"/>
      <c r="B2370" s="100"/>
      <c r="C2370" s="100"/>
      <c r="D2370" s="100"/>
      <c r="E2370" s="100"/>
      <c r="F2370" s="100"/>
    </row>
    <row r="2371" spans="1:6" x14ac:dyDescent="0.2">
      <c r="A2371" s="100"/>
      <c r="B2371" s="100"/>
      <c r="C2371" s="100"/>
      <c r="D2371" s="100"/>
      <c r="E2371" s="100"/>
      <c r="F2371" s="100"/>
    </row>
    <row r="2372" spans="1:6" x14ac:dyDescent="0.2">
      <c r="A2372" s="100"/>
      <c r="B2372" s="100"/>
      <c r="C2372" s="100"/>
      <c r="D2372" s="100"/>
      <c r="E2372" s="100"/>
      <c r="F2372" s="100"/>
    </row>
    <row r="2373" spans="1:6" x14ac:dyDescent="0.2">
      <c r="A2373" s="100"/>
      <c r="B2373" s="100"/>
      <c r="C2373" s="100"/>
      <c r="D2373" s="100"/>
      <c r="E2373" s="100"/>
      <c r="F2373" s="100"/>
    </row>
    <row r="2374" spans="1:6" x14ac:dyDescent="0.2">
      <c r="A2374" s="100"/>
      <c r="B2374" s="100"/>
      <c r="C2374" s="100"/>
      <c r="D2374" s="100"/>
      <c r="E2374" s="100"/>
      <c r="F2374" s="100"/>
    </row>
    <row r="2375" spans="1:6" x14ac:dyDescent="0.2">
      <c r="A2375" s="100"/>
      <c r="B2375" s="100"/>
      <c r="C2375" s="100"/>
      <c r="D2375" s="100"/>
      <c r="E2375" s="100"/>
      <c r="F2375" s="100"/>
    </row>
    <row r="2376" spans="1:6" x14ac:dyDescent="0.2">
      <c r="A2376" s="100"/>
      <c r="B2376" s="100"/>
      <c r="C2376" s="100"/>
      <c r="D2376" s="100"/>
      <c r="E2376" s="100"/>
      <c r="F2376" s="100"/>
    </row>
    <row r="2377" spans="1:6" x14ac:dyDescent="0.2">
      <c r="A2377" s="100"/>
      <c r="B2377" s="100"/>
      <c r="C2377" s="100"/>
      <c r="D2377" s="100"/>
      <c r="E2377" s="100"/>
      <c r="F2377" s="100"/>
    </row>
    <row r="2378" spans="1:6" x14ac:dyDescent="0.2">
      <c r="A2378" s="100"/>
      <c r="B2378" s="100"/>
      <c r="C2378" s="100"/>
      <c r="D2378" s="100"/>
      <c r="E2378" s="100"/>
      <c r="F2378" s="100"/>
    </row>
    <row r="2379" spans="1:6" x14ac:dyDescent="0.2">
      <c r="A2379" s="100"/>
      <c r="B2379" s="100"/>
      <c r="C2379" s="100"/>
      <c r="D2379" s="100"/>
      <c r="E2379" s="100"/>
      <c r="F2379" s="100"/>
    </row>
    <row r="2380" spans="1:6" x14ac:dyDescent="0.2">
      <c r="A2380" s="100"/>
      <c r="B2380" s="100"/>
      <c r="C2380" s="100"/>
      <c r="D2380" s="100"/>
      <c r="E2380" s="100"/>
      <c r="F2380" s="100"/>
    </row>
    <row r="2381" spans="1:6" x14ac:dyDescent="0.2">
      <c r="A2381" s="100"/>
      <c r="B2381" s="100"/>
      <c r="C2381" s="100"/>
      <c r="D2381" s="100"/>
      <c r="E2381" s="100"/>
      <c r="F2381" s="100"/>
    </row>
    <row r="2382" spans="1:6" x14ac:dyDescent="0.2">
      <c r="A2382" s="100"/>
      <c r="B2382" s="100"/>
      <c r="C2382" s="100"/>
      <c r="D2382" s="100"/>
      <c r="E2382" s="100"/>
      <c r="F2382" s="100"/>
    </row>
    <row r="2383" spans="1:6" x14ac:dyDescent="0.2">
      <c r="A2383" s="100"/>
      <c r="B2383" s="100"/>
      <c r="C2383" s="100"/>
      <c r="D2383" s="100"/>
      <c r="E2383" s="100"/>
      <c r="F2383" s="100"/>
    </row>
    <row r="2384" spans="1:6" x14ac:dyDescent="0.2">
      <c r="A2384" s="100"/>
      <c r="B2384" s="100"/>
      <c r="C2384" s="100"/>
      <c r="D2384" s="100"/>
      <c r="E2384" s="100"/>
      <c r="F2384" s="100"/>
    </row>
    <row r="2385" spans="1:6" x14ac:dyDescent="0.2">
      <c r="A2385" s="100"/>
      <c r="B2385" s="100"/>
      <c r="C2385" s="100"/>
      <c r="D2385" s="100"/>
      <c r="E2385" s="100"/>
      <c r="F2385" s="100"/>
    </row>
    <row r="2386" spans="1:6" x14ac:dyDescent="0.2">
      <c r="A2386" s="100"/>
      <c r="B2386" s="100"/>
      <c r="C2386" s="100"/>
      <c r="D2386" s="100"/>
      <c r="E2386" s="100"/>
      <c r="F2386" s="100"/>
    </row>
    <row r="2387" spans="1:6" x14ac:dyDescent="0.2">
      <c r="A2387" s="100"/>
      <c r="B2387" s="100"/>
      <c r="C2387" s="100"/>
      <c r="D2387" s="100"/>
      <c r="E2387" s="100"/>
      <c r="F2387" s="100"/>
    </row>
    <row r="2388" spans="1:6" x14ac:dyDescent="0.2">
      <c r="A2388" s="100"/>
      <c r="B2388" s="100"/>
      <c r="C2388" s="100"/>
      <c r="D2388" s="100"/>
      <c r="E2388" s="100"/>
      <c r="F2388" s="100"/>
    </row>
    <row r="2389" spans="1:6" x14ac:dyDescent="0.2">
      <c r="A2389" s="100"/>
      <c r="B2389" s="100"/>
      <c r="C2389" s="100"/>
      <c r="D2389" s="100"/>
      <c r="E2389" s="100"/>
      <c r="F2389" s="100"/>
    </row>
    <row r="2390" spans="1:6" x14ac:dyDescent="0.2">
      <c r="A2390" s="100"/>
      <c r="B2390" s="100"/>
      <c r="C2390" s="100"/>
      <c r="D2390" s="100"/>
      <c r="E2390" s="100"/>
      <c r="F2390" s="100"/>
    </row>
    <row r="2391" spans="1:6" x14ac:dyDescent="0.2">
      <c r="A2391" s="100"/>
      <c r="B2391" s="100"/>
      <c r="C2391" s="100"/>
      <c r="D2391" s="100"/>
      <c r="E2391" s="100"/>
      <c r="F2391" s="100"/>
    </row>
    <row r="2392" spans="1:6" x14ac:dyDescent="0.2">
      <c r="A2392" s="100"/>
      <c r="B2392" s="100"/>
      <c r="C2392" s="100"/>
      <c r="D2392" s="100"/>
      <c r="E2392" s="100"/>
      <c r="F2392" s="100"/>
    </row>
    <row r="2393" spans="1:6" x14ac:dyDescent="0.2">
      <c r="A2393" s="100"/>
      <c r="B2393" s="100"/>
      <c r="C2393" s="100"/>
      <c r="D2393" s="100"/>
      <c r="E2393" s="100"/>
      <c r="F2393" s="100"/>
    </row>
    <row r="2394" spans="1:6" x14ac:dyDescent="0.2">
      <c r="A2394" s="100"/>
      <c r="B2394" s="100"/>
      <c r="C2394" s="100"/>
      <c r="D2394" s="100"/>
      <c r="E2394" s="100"/>
      <c r="F2394" s="100"/>
    </row>
    <row r="2395" spans="1:6" x14ac:dyDescent="0.2">
      <c r="A2395" s="100"/>
      <c r="B2395" s="100"/>
      <c r="C2395" s="100"/>
      <c r="D2395" s="100"/>
      <c r="E2395" s="100"/>
      <c r="F2395" s="100"/>
    </row>
    <row r="2396" spans="1:6" x14ac:dyDescent="0.2">
      <c r="A2396" s="100"/>
      <c r="B2396" s="100"/>
      <c r="C2396" s="100"/>
      <c r="D2396" s="100"/>
      <c r="E2396" s="100"/>
      <c r="F2396" s="100"/>
    </row>
    <row r="2397" spans="1:6" x14ac:dyDescent="0.2">
      <c r="A2397" s="100"/>
      <c r="B2397" s="100"/>
      <c r="C2397" s="100"/>
      <c r="D2397" s="100"/>
      <c r="E2397" s="100"/>
      <c r="F2397" s="100"/>
    </row>
    <row r="2398" spans="1:6" x14ac:dyDescent="0.2">
      <c r="A2398" s="100"/>
      <c r="B2398" s="100"/>
      <c r="C2398" s="100"/>
      <c r="D2398" s="100"/>
      <c r="E2398" s="100"/>
      <c r="F2398" s="100"/>
    </row>
    <row r="2399" spans="1:6" x14ac:dyDescent="0.2">
      <c r="A2399" s="100"/>
      <c r="B2399" s="100"/>
      <c r="C2399" s="100"/>
      <c r="D2399" s="100"/>
      <c r="E2399" s="100"/>
      <c r="F2399" s="100"/>
    </row>
    <row r="2400" spans="1:6" x14ac:dyDescent="0.2">
      <c r="A2400" s="100"/>
      <c r="B2400" s="100"/>
      <c r="C2400" s="100"/>
      <c r="D2400" s="100"/>
      <c r="E2400" s="100"/>
      <c r="F2400" s="100"/>
    </row>
    <row r="2401" spans="1:6" x14ac:dyDescent="0.2">
      <c r="A2401" s="100"/>
      <c r="B2401" s="100"/>
      <c r="C2401" s="100"/>
      <c r="D2401" s="100"/>
      <c r="E2401" s="100"/>
      <c r="F2401" s="100"/>
    </row>
    <row r="2402" spans="1:6" x14ac:dyDescent="0.2">
      <c r="A2402" s="100"/>
      <c r="B2402" s="100"/>
      <c r="C2402" s="100"/>
      <c r="D2402" s="100"/>
      <c r="E2402" s="100"/>
      <c r="F2402" s="100"/>
    </row>
    <row r="2403" spans="1:6" x14ac:dyDescent="0.2">
      <c r="A2403" s="100"/>
      <c r="B2403" s="100"/>
      <c r="C2403" s="100"/>
      <c r="D2403" s="100"/>
      <c r="E2403" s="100"/>
      <c r="F2403" s="100"/>
    </row>
    <row r="2404" spans="1:6" x14ac:dyDescent="0.2">
      <c r="A2404" s="100"/>
      <c r="B2404" s="100"/>
      <c r="C2404" s="100"/>
      <c r="D2404" s="100"/>
      <c r="E2404" s="100"/>
      <c r="F2404" s="100"/>
    </row>
    <row r="2405" spans="1:6" x14ac:dyDescent="0.2">
      <c r="A2405" s="100"/>
      <c r="B2405" s="100"/>
      <c r="C2405" s="100"/>
      <c r="D2405" s="100"/>
      <c r="E2405" s="100"/>
      <c r="F2405" s="100"/>
    </row>
    <row r="2406" spans="1:6" x14ac:dyDescent="0.2">
      <c r="A2406" s="100"/>
      <c r="B2406" s="100"/>
      <c r="C2406" s="100"/>
      <c r="D2406" s="100"/>
      <c r="E2406" s="100"/>
      <c r="F2406" s="100"/>
    </row>
    <row r="2407" spans="1:6" x14ac:dyDescent="0.2">
      <c r="A2407" s="100"/>
      <c r="B2407" s="100"/>
      <c r="C2407" s="100"/>
      <c r="D2407" s="100"/>
      <c r="E2407" s="100"/>
      <c r="F2407" s="100"/>
    </row>
    <row r="2408" spans="1:6" x14ac:dyDescent="0.2">
      <c r="A2408" s="100"/>
      <c r="B2408" s="100"/>
      <c r="C2408" s="100"/>
      <c r="D2408" s="100"/>
      <c r="E2408" s="100"/>
      <c r="F2408" s="100"/>
    </row>
    <row r="2409" spans="1:6" x14ac:dyDescent="0.2">
      <c r="A2409" s="100"/>
      <c r="B2409" s="100"/>
      <c r="C2409" s="100"/>
      <c r="D2409" s="100"/>
      <c r="E2409" s="100"/>
      <c r="F2409" s="100"/>
    </row>
    <row r="2410" spans="1:6" x14ac:dyDescent="0.2">
      <c r="A2410" s="100"/>
      <c r="B2410" s="100"/>
      <c r="C2410" s="100"/>
      <c r="D2410" s="100"/>
      <c r="E2410" s="100"/>
      <c r="F2410" s="100"/>
    </row>
    <row r="2411" spans="1:6" x14ac:dyDescent="0.2">
      <c r="A2411" s="100"/>
      <c r="B2411" s="100"/>
      <c r="C2411" s="100"/>
      <c r="D2411" s="100"/>
      <c r="E2411" s="100"/>
      <c r="F2411" s="100"/>
    </row>
    <row r="2412" spans="1:6" x14ac:dyDescent="0.2">
      <c r="A2412" s="100"/>
      <c r="B2412" s="100"/>
      <c r="C2412" s="100"/>
      <c r="D2412" s="100"/>
      <c r="E2412" s="100"/>
      <c r="F2412" s="100"/>
    </row>
    <row r="2413" spans="1:6" x14ac:dyDescent="0.2">
      <c r="A2413" s="100"/>
      <c r="B2413" s="100"/>
      <c r="C2413" s="100"/>
      <c r="D2413" s="100"/>
      <c r="E2413" s="100"/>
      <c r="F2413" s="100"/>
    </row>
    <row r="2414" spans="1:6" x14ac:dyDescent="0.2">
      <c r="A2414" s="100"/>
      <c r="B2414" s="100"/>
      <c r="C2414" s="100"/>
      <c r="D2414" s="100"/>
      <c r="E2414" s="100"/>
      <c r="F2414" s="100"/>
    </row>
    <row r="2415" spans="1:6" x14ac:dyDescent="0.2">
      <c r="A2415" s="100"/>
      <c r="B2415" s="100"/>
      <c r="C2415" s="100"/>
      <c r="D2415" s="100"/>
      <c r="E2415" s="100"/>
      <c r="F2415" s="100"/>
    </row>
    <row r="2416" spans="1:6" x14ac:dyDescent="0.2">
      <c r="A2416" s="100"/>
      <c r="B2416" s="100"/>
      <c r="C2416" s="100"/>
      <c r="D2416" s="100"/>
      <c r="E2416" s="100"/>
      <c r="F2416" s="100"/>
    </row>
    <row r="2417" spans="1:6" x14ac:dyDescent="0.2">
      <c r="A2417" s="100"/>
      <c r="B2417" s="100"/>
      <c r="C2417" s="100"/>
      <c r="D2417" s="100"/>
      <c r="E2417" s="100"/>
      <c r="F2417" s="100"/>
    </row>
    <row r="2418" spans="1:6" x14ac:dyDescent="0.2">
      <c r="A2418" s="100"/>
      <c r="B2418" s="100"/>
      <c r="C2418" s="100"/>
      <c r="D2418" s="100"/>
      <c r="E2418" s="100"/>
      <c r="F2418" s="100"/>
    </row>
    <row r="2419" spans="1:6" x14ac:dyDescent="0.2">
      <c r="A2419" s="100"/>
      <c r="B2419" s="100"/>
      <c r="C2419" s="100"/>
      <c r="D2419" s="100"/>
      <c r="E2419" s="100"/>
      <c r="F2419" s="100"/>
    </row>
    <row r="2420" spans="1:6" x14ac:dyDescent="0.2">
      <c r="A2420" s="100"/>
      <c r="B2420" s="100"/>
      <c r="C2420" s="100"/>
      <c r="D2420" s="100"/>
      <c r="E2420" s="100"/>
      <c r="F2420" s="100"/>
    </row>
    <row r="2421" spans="1:6" x14ac:dyDescent="0.2">
      <c r="A2421" s="100"/>
      <c r="B2421" s="100"/>
      <c r="C2421" s="100"/>
      <c r="D2421" s="100"/>
      <c r="E2421" s="100"/>
      <c r="F2421" s="100"/>
    </row>
    <row r="2422" spans="1:6" x14ac:dyDescent="0.2">
      <c r="A2422" s="100"/>
      <c r="B2422" s="100"/>
      <c r="C2422" s="100"/>
      <c r="D2422" s="100"/>
      <c r="E2422" s="100"/>
      <c r="F2422" s="100"/>
    </row>
  </sheetData>
  <mergeCells count="6">
    <mergeCell ref="A55:D55"/>
    <mergeCell ref="A1:F1"/>
    <mergeCell ref="A2:F2"/>
    <mergeCell ref="A3:F3"/>
    <mergeCell ref="A4:E5"/>
    <mergeCell ref="F4:F5"/>
  </mergeCells>
  <printOptions horizontalCentered="1"/>
  <pageMargins left="0.70866141732283472" right="0.70866141732283472" top="0.55118110236220474" bottom="0.55118110236220474" header="0.31496062992125984" footer="0.31496062992125984"/>
  <pageSetup scale="90" orientation="portrait" r:id="rId1"/>
  <headerFooter>
    <oddFooter>&amp;C&amp;P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1DEF1-CD29-45D9-A5E0-2549AB67E547}">
  <sheetPr>
    <tabColor theme="8" tint="0.79998168889431442"/>
  </sheetPr>
  <dimension ref="A1:D243"/>
  <sheetViews>
    <sheetView topLeftCell="A13" zoomScale="120" zoomScaleNormal="120" workbookViewId="0">
      <selection activeCell="E15" sqref="E15"/>
    </sheetView>
  </sheetViews>
  <sheetFormatPr baseColWidth="10" defaultRowHeight="11.25" x14ac:dyDescent="0.2"/>
  <cols>
    <col min="1" max="1" width="7" style="60" customWidth="1"/>
    <col min="2" max="2" width="94.19921875" style="60" customWidth="1"/>
    <col min="3" max="3" width="7" style="60" customWidth="1"/>
    <col min="4" max="5" width="22.59765625" style="60" customWidth="1"/>
    <col min="6" max="16384" width="11.19921875" style="60"/>
  </cols>
  <sheetData>
    <row r="1" spans="1:4" ht="24.95" customHeight="1" x14ac:dyDescent="0.2">
      <c r="A1" s="355" t="s">
        <v>310</v>
      </c>
      <c r="B1" s="356"/>
      <c r="C1" s="356"/>
      <c r="D1" s="357"/>
    </row>
    <row r="2" spans="1:4" ht="24.95" customHeight="1" x14ac:dyDescent="0.2">
      <c r="A2" s="358" t="str">
        <f>CFG!A2</f>
        <v>PRESUPUESTO DE EGRESOS DEL EJERCICIO FISCAL 2025</v>
      </c>
      <c r="B2" s="359"/>
      <c r="C2" s="359"/>
      <c r="D2" s="360"/>
    </row>
    <row r="3" spans="1:4" ht="24.95" customHeight="1" x14ac:dyDescent="0.2">
      <c r="A3" s="361" t="s">
        <v>1467</v>
      </c>
      <c r="B3" s="362"/>
      <c r="C3" s="362"/>
      <c r="D3" s="363"/>
    </row>
    <row r="4" spans="1:4" ht="6" customHeight="1" x14ac:dyDescent="0.2">
      <c r="A4" s="361"/>
      <c r="B4" s="362"/>
      <c r="C4" s="362"/>
      <c r="D4" s="362"/>
    </row>
    <row r="5" spans="1:4" ht="15" customHeight="1" x14ac:dyDescent="0.2">
      <c r="A5" s="382" t="s">
        <v>1136</v>
      </c>
      <c r="B5" s="383"/>
      <c r="C5" s="383"/>
      <c r="D5" s="386" t="s">
        <v>1136</v>
      </c>
    </row>
    <row r="6" spans="1:4" ht="15" customHeight="1" x14ac:dyDescent="0.2">
      <c r="A6" s="384"/>
      <c r="B6" s="385"/>
      <c r="C6" s="385"/>
      <c r="D6" s="387"/>
    </row>
    <row r="7" spans="1:4" ht="24.95" customHeight="1" x14ac:dyDescent="0.2">
      <c r="A7" s="224" t="s">
        <v>1468</v>
      </c>
      <c r="B7" s="226"/>
      <c r="C7" s="263"/>
      <c r="D7" s="264"/>
    </row>
    <row r="8" spans="1:4" ht="24.95" customHeight="1" x14ac:dyDescent="0.2">
      <c r="A8" s="265"/>
      <c r="B8" s="230" t="s">
        <v>1469</v>
      </c>
      <c r="C8" s="266"/>
      <c r="D8" s="267"/>
    </row>
    <row r="9" spans="1:4" ht="24.95" hidden="1" customHeight="1" x14ac:dyDescent="0.2">
      <c r="A9" s="213"/>
      <c r="B9" s="208" t="s">
        <v>1470</v>
      </c>
      <c r="C9" s="204" t="s">
        <v>1471</v>
      </c>
      <c r="D9" s="268">
        <f>SUMIF('Resumen de Egresos'!$G$6:$G$1286,CP!C9,'Resumen de Egresos'!$J$6:$J$1286)</f>
        <v>0</v>
      </c>
    </row>
    <row r="10" spans="1:4" ht="24.95" customHeight="1" x14ac:dyDescent="0.2">
      <c r="A10" s="213"/>
      <c r="B10" s="208" t="s">
        <v>1472</v>
      </c>
      <c r="C10" s="204" t="s">
        <v>856</v>
      </c>
      <c r="D10" s="268">
        <f>SUMIF('Resumen de Egresos'!$G$6:$G$1286,CP!C10,'Resumen de Egresos'!$J$6:$J$1286)</f>
        <v>18022490</v>
      </c>
    </row>
    <row r="11" spans="1:4" ht="24.95" customHeight="1" x14ac:dyDescent="0.2">
      <c r="A11" s="265"/>
      <c r="B11" s="230" t="s">
        <v>1473</v>
      </c>
      <c r="C11" s="266"/>
      <c r="D11" s="269"/>
    </row>
    <row r="12" spans="1:4" ht="24.95" customHeight="1" x14ac:dyDescent="0.2">
      <c r="A12" s="213"/>
      <c r="B12" s="208" t="s">
        <v>1474</v>
      </c>
      <c r="C12" s="204" t="s">
        <v>341</v>
      </c>
      <c r="D12" s="268">
        <f>SUMIF('Resumen de Egresos'!$G$6:$G$1286,CP!C12,'Resumen de Egresos'!$J$6:$J$1286)</f>
        <v>297809828.2169041</v>
      </c>
    </row>
    <row r="13" spans="1:4" ht="24.95" customHeight="1" x14ac:dyDescent="0.2">
      <c r="A13" s="213"/>
      <c r="B13" s="208" t="s">
        <v>1475</v>
      </c>
      <c r="C13" s="204" t="s">
        <v>373</v>
      </c>
      <c r="D13" s="268">
        <f>SUMIF('Resumen de Egresos'!$G$6:$G$1286,CP!C13,'Resumen de Egresos'!$J$6:$J$1286)</f>
        <v>2143049.5232876712</v>
      </c>
    </row>
    <row r="14" spans="1:4" ht="24.95" customHeight="1" x14ac:dyDescent="0.2">
      <c r="A14" s="213"/>
      <c r="B14" s="208" t="s">
        <v>1476</v>
      </c>
      <c r="C14" s="204" t="s">
        <v>323</v>
      </c>
      <c r="D14" s="268">
        <f>SUMIF('Resumen de Egresos'!$G$6:$G$1286,CP!C14,'Resumen de Egresos'!$J$6:$J$1286)</f>
        <v>1920898.1172602738</v>
      </c>
    </row>
    <row r="15" spans="1:4" ht="24.95" customHeight="1" x14ac:dyDescent="0.2">
      <c r="A15" s="213"/>
      <c r="B15" s="208" t="s">
        <v>1477</v>
      </c>
      <c r="C15" s="204" t="s">
        <v>855</v>
      </c>
      <c r="D15" s="268">
        <v>8747499.6999999993</v>
      </c>
    </row>
    <row r="16" spans="1:4" ht="24.95" customHeight="1" x14ac:dyDescent="0.2">
      <c r="A16" s="213"/>
      <c r="B16" s="208" t="s">
        <v>1478</v>
      </c>
      <c r="C16" s="204" t="s">
        <v>913</v>
      </c>
      <c r="D16" s="268">
        <f>SUMIF('Resumen de Egresos'!$G$6:$G$1286,CP!C16,'Resumen de Egresos'!$J$6:$J$1286)</f>
        <v>144192474.81999999</v>
      </c>
    </row>
    <row r="17" spans="1:4" ht="24.95" customHeight="1" x14ac:dyDescent="0.2">
      <c r="A17" s="265"/>
      <c r="B17" s="230" t="s">
        <v>1479</v>
      </c>
      <c r="C17" s="266"/>
      <c r="D17" s="269"/>
    </row>
    <row r="18" spans="1:4" ht="24.95" hidden="1" customHeight="1" x14ac:dyDescent="0.2">
      <c r="A18" s="213"/>
      <c r="B18" s="219" t="s">
        <v>1480</v>
      </c>
      <c r="C18" s="204" t="s">
        <v>1481</v>
      </c>
      <c r="D18" s="268">
        <f>SUMIF('Resumen de Egresos'!$G$6:$G$1286,CP!C18,'Resumen de Egresos'!$J$6:$J$1286)</f>
        <v>0</v>
      </c>
    </row>
    <row r="19" spans="1:4" ht="24.95" customHeight="1" x14ac:dyDescent="0.2">
      <c r="A19" s="213"/>
      <c r="B19" s="272" t="s">
        <v>1493</v>
      </c>
      <c r="C19" s="204" t="s">
        <v>854</v>
      </c>
      <c r="D19" s="268">
        <f>SUMIF('Resumen de Egresos'!$G$6:$G$1286,CP!C19,'Resumen de Egresos'!$J$6:$J$1286)</f>
        <v>2294041.766575343</v>
      </c>
    </row>
    <row r="20" spans="1:4" ht="24.95" customHeight="1" x14ac:dyDescent="0.2">
      <c r="A20" s="265"/>
      <c r="B20" s="230" t="s">
        <v>1482</v>
      </c>
      <c r="C20" s="266"/>
      <c r="D20" s="269"/>
    </row>
    <row r="21" spans="1:4" ht="24.95" customHeight="1" x14ac:dyDescent="0.2">
      <c r="A21" s="213"/>
      <c r="B21" s="208" t="s">
        <v>1483</v>
      </c>
      <c r="C21" s="204" t="s">
        <v>857</v>
      </c>
      <c r="D21" s="268">
        <f>SUMIF('Resumen de Egresos'!$G$6:$G$1286,CP!C21,'Resumen de Egresos'!$J$6:$J$1286)</f>
        <v>3995000</v>
      </c>
    </row>
    <row r="22" spans="1:4" ht="24.95" hidden="1" customHeight="1" x14ac:dyDescent="0.2">
      <c r="A22" s="213"/>
      <c r="B22" s="208" t="s">
        <v>1484</v>
      </c>
      <c r="C22" s="204" t="s">
        <v>1485</v>
      </c>
      <c r="D22" s="268">
        <f>SUMIF('Resumen de Egresos'!$G$6:$G$1286,CP!C22,'Resumen de Egresos'!$J$6:$J$1286)</f>
        <v>0</v>
      </c>
    </row>
    <row r="23" spans="1:4" ht="24.95" customHeight="1" x14ac:dyDescent="0.2">
      <c r="A23" s="265"/>
      <c r="B23" s="230" t="s">
        <v>1486</v>
      </c>
      <c r="C23" s="266"/>
      <c r="D23" s="269"/>
    </row>
    <row r="24" spans="1:4" ht="24.95" customHeight="1" x14ac:dyDescent="0.2">
      <c r="A24" s="213"/>
      <c r="B24" s="208" t="s">
        <v>1487</v>
      </c>
      <c r="C24" s="204" t="s">
        <v>900</v>
      </c>
      <c r="D24" s="268">
        <f>SUMIF('Resumen de Egresos'!$G$6:$G$1286,CP!C24,'Resumen de Egresos'!$J$6:$J$1286)</f>
        <v>597068.4</v>
      </c>
    </row>
    <row r="25" spans="1:4" ht="24.95" customHeight="1" x14ac:dyDescent="0.2">
      <c r="A25" s="213"/>
      <c r="B25" s="208" t="s">
        <v>1488</v>
      </c>
      <c r="C25" s="204" t="s">
        <v>377</v>
      </c>
      <c r="D25" s="268">
        <f>SUMIF('Resumen de Egresos'!$G$6:$G$1286,CP!C25,'Resumen de Egresos'!$J$6:$J$1286)</f>
        <v>17993800.370000001</v>
      </c>
    </row>
    <row r="26" spans="1:4" ht="24.95" customHeight="1" x14ac:dyDescent="0.2">
      <c r="A26" s="265"/>
      <c r="B26" s="230" t="s">
        <v>1489</v>
      </c>
      <c r="C26" s="266"/>
      <c r="D26" s="269"/>
    </row>
    <row r="27" spans="1:4" ht="24.95" hidden="1" customHeight="1" x14ac:dyDescent="0.2">
      <c r="A27" s="213"/>
      <c r="B27" s="219" t="s">
        <v>1490</v>
      </c>
      <c r="C27" s="204" t="s">
        <v>1491</v>
      </c>
      <c r="D27" s="268">
        <f>SUMIF('Resumen de Egresos'!$G$6:$G$1286,CP!C27,'Resumen de Egresos'!$J$6:$J$1286)</f>
        <v>0</v>
      </c>
    </row>
    <row r="28" spans="1:4" ht="24.95" customHeight="1" x14ac:dyDescent="0.2">
      <c r="A28" s="213"/>
      <c r="B28" s="208" t="s">
        <v>1492</v>
      </c>
      <c r="C28" s="204" t="s">
        <v>1008</v>
      </c>
      <c r="D28" s="268">
        <f>SUMIF('Resumen de Egresos'!$G$6:$G$1286,CP!C28,'Resumen de Egresos'!$J$6:$J$1286)</f>
        <v>100000</v>
      </c>
    </row>
    <row r="29" spans="1:4" ht="24.95" customHeight="1" x14ac:dyDescent="0.2">
      <c r="A29" s="367" t="s">
        <v>1255</v>
      </c>
      <c r="B29" s="368"/>
      <c r="C29" s="369"/>
      <c r="D29" s="270">
        <f>SUM(D8:D28)</f>
        <v>497816150.91402733</v>
      </c>
    </row>
    <row r="30" spans="1:4" ht="20.100000000000001" customHeight="1" x14ac:dyDescent="0.2">
      <c r="A30" s="100"/>
      <c r="B30" s="100"/>
      <c r="C30" s="271"/>
      <c r="D30" s="137"/>
    </row>
    <row r="31" spans="1:4" ht="20.100000000000001" hidden="1" customHeight="1" x14ac:dyDescent="0.2">
      <c r="A31" s="100"/>
      <c r="B31" s="100"/>
      <c r="C31" s="271"/>
      <c r="D31" s="137" t="e">
        <f>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32" spans="1:4" ht="20.100000000000001" customHeight="1" x14ac:dyDescent="0.2">
      <c r="A32" s="100"/>
      <c r="B32" s="100"/>
      <c r="C32" s="271"/>
      <c r="D32" s="137">
        <f ca="1">CFF!C45</f>
        <v>497816150.91402727</v>
      </c>
    </row>
    <row r="33" spans="1:4" ht="20.100000000000001" customHeight="1" x14ac:dyDescent="0.2">
      <c r="A33" s="100"/>
      <c r="B33" s="100"/>
      <c r="C33" s="271"/>
      <c r="D33" s="137">
        <f ca="1">D29-D32</f>
        <v>0</v>
      </c>
    </row>
    <row r="34" spans="1:4" ht="20.100000000000001" customHeight="1" x14ac:dyDescent="0.2">
      <c r="A34" s="100"/>
      <c r="B34" s="100"/>
      <c r="C34" s="271"/>
      <c r="D34" s="137"/>
    </row>
    <row r="35" spans="1:4" ht="20.100000000000001" customHeight="1" x14ac:dyDescent="0.2">
      <c r="A35" s="100"/>
      <c r="B35" s="100"/>
      <c r="C35" s="271"/>
      <c r="D35" s="137"/>
    </row>
    <row r="36" spans="1:4" ht="20.100000000000001" customHeight="1" x14ac:dyDescent="0.2">
      <c r="A36" s="100"/>
      <c r="B36" s="100"/>
      <c r="C36" s="271"/>
      <c r="D36" s="137"/>
    </row>
    <row r="37" spans="1:4" ht="20.100000000000001" customHeight="1" x14ac:dyDescent="0.2">
      <c r="A37" s="100"/>
      <c r="B37" s="100"/>
      <c r="C37" s="271"/>
      <c r="D37" s="137"/>
    </row>
    <row r="38" spans="1:4" ht="20.100000000000001" customHeight="1" x14ac:dyDescent="0.2">
      <c r="A38" s="100"/>
      <c r="B38" s="100"/>
      <c r="C38" s="271"/>
      <c r="D38" s="137"/>
    </row>
    <row r="39" spans="1:4" ht="20.100000000000001" customHeight="1" x14ac:dyDescent="0.2">
      <c r="A39" s="100"/>
      <c r="B39" s="100"/>
      <c r="C39" s="271"/>
      <c r="D39" s="137"/>
    </row>
    <row r="40" spans="1:4" ht="20.100000000000001" customHeight="1" x14ac:dyDescent="0.2">
      <c r="A40" s="100"/>
      <c r="B40" s="100"/>
      <c r="C40" s="271"/>
      <c r="D40" s="137"/>
    </row>
    <row r="41" spans="1:4" ht="20.100000000000001" customHeight="1" x14ac:dyDescent="0.2">
      <c r="A41" s="100"/>
      <c r="B41" s="100"/>
      <c r="C41" s="271"/>
      <c r="D41" s="137"/>
    </row>
    <row r="42" spans="1:4" ht="20.100000000000001" customHeight="1" x14ac:dyDescent="0.2">
      <c r="A42" s="100"/>
      <c r="B42" s="100"/>
      <c r="C42" s="271"/>
      <c r="D42" s="137"/>
    </row>
    <row r="43" spans="1:4" ht="20.100000000000001" customHeight="1" x14ac:dyDescent="0.2">
      <c r="A43" s="100"/>
      <c r="B43" s="100"/>
      <c r="C43" s="271"/>
      <c r="D43" s="137"/>
    </row>
    <row r="44" spans="1:4" ht="20.100000000000001" customHeight="1" x14ac:dyDescent="0.2">
      <c r="A44" s="100"/>
      <c r="B44" s="100"/>
      <c r="C44" s="271"/>
      <c r="D44" s="137"/>
    </row>
    <row r="45" spans="1:4" ht="20.100000000000001" customHeight="1" x14ac:dyDescent="0.2">
      <c r="A45" s="100"/>
      <c r="B45" s="100"/>
      <c r="C45" s="271"/>
      <c r="D45" s="137"/>
    </row>
    <row r="46" spans="1:4" ht="20.100000000000001" customHeight="1" x14ac:dyDescent="0.2">
      <c r="A46" s="100"/>
      <c r="B46" s="100"/>
      <c r="C46" s="271"/>
      <c r="D46" s="137"/>
    </row>
    <row r="47" spans="1:4" ht="20.100000000000001" customHeight="1" x14ac:dyDescent="0.2">
      <c r="A47" s="100"/>
      <c r="B47" s="100"/>
      <c r="C47" s="271"/>
      <c r="D47" s="137"/>
    </row>
    <row r="48" spans="1:4" ht="20.100000000000001" customHeight="1" x14ac:dyDescent="0.2">
      <c r="A48" s="100"/>
      <c r="B48" s="100"/>
      <c r="C48" s="271"/>
      <c r="D48" s="137"/>
    </row>
    <row r="49" spans="1:4" ht="20.100000000000001" customHeight="1" x14ac:dyDescent="0.2">
      <c r="A49" s="100"/>
      <c r="B49" s="100"/>
      <c r="C49" s="271"/>
      <c r="D49" s="137"/>
    </row>
    <row r="50" spans="1:4" ht="20.100000000000001" customHeight="1" x14ac:dyDescent="0.2">
      <c r="A50" s="100"/>
      <c r="B50" s="100"/>
      <c r="C50" s="271"/>
      <c r="D50" s="137"/>
    </row>
    <row r="51" spans="1:4" ht="20.100000000000001" customHeight="1" x14ac:dyDescent="0.2">
      <c r="A51" s="100"/>
      <c r="B51" s="100"/>
      <c r="C51" s="271"/>
      <c r="D51" s="137"/>
    </row>
    <row r="52" spans="1:4" ht="20.100000000000001" customHeight="1" x14ac:dyDescent="0.2">
      <c r="A52" s="100"/>
      <c r="B52" s="100"/>
      <c r="C52" s="271"/>
      <c r="D52" s="137"/>
    </row>
    <row r="53" spans="1:4" ht="20.100000000000001" customHeight="1" x14ac:dyDescent="0.2">
      <c r="A53" s="100"/>
      <c r="B53" s="100"/>
      <c r="C53" s="271"/>
      <c r="D53" s="137"/>
    </row>
    <row r="54" spans="1:4" ht="20.100000000000001" customHeight="1" x14ac:dyDescent="0.2">
      <c r="A54" s="100"/>
      <c r="B54" s="100"/>
      <c r="C54" s="271"/>
      <c r="D54" s="137"/>
    </row>
    <row r="55" spans="1:4" ht="20.100000000000001" customHeight="1" x14ac:dyDescent="0.2">
      <c r="A55" s="100"/>
      <c r="B55" s="100"/>
      <c r="C55" s="271"/>
      <c r="D55" s="137"/>
    </row>
    <row r="56" spans="1:4" ht="20.100000000000001" customHeight="1" x14ac:dyDescent="0.2">
      <c r="A56" s="100"/>
      <c r="B56" s="100"/>
      <c r="C56" s="271"/>
      <c r="D56" s="137"/>
    </row>
    <row r="57" spans="1:4" ht="20.100000000000001" customHeight="1" x14ac:dyDescent="0.2">
      <c r="A57" s="100"/>
      <c r="B57" s="100"/>
      <c r="C57" s="271"/>
      <c r="D57" s="137"/>
    </row>
    <row r="58" spans="1:4" ht="20.100000000000001" customHeight="1" x14ac:dyDescent="0.2">
      <c r="A58" s="100"/>
      <c r="B58" s="100"/>
      <c r="C58" s="271"/>
      <c r="D58" s="137"/>
    </row>
    <row r="59" spans="1:4" ht="20.100000000000001" customHeight="1" x14ac:dyDescent="0.2">
      <c r="A59" s="100"/>
      <c r="B59" s="100"/>
      <c r="C59" s="271"/>
      <c r="D59" s="137"/>
    </row>
    <row r="60" spans="1:4" ht="20.100000000000001" customHeight="1" x14ac:dyDescent="0.2">
      <c r="A60" s="100"/>
      <c r="B60" s="100"/>
      <c r="C60" s="271"/>
      <c r="D60" s="137"/>
    </row>
    <row r="61" spans="1:4" ht="20.100000000000001" customHeight="1" x14ac:dyDescent="0.2">
      <c r="A61" s="100"/>
      <c r="B61" s="100"/>
      <c r="C61" s="271"/>
      <c r="D61" s="137"/>
    </row>
    <row r="62" spans="1:4" ht="20.100000000000001" customHeight="1" x14ac:dyDescent="0.2">
      <c r="A62" s="100"/>
      <c r="B62" s="100"/>
      <c r="C62" s="271"/>
      <c r="D62" s="137"/>
    </row>
    <row r="63" spans="1:4" ht="20.100000000000001" customHeight="1" x14ac:dyDescent="0.2">
      <c r="A63" s="100"/>
      <c r="B63" s="100"/>
      <c r="C63" s="271"/>
      <c r="D63" s="137"/>
    </row>
    <row r="64" spans="1:4" ht="20.100000000000001" customHeight="1" x14ac:dyDescent="0.2">
      <c r="A64" s="100"/>
      <c r="B64" s="100"/>
      <c r="C64" s="271"/>
      <c r="D64" s="137"/>
    </row>
    <row r="65" spans="1:4" ht="20.100000000000001" customHeight="1" x14ac:dyDescent="0.2">
      <c r="A65" s="100"/>
      <c r="B65" s="100"/>
      <c r="C65" s="271"/>
      <c r="D65" s="137"/>
    </row>
    <row r="66" spans="1:4" ht="20.100000000000001" customHeight="1" x14ac:dyDescent="0.2">
      <c r="A66" s="100"/>
      <c r="B66" s="100"/>
      <c r="C66" s="100"/>
      <c r="D66" s="137"/>
    </row>
    <row r="67" spans="1:4" ht="20.100000000000001" customHeight="1" x14ac:dyDescent="0.2">
      <c r="A67" s="100"/>
      <c r="B67" s="100"/>
      <c r="C67" s="100"/>
      <c r="D67" s="137"/>
    </row>
    <row r="68" spans="1:4" ht="20.100000000000001" customHeight="1" x14ac:dyDescent="0.2">
      <c r="A68" s="100"/>
      <c r="B68" s="100"/>
      <c r="C68" s="100"/>
      <c r="D68" s="137"/>
    </row>
    <row r="69" spans="1:4" ht="20.100000000000001" customHeight="1" x14ac:dyDescent="0.2">
      <c r="A69" s="100"/>
      <c r="B69" s="100"/>
      <c r="C69" s="100"/>
      <c r="D69" s="137"/>
    </row>
    <row r="70" spans="1:4" ht="20.100000000000001" customHeight="1" x14ac:dyDescent="0.2">
      <c r="A70" s="100"/>
      <c r="B70" s="100"/>
      <c r="C70" s="100"/>
      <c r="D70" s="137"/>
    </row>
    <row r="71" spans="1:4" ht="20.100000000000001" customHeight="1" x14ac:dyDescent="0.2">
      <c r="A71" s="100"/>
      <c r="B71" s="100"/>
      <c r="C71" s="100"/>
      <c r="D71" s="137"/>
    </row>
    <row r="72" spans="1:4" ht="20.100000000000001" customHeight="1" x14ac:dyDescent="0.2">
      <c r="A72" s="100"/>
      <c r="B72" s="100"/>
      <c r="C72" s="100"/>
      <c r="D72" s="137"/>
    </row>
    <row r="73" spans="1:4" ht="20.100000000000001" customHeight="1" x14ac:dyDescent="0.2">
      <c r="A73" s="100"/>
      <c r="B73" s="100"/>
      <c r="C73" s="100"/>
      <c r="D73" s="137"/>
    </row>
    <row r="74" spans="1:4" ht="20.100000000000001" customHeight="1" x14ac:dyDescent="0.2">
      <c r="A74" s="100"/>
      <c r="B74" s="100"/>
      <c r="C74" s="100"/>
      <c r="D74" s="222"/>
    </row>
    <row r="75" spans="1:4" ht="20.100000000000001" customHeight="1" x14ac:dyDescent="0.2">
      <c r="A75" s="100"/>
      <c r="B75" s="100"/>
      <c r="C75" s="100"/>
      <c r="D75" s="222"/>
    </row>
    <row r="76" spans="1:4" ht="20.100000000000001" customHeight="1" x14ac:dyDescent="0.2">
      <c r="A76" s="100"/>
      <c r="B76" s="100"/>
      <c r="C76" s="100"/>
      <c r="D76" s="222"/>
    </row>
    <row r="77" spans="1:4" ht="20.100000000000001" customHeight="1" x14ac:dyDescent="0.2">
      <c r="A77" s="100"/>
      <c r="B77" s="100"/>
      <c r="C77" s="100"/>
      <c r="D77" s="222"/>
    </row>
    <row r="78" spans="1:4" ht="20.100000000000001" customHeight="1" x14ac:dyDescent="0.2">
      <c r="A78" s="100"/>
      <c r="B78" s="100"/>
      <c r="C78" s="100"/>
      <c r="D78" s="222"/>
    </row>
    <row r="79" spans="1:4" ht="20.100000000000001" customHeight="1" x14ac:dyDescent="0.2">
      <c r="A79" s="100"/>
      <c r="B79" s="100"/>
      <c r="C79" s="100"/>
      <c r="D79" s="222"/>
    </row>
    <row r="80" spans="1:4" ht="20.100000000000001" customHeight="1" x14ac:dyDescent="0.2">
      <c r="A80" s="100"/>
      <c r="B80" s="100"/>
      <c r="C80" s="100"/>
      <c r="D80" s="222"/>
    </row>
    <row r="81" spans="1:4" ht="20.100000000000001" customHeight="1" x14ac:dyDescent="0.2">
      <c r="A81" s="100"/>
      <c r="B81" s="100"/>
      <c r="C81" s="100"/>
      <c r="D81" s="222"/>
    </row>
    <row r="82" spans="1:4" ht="20.100000000000001" customHeight="1" x14ac:dyDescent="0.2">
      <c r="A82" s="100"/>
      <c r="B82" s="100"/>
      <c r="C82" s="100"/>
      <c r="D82" s="222"/>
    </row>
    <row r="83" spans="1:4" ht="20.100000000000001" customHeight="1" x14ac:dyDescent="0.2">
      <c r="A83" s="100"/>
      <c r="B83" s="100"/>
      <c r="C83" s="100"/>
      <c r="D83" s="222"/>
    </row>
    <row r="84" spans="1:4" ht="20.100000000000001" customHeight="1" x14ac:dyDescent="0.2">
      <c r="A84" s="100"/>
      <c r="B84" s="100"/>
      <c r="C84" s="100"/>
      <c r="D84" s="222"/>
    </row>
    <row r="85" spans="1:4" ht="20.100000000000001" customHeight="1" x14ac:dyDescent="0.2">
      <c r="A85" s="100"/>
      <c r="B85" s="100"/>
      <c r="C85" s="100"/>
      <c r="D85" s="222"/>
    </row>
    <row r="86" spans="1:4" ht="20.100000000000001" customHeight="1" x14ac:dyDescent="0.2">
      <c r="A86" s="100"/>
      <c r="B86" s="100"/>
      <c r="C86" s="100"/>
      <c r="D86" s="222"/>
    </row>
    <row r="87" spans="1:4" ht="20.100000000000001" customHeight="1" x14ac:dyDescent="0.2">
      <c r="A87" s="100"/>
      <c r="B87" s="100"/>
      <c r="C87" s="100"/>
      <c r="D87" s="222"/>
    </row>
    <row r="88" spans="1:4" ht="20.100000000000001" customHeight="1" x14ac:dyDescent="0.2">
      <c r="A88" s="100"/>
      <c r="B88" s="100"/>
      <c r="C88" s="100"/>
      <c r="D88" s="222"/>
    </row>
    <row r="89" spans="1:4" ht="20.100000000000001" customHeight="1" x14ac:dyDescent="0.2">
      <c r="A89" s="100"/>
      <c r="B89" s="100"/>
      <c r="C89" s="100"/>
      <c r="D89" s="222"/>
    </row>
    <row r="90" spans="1:4" ht="20.100000000000001" customHeight="1" x14ac:dyDescent="0.2">
      <c r="A90" s="100"/>
      <c r="B90" s="100"/>
      <c r="C90" s="100"/>
      <c r="D90" s="222"/>
    </row>
    <row r="91" spans="1:4" ht="20.100000000000001" customHeight="1" x14ac:dyDescent="0.2">
      <c r="A91" s="100"/>
      <c r="B91" s="100"/>
      <c r="C91" s="100"/>
      <c r="D91" s="222"/>
    </row>
    <row r="92" spans="1:4" ht="20.100000000000001" customHeight="1" x14ac:dyDescent="0.2">
      <c r="A92" s="100"/>
      <c r="B92" s="100"/>
      <c r="C92" s="100"/>
      <c r="D92" s="222"/>
    </row>
    <row r="93" spans="1:4" ht="20.100000000000001" customHeight="1" x14ac:dyDescent="0.2">
      <c r="A93" s="100"/>
      <c r="B93" s="100"/>
      <c r="C93" s="100"/>
      <c r="D93" s="222"/>
    </row>
    <row r="94" spans="1:4" ht="20.100000000000001" customHeight="1" x14ac:dyDescent="0.2">
      <c r="A94" s="100"/>
      <c r="B94" s="100"/>
      <c r="C94" s="100"/>
      <c r="D94" s="222"/>
    </row>
    <row r="95" spans="1:4" ht="20.100000000000001" customHeight="1" x14ac:dyDescent="0.2">
      <c r="A95" s="100"/>
      <c r="B95" s="100"/>
      <c r="C95" s="100"/>
      <c r="D95" s="222"/>
    </row>
    <row r="96" spans="1:4" ht="20.100000000000001" customHeight="1" x14ac:dyDescent="0.2">
      <c r="A96" s="100"/>
      <c r="B96" s="100"/>
      <c r="C96" s="100"/>
      <c r="D96" s="222"/>
    </row>
    <row r="97" spans="1:4" ht="20.100000000000001" customHeight="1" x14ac:dyDescent="0.2">
      <c r="A97" s="100"/>
      <c r="B97" s="100"/>
      <c r="C97" s="100"/>
      <c r="D97" s="222"/>
    </row>
    <row r="98" spans="1:4" ht="20.100000000000001" customHeight="1" x14ac:dyDescent="0.2">
      <c r="A98" s="100"/>
      <c r="B98" s="100"/>
      <c r="C98" s="100"/>
      <c r="D98" s="222"/>
    </row>
    <row r="99" spans="1:4" ht="20.100000000000001" customHeight="1" x14ac:dyDescent="0.2">
      <c r="A99" s="100"/>
      <c r="B99" s="100"/>
      <c r="C99" s="100"/>
      <c r="D99" s="222"/>
    </row>
    <row r="100" spans="1:4" ht="20.100000000000001" customHeight="1" x14ac:dyDescent="0.2">
      <c r="A100" s="100"/>
      <c r="B100" s="100"/>
      <c r="C100" s="100"/>
      <c r="D100" s="222"/>
    </row>
    <row r="101" spans="1:4" ht="20.100000000000001" customHeight="1" x14ac:dyDescent="0.2">
      <c r="A101" s="100"/>
      <c r="B101" s="100"/>
      <c r="C101" s="100"/>
      <c r="D101" s="222"/>
    </row>
    <row r="102" spans="1:4" ht="20.100000000000001" customHeight="1" x14ac:dyDescent="0.2">
      <c r="A102" s="100"/>
      <c r="B102" s="100"/>
      <c r="C102" s="100"/>
      <c r="D102" s="222"/>
    </row>
    <row r="103" spans="1:4" ht="20.100000000000001" customHeight="1" x14ac:dyDescent="0.2">
      <c r="A103" s="100"/>
      <c r="B103" s="100"/>
      <c r="C103" s="100"/>
      <c r="D103" s="222"/>
    </row>
    <row r="104" spans="1:4" ht="20.100000000000001" customHeight="1" x14ac:dyDescent="0.2">
      <c r="A104" s="100"/>
      <c r="B104" s="100"/>
      <c r="C104" s="100"/>
      <c r="D104" s="222"/>
    </row>
    <row r="105" spans="1:4" ht="20.100000000000001" customHeight="1" x14ac:dyDescent="0.2">
      <c r="A105" s="100"/>
      <c r="B105" s="100"/>
      <c r="C105" s="100"/>
      <c r="D105" s="222"/>
    </row>
    <row r="106" spans="1:4" ht="20.100000000000001" customHeight="1" x14ac:dyDescent="0.2">
      <c r="A106" s="100"/>
      <c r="B106" s="100"/>
      <c r="C106" s="100"/>
      <c r="D106" s="222"/>
    </row>
    <row r="107" spans="1:4" ht="20.100000000000001" customHeight="1" x14ac:dyDescent="0.2">
      <c r="A107" s="100"/>
      <c r="B107" s="100"/>
      <c r="C107" s="100"/>
      <c r="D107" s="222"/>
    </row>
    <row r="108" spans="1:4" ht="20.100000000000001" customHeight="1" x14ac:dyDescent="0.2">
      <c r="A108" s="100"/>
      <c r="B108" s="100"/>
      <c r="C108" s="100"/>
      <c r="D108" s="222"/>
    </row>
    <row r="109" spans="1:4" ht="20.100000000000001" customHeight="1" x14ac:dyDescent="0.2">
      <c r="A109" s="100"/>
      <c r="B109" s="100"/>
      <c r="C109" s="100"/>
      <c r="D109" s="222"/>
    </row>
    <row r="110" spans="1:4" ht="20.100000000000001" customHeight="1" x14ac:dyDescent="0.2">
      <c r="A110" s="100"/>
      <c r="B110" s="100"/>
      <c r="C110" s="100"/>
      <c r="D110" s="222"/>
    </row>
    <row r="111" spans="1:4" ht="20.100000000000001" customHeight="1" x14ac:dyDescent="0.2">
      <c r="A111" s="100"/>
      <c r="B111" s="100"/>
      <c r="C111" s="100"/>
      <c r="D111" s="222"/>
    </row>
    <row r="112" spans="1:4" ht="20.100000000000001" customHeight="1" x14ac:dyDescent="0.2">
      <c r="A112" s="100"/>
      <c r="B112" s="100"/>
      <c r="C112" s="100"/>
      <c r="D112" s="222"/>
    </row>
    <row r="113" spans="1:4" ht="20.100000000000001" customHeight="1" x14ac:dyDescent="0.2">
      <c r="A113" s="100"/>
      <c r="B113" s="100"/>
      <c r="C113" s="100"/>
      <c r="D113" s="222"/>
    </row>
    <row r="114" spans="1:4" ht="20.100000000000001" customHeight="1" x14ac:dyDescent="0.2">
      <c r="A114" s="100"/>
      <c r="B114" s="100"/>
      <c r="C114" s="100"/>
      <c r="D114" s="222"/>
    </row>
    <row r="115" spans="1:4" ht="20.100000000000001" customHeight="1" x14ac:dyDescent="0.2">
      <c r="A115" s="100"/>
      <c r="B115" s="100"/>
      <c r="C115" s="100"/>
      <c r="D115" s="222"/>
    </row>
    <row r="116" spans="1:4" ht="20.100000000000001" customHeight="1" x14ac:dyDescent="0.2">
      <c r="A116" s="100"/>
      <c r="B116" s="100"/>
      <c r="C116" s="100"/>
      <c r="D116" s="222"/>
    </row>
    <row r="117" spans="1:4" ht="20.100000000000001" customHeight="1" x14ac:dyDescent="0.2">
      <c r="A117" s="100"/>
      <c r="B117" s="100"/>
      <c r="C117" s="100"/>
      <c r="D117" s="222"/>
    </row>
    <row r="118" spans="1:4" ht="20.100000000000001" customHeight="1" x14ac:dyDescent="0.2">
      <c r="A118" s="100"/>
      <c r="B118" s="100"/>
      <c r="C118" s="100"/>
      <c r="D118" s="222"/>
    </row>
    <row r="119" spans="1:4" ht="20.100000000000001" customHeight="1" x14ac:dyDescent="0.2">
      <c r="A119" s="100"/>
      <c r="B119" s="100"/>
      <c r="C119" s="100"/>
      <c r="D119" s="222"/>
    </row>
    <row r="120" spans="1:4" ht="20.100000000000001" customHeight="1" x14ac:dyDescent="0.2">
      <c r="A120" s="100"/>
      <c r="B120" s="100"/>
      <c r="C120" s="100"/>
      <c r="D120" s="222"/>
    </row>
    <row r="121" spans="1:4" ht="20.100000000000001" customHeight="1" x14ac:dyDescent="0.2">
      <c r="A121" s="100"/>
      <c r="B121" s="100"/>
      <c r="C121" s="100"/>
      <c r="D121" s="222"/>
    </row>
    <row r="122" spans="1:4" ht="20.100000000000001" customHeight="1" x14ac:dyDescent="0.2">
      <c r="A122" s="100"/>
      <c r="B122" s="100"/>
      <c r="C122" s="100"/>
      <c r="D122" s="222"/>
    </row>
    <row r="123" spans="1:4" ht="20.100000000000001" customHeight="1" x14ac:dyDescent="0.2">
      <c r="A123" s="100"/>
      <c r="B123" s="100"/>
      <c r="C123" s="100"/>
      <c r="D123" s="222"/>
    </row>
    <row r="124" spans="1:4" ht="20.100000000000001" customHeight="1" x14ac:dyDescent="0.2">
      <c r="A124" s="100"/>
      <c r="B124" s="100"/>
      <c r="C124" s="100"/>
      <c r="D124" s="222"/>
    </row>
    <row r="125" spans="1:4" ht="20.100000000000001" customHeight="1" x14ac:dyDescent="0.2">
      <c r="A125" s="100"/>
      <c r="B125" s="100"/>
      <c r="C125" s="100"/>
      <c r="D125" s="222"/>
    </row>
    <row r="126" spans="1:4" ht="20.100000000000001" customHeight="1" x14ac:dyDescent="0.2">
      <c r="A126" s="100"/>
      <c r="B126" s="100"/>
      <c r="C126" s="100"/>
      <c r="D126" s="222"/>
    </row>
    <row r="127" spans="1:4" ht="20.100000000000001" customHeight="1" x14ac:dyDescent="0.2">
      <c r="A127" s="100"/>
      <c r="B127" s="100"/>
      <c r="C127" s="100"/>
      <c r="D127" s="222"/>
    </row>
    <row r="128" spans="1:4" ht="20.100000000000001" customHeight="1" x14ac:dyDescent="0.2">
      <c r="A128" s="100"/>
      <c r="B128" s="100"/>
      <c r="C128" s="100"/>
      <c r="D128" s="222"/>
    </row>
    <row r="129" spans="1:4" ht="20.100000000000001" customHeight="1" x14ac:dyDescent="0.2">
      <c r="A129" s="100"/>
      <c r="B129" s="100"/>
      <c r="C129" s="100"/>
      <c r="D129" s="222"/>
    </row>
    <row r="130" spans="1:4" ht="20.100000000000001" customHeight="1" x14ac:dyDescent="0.2">
      <c r="A130" s="100"/>
      <c r="B130" s="100"/>
      <c r="C130" s="100"/>
      <c r="D130" s="222"/>
    </row>
    <row r="131" spans="1:4" ht="20.100000000000001" customHeight="1" x14ac:dyDescent="0.2">
      <c r="A131" s="100"/>
      <c r="B131" s="100"/>
      <c r="C131" s="100"/>
      <c r="D131" s="222"/>
    </row>
    <row r="132" spans="1:4" ht="20.100000000000001" customHeight="1" x14ac:dyDescent="0.2">
      <c r="A132" s="100"/>
      <c r="B132" s="100"/>
      <c r="C132" s="100"/>
      <c r="D132" s="222"/>
    </row>
    <row r="133" spans="1:4" ht="20.100000000000001" customHeight="1" x14ac:dyDescent="0.2">
      <c r="A133" s="100"/>
      <c r="B133" s="100"/>
      <c r="C133" s="100"/>
      <c r="D133" s="222"/>
    </row>
    <row r="134" spans="1:4" ht="20.100000000000001" customHeight="1" x14ac:dyDescent="0.2">
      <c r="A134" s="100"/>
      <c r="B134" s="100"/>
      <c r="C134" s="100"/>
      <c r="D134" s="222"/>
    </row>
    <row r="135" spans="1:4" ht="20.100000000000001" customHeight="1" x14ac:dyDescent="0.2">
      <c r="A135" s="100"/>
      <c r="B135" s="100"/>
      <c r="C135" s="100"/>
      <c r="D135" s="222"/>
    </row>
    <row r="136" spans="1:4" ht="20.100000000000001" customHeight="1" x14ac:dyDescent="0.2">
      <c r="A136" s="100"/>
      <c r="B136" s="100"/>
      <c r="C136" s="100"/>
      <c r="D136" s="222"/>
    </row>
    <row r="137" spans="1:4" ht="20.100000000000001" customHeight="1" x14ac:dyDescent="0.2">
      <c r="A137" s="100"/>
      <c r="B137" s="100"/>
      <c r="C137" s="100"/>
      <c r="D137" s="222"/>
    </row>
    <row r="138" spans="1:4" ht="20.100000000000001" customHeight="1" x14ac:dyDescent="0.2">
      <c r="A138" s="100"/>
      <c r="B138" s="100"/>
      <c r="C138" s="100"/>
      <c r="D138" s="222"/>
    </row>
    <row r="139" spans="1:4" ht="20.100000000000001" customHeight="1" x14ac:dyDescent="0.2">
      <c r="A139" s="100"/>
      <c r="B139" s="100"/>
      <c r="C139" s="100"/>
      <c r="D139" s="222"/>
    </row>
    <row r="140" spans="1:4" ht="20.100000000000001" customHeight="1" x14ac:dyDescent="0.2">
      <c r="A140" s="100"/>
      <c r="B140" s="100"/>
      <c r="C140" s="100"/>
      <c r="D140" s="100"/>
    </row>
    <row r="141" spans="1:4" ht="20.100000000000001" customHeight="1" x14ac:dyDescent="0.2">
      <c r="A141" s="100"/>
      <c r="B141" s="100"/>
      <c r="C141" s="100"/>
      <c r="D141" s="100"/>
    </row>
    <row r="142" spans="1:4" ht="20.100000000000001" customHeight="1" x14ac:dyDescent="0.2">
      <c r="A142" s="100"/>
      <c r="B142" s="100"/>
      <c r="C142" s="100"/>
      <c r="D142" s="100"/>
    </row>
    <row r="143" spans="1:4" ht="20.100000000000001" customHeight="1" x14ac:dyDescent="0.2">
      <c r="A143" s="100"/>
      <c r="B143" s="100"/>
      <c r="C143" s="100"/>
      <c r="D143" s="100"/>
    </row>
    <row r="144" spans="1:4" ht="20.100000000000001" customHeight="1" x14ac:dyDescent="0.2">
      <c r="A144" s="100"/>
      <c r="B144" s="100"/>
      <c r="C144" s="100"/>
      <c r="D144" s="100"/>
    </row>
    <row r="145" spans="1:4" ht="20.100000000000001" customHeight="1" x14ac:dyDescent="0.2">
      <c r="A145" s="100"/>
      <c r="B145" s="100"/>
      <c r="C145" s="100"/>
      <c r="D145" s="100"/>
    </row>
    <row r="146" spans="1:4" ht="20.100000000000001" customHeight="1" x14ac:dyDescent="0.2">
      <c r="A146" s="100"/>
      <c r="B146" s="100"/>
      <c r="C146" s="100"/>
      <c r="D146" s="100"/>
    </row>
    <row r="147" spans="1:4" ht="20.100000000000001" customHeight="1" x14ac:dyDescent="0.2">
      <c r="A147" s="100"/>
      <c r="B147" s="100"/>
      <c r="C147" s="100"/>
      <c r="D147" s="100"/>
    </row>
    <row r="148" spans="1:4" ht="20.100000000000001" customHeight="1" x14ac:dyDescent="0.2">
      <c r="A148" s="100"/>
      <c r="B148" s="100"/>
      <c r="C148" s="100"/>
      <c r="D148" s="100"/>
    </row>
    <row r="149" spans="1:4" ht="20.100000000000001" customHeight="1" x14ac:dyDescent="0.2">
      <c r="A149" s="100"/>
      <c r="B149" s="100"/>
      <c r="C149" s="100"/>
      <c r="D149" s="100"/>
    </row>
    <row r="150" spans="1:4" ht="20.100000000000001" customHeight="1" x14ac:dyDescent="0.2">
      <c r="A150" s="100"/>
      <c r="B150" s="100"/>
      <c r="C150" s="100"/>
      <c r="D150" s="100"/>
    </row>
    <row r="151" spans="1:4" ht="20.100000000000001" customHeight="1" x14ac:dyDescent="0.2">
      <c r="A151" s="100"/>
      <c r="B151" s="100"/>
      <c r="C151" s="100"/>
      <c r="D151" s="100"/>
    </row>
    <row r="152" spans="1:4" ht="20.100000000000001" customHeight="1" x14ac:dyDescent="0.2">
      <c r="A152" s="100"/>
      <c r="B152" s="100"/>
      <c r="C152" s="100"/>
      <c r="D152" s="100"/>
    </row>
    <row r="153" spans="1:4" ht="20.100000000000001" customHeight="1" x14ac:dyDescent="0.2">
      <c r="A153" s="100"/>
      <c r="B153" s="100"/>
      <c r="C153" s="100"/>
      <c r="D153" s="100"/>
    </row>
    <row r="154" spans="1:4" ht="20.100000000000001" customHeight="1" x14ac:dyDescent="0.2">
      <c r="A154" s="100"/>
      <c r="B154" s="100"/>
      <c r="C154" s="100"/>
      <c r="D154" s="100"/>
    </row>
    <row r="155" spans="1:4" ht="20.100000000000001" customHeight="1" x14ac:dyDescent="0.2">
      <c r="A155" s="100"/>
      <c r="B155" s="100"/>
      <c r="C155" s="100"/>
      <c r="D155" s="100"/>
    </row>
    <row r="156" spans="1:4" ht="20.100000000000001" customHeight="1" x14ac:dyDescent="0.2">
      <c r="A156" s="100"/>
      <c r="B156" s="100"/>
      <c r="C156" s="100"/>
      <c r="D156" s="100"/>
    </row>
    <row r="157" spans="1:4" ht="20.100000000000001" customHeight="1" x14ac:dyDescent="0.2">
      <c r="A157" s="100"/>
      <c r="B157" s="100"/>
      <c r="C157" s="100"/>
      <c r="D157" s="100"/>
    </row>
    <row r="158" spans="1:4" ht="20.100000000000001" customHeight="1" x14ac:dyDescent="0.2">
      <c r="A158" s="100"/>
      <c r="B158" s="100"/>
      <c r="C158" s="100"/>
      <c r="D158" s="100"/>
    </row>
    <row r="159" spans="1:4" ht="20.100000000000001" customHeight="1" x14ac:dyDescent="0.2">
      <c r="A159" s="100"/>
      <c r="B159" s="100"/>
      <c r="C159" s="100"/>
      <c r="D159" s="100"/>
    </row>
    <row r="160" spans="1:4" ht="20.100000000000001" customHeight="1" x14ac:dyDescent="0.2">
      <c r="A160" s="100"/>
      <c r="B160" s="100"/>
      <c r="C160" s="100"/>
      <c r="D160" s="100"/>
    </row>
    <row r="161" spans="1:4" ht="20.100000000000001" customHeight="1" x14ac:dyDescent="0.2">
      <c r="A161" s="100"/>
      <c r="B161" s="100"/>
      <c r="C161" s="100"/>
      <c r="D161" s="100"/>
    </row>
    <row r="162" spans="1:4" ht="20.100000000000001" customHeight="1" x14ac:dyDescent="0.2">
      <c r="A162" s="100"/>
      <c r="B162" s="100"/>
      <c r="C162" s="100"/>
      <c r="D162" s="100"/>
    </row>
    <row r="163" spans="1:4" ht="20.100000000000001" customHeight="1" x14ac:dyDescent="0.2">
      <c r="A163" s="100"/>
      <c r="B163" s="100"/>
      <c r="C163" s="100"/>
      <c r="D163" s="100"/>
    </row>
    <row r="164" spans="1:4" ht="20.100000000000001" customHeight="1" x14ac:dyDescent="0.2">
      <c r="A164" s="100"/>
      <c r="B164" s="100"/>
      <c r="C164" s="100"/>
      <c r="D164" s="100"/>
    </row>
    <row r="165" spans="1:4" ht="20.100000000000001" customHeight="1" x14ac:dyDescent="0.2">
      <c r="A165" s="100"/>
      <c r="B165" s="100"/>
      <c r="C165" s="100"/>
      <c r="D165" s="100"/>
    </row>
    <row r="166" spans="1:4" ht="20.100000000000001" customHeight="1" x14ac:dyDescent="0.2">
      <c r="A166" s="100"/>
      <c r="B166" s="100"/>
      <c r="C166" s="100"/>
      <c r="D166" s="100"/>
    </row>
    <row r="167" spans="1:4" ht="20.100000000000001" customHeight="1" x14ac:dyDescent="0.2">
      <c r="A167" s="100"/>
      <c r="B167" s="100"/>
      <c r="C167" s="100"/>
      <c r="D167" s="100"/>
    </row>
    <row r="168" spans="1:4" ht="20.100000000000001" customHeight="1" x14ac:dyDescent="0.2">
      <c r="A168" s="100"/>
      <c r="B168" s="100"/>
      <c r="C168" s="100"/>
      <c r="D168" s="100"/>
    </row>
    <row r="169" spans="1:4" ht="20.100000000000001" customHeight="1" x14ac:dyDescent="0.2">
      <c r="A169" s="100"/>
      <c r="B169" s="100"/>
      <c r="C169" s="100"/>
      <c r="D169" s="100"/>
    </row>
    <row r="170" spans="1:4" ht="20.100000000000001" customHeight="1" x14ac:dyDescent="0.2">
      <c r="A170" s="100"/>
      <c r="B170" s="100"/>
      <c r="C170" s="100"/>
      <c r="D170" s="100"/>
    </row>
    <row r="171" spans="1:4" ht="20.100000000000001" customHeight="1" x14ac:dyDescent="0.2">
      <c r="A171" s="100"/>
      <c r="B171" s="100"/>
      <c r="C171" s="100"/>
      <c r="D171" s="100"/>
    </row>
    <row r="172" spans="1:4" ht="20.100000000000001" customHeight="1" x14ac:dyDescent="0.2">
      <c r="A172" s="100"/>
      <c r="B172" s="100"/>
      <c r="C172" s="100"/>
      <c r="D172" s="100"/>
    </row>
    <row r="173" spans="1:4" ht="20.100000000000001" customHeight="1" x14ac:dyDescent="0.2">
      <c r="A173" s="100"/>
      <c r="B173" s="100"/>
      <c r="C173" s="100"/>
      <c r="D173" s="100"/>
    </row>
    <row r="174" spans="1:4" ht="20.100000000000001" customHeight="1" x14ac:dyDescent="0.2">
      <c r="A174" s="100"/>
      <c r="B174" s="100"/>
      <c r="C174" s="100"/>
      <c r="D174" s="100"/>
    </row>
    <row r="175" spans="1:4" ht="20.100000000000001" customHeight="1" x14ac:dyDescent="0.2">
      <c r="A175" s="100"/>
      <c r="B175" s="100"/>
      <c r="C175" s="100"/>
      <c r="D175" s="100"/>
    </row>
    <row r="176" spans="1:4" ht="20.100000000000001" customHeight="1" x14ac:dyDescent="0.2">
      <c r="A176" s="100"/>
      <c r="B176" s="100"/>
      <c r="C176" s="100"/>
      <c r="D176" s="100"/>
    </row>
    <row r="177" spans="1:4" ht="20.100000000000001" customHeight="1" x14ac:dyDescent="0.2">
      <c r="A177" s="100"/>
      <c r="B177" s="100"/>
      <c r="C177" s="100"/>
      <c r="D177" s="100"/>
    </row>
    <row r="178" spans="1:4" ht="20.100000000000001" customHeight="1" x14ac:dyDescent="0.2">
      <c r="A178" s="100"/>
      <c r="B178" s="100"/>
      <c r="C178" s="100"/>
      <c r="D178" s="100"/>
    </row>
    <row r="179" spans="1:4" ht="20.100000000000001" customHeight="1" x14ac:dyDescent="0.2">
      <c r="A179" s="100"/>
      <c r="B179" s="100"/>
      <c r="C179" s="100"/>
      <c r="D179" s="100"/>
    </row>
    <row r="180" spans="1:4" ht="20.100000000000001" customHeight="1" x14ac:dyDescent="0.2">
      <c r="A180" s="100"/>
      <c r="B180" s="100"/>
      <c r="C180" s="100"/>
      <c r="D180" s="100"/>
    </row>
    <row r="181" spans="1:4" ht="20.100000000000001" customHeight="1" x14ac:dyDescent="0.2">
      <c r="A181" s="100"/>
      <c r="B181" s="100"/>
      <c r="C181" s="100"/>
      <c r="D181" s="100"/>
    </row>
    <row r="182" spans="1:4" ht="20.100000000000001" customHeight="1" x14ac:dyDescent="0.2">
      <c r="A182" s="100"/>
      <c r="B182" s="100"/>
      <c r="C182" s="100"/>
      <c r="D182" s="100"/>
    </row>
    <row r="183" spans="1:4" ht="20.100000000000001" customHeight="1" x14ac:dyDescent="0.2">
      <c r="A183" s="100"/>
      <c r="B183" s="100"/>
      <c r="C183" s="100"/>
      <c r="D183" s="100"/>
    </row>
    <row r="184" spans="1:4" ht="20.100000000000001" customHeight="1" x14ac:dyDescent="0.2">
      <c r="A184" s="100"/>
      <c r="B184" s="100"/>
      <c r="C184" s="100"/>
      <c r="D184" s="100"/>
    </row>
    <row r="185" spans="1:4" ht="20.100000000000001" customHeight="1" x14ac:dyDescent="0.2">
      <c r="A185" s="100"/>
      <c r="B185" s="100"/>
      <c r="C185" s="100"/>
      <c r="D185" s="100"/>
    </row>
    <row r="186" spans="1:4" ht="20.100000000000001" customHeight="1" x14ac:dyDescent="0.2">
      <c r="A186" s="100"/>
      <c r="B186" s="100"/>
      <c r="C186" s="100"/>
      <c r="D186" s="100"/>
    </row>
    <row r="187" spans="1:4" ht="20.100000000000001" customHeight="1" x14ac:dyDescent="0.2">
      <c r="A187" s="100"/>
      <c r="B187" s="100"/>
      <c r="C187" s="100"/>
      <c r="D187" s="100"/>
    </row>
    <row r="188" spans="1:4" ht="20.100000000000001" customHeight="1" x14ac:dyDescent="0.2">
      <c r="A188" s="100"/>
      <c r="B188" s="100"/>
      <c r="C188" s="100"/>
      <c r="D188" s="100"/>
    </row>
    <row r="189" spans="1:4" ht="20.100000000000001" customHeight="1" x14ac:dyDescent="0.2">
      <c r="A189" s="100"/>
      <c r="B189" s="100"/>
      <c r="C189" s="100"/>
      <c r="D189" s="100"/>
    </row>
    <row r="190" spans="1:4" ht="20.100000000000001" customHeight="1" x14ac:dyDescent="0.2">
      <c r="A190" s="100"/>
      <c r="B190" s="100"/>
      <c r="C190" s="100"/>
      <c r="D190" s="100"/>
    </row>
    <row r="191" spans="1:4" ht="20.100000000000001" customHeight="1" x14ac:dyDescent="0.2">
      <c r="A191" s="100"/>
      <c r="B191" s="100"/>
      <c r="C191" s="100"/>
      <c r="D191" s="100"/>
    </row>
    <row r="192" spans="1:4" ht="20.100000000000001" customHeight="1" x14ac:dyDescent="0.2">
      <c r="A192" s="100"/>
      <c r="B192" s="100"/>
      <c r="C192" s="100"/>
      <c r="D192" s="100"/>
    </row>
    <row r="193" spans="1:4" ht="20.100000000000001" customHeight="1" x14ac:dyDescent="0.2">
      <c r="A193" s="100"/>
      <c r="B193" s="100"/>
      <c r="C193" s="100"/>
      <c r="D193" s="100"/>
    </row>
    <row r="194" spans="1:4" ht="20.100000000000001" customHeight="1" x14ac:dyDescent="0.2">
      <c r="A194" s="100"/>
      <c r="B194" s="100"/>
      <c r="C194" s="100"/>
      <c r="D194" s="100"/>
    </row>
    <row r="195" spans="1:4" ht="20.100000000000001" customHeight="1" x14ac:dyDescent="0.2">
      <c r="A195" s="100"/>
      <c r="B195" s="100"/>
      <c r="C195" s="100"/>
      <c r="D195" s="100"/>
    </row>
    <row r="196" spans="1:4" ht="20.100000000000001" customHeight="1" x14ac:dyDescent="0.2">
      <c r="A196" s="100"/>
      <c r="B196" s="100"/>
      <c r="C196" s="100"/>
      <c r="D196" s="100"/>
    </row>
    <row r="197" spans="1:4" ht="20.100000000000001" customHeight="1" x14ac:dyDescent="0.2">
      <c r="A197" s="100"/>
      <c r="B197" s="100"/>
      <c r="C197" s="100"/>
      <c r="D197" s="100"/>
    </row>
    <row r="198" spans="1:4" ht="20.100000000000001" customHeight="1" x14ac:dyDescent="0.2">
      <c r="A198" s="100"/>
      <c r="B198" s="100"/>
      <c r="C198" s="100"/>
      <c r="D198" s="100"/>
    </row>
    <row r="199" spans="1:4" ht="20.100000000000001" customHeight="1" x14ac:dyDescent="0.2">
      <c r="A199" s="100"/>
      <c r="B199" s="100"/>
      <c r="C199" s="100"/>
      <c r="D199" s="100"/>
    </row>
    <row r="200" spans="1:4" ht="20.100000000000001" customHeight="1" x14ac:dyDescent="0.2">
      <c r="A200" s="100"/>
      <c r="B200" s="100"/>
      <c r="C200" s="100"/>
      <c r="D200" s="100"/>
    </row>
    <row r="201" spans="1:4" ht="20.100000000000001" customHeight="1" x14ac:dyDescent="0.2">
      <c r="A201" s="100"/>
      <c r="B201" s="100"/>
      <c r="C201" s="100"/>
      <c r="D201" s="100"/>
    </row>
    <row r="202" spans="1:4" ht="20.100000000000001" customHeight="1" x14ac:dyDescent="0.2">
      <c r="A202" s="100"/>
      <c r="B202" s="100"/>
      <c r="C202" s="100"/>
      <c r="D202" s="100"/>
    </row>
    <row r="203" spans="1:4" ht="20.100000000000001" customHeight="1" x14ac:dyDescent="0.2">
      <c r="A203" s="100"/>
      <c r="B203" s="100"/>
      <c r="C203" s="100"/>
      <c r="D203" s="100"/>
    </row>
    <row r="204" spans="1:4" ht="20.100000000000001" customHeight="1" x14ac:dyDescent="0.2">
      <c r="A204" s="100"/>
      <c r="B204" s="100"/>
      <c r="C204" s="100"/>
      <c r="D204" s="100"/>
    </row>
    <row r="205" spans="1:4" ht="20.100000000000001" customHeight="1" x14ac:dyDescent="0.2">
      <c r="A205" s="100"/>
      <c r="B205" s="100"/>
      <c r="C205" s="100"/>
      <c r="D205" s="100"/>
    </row>
    <row r="206" spans="1:4" ht="20.100000000000001" customHeight="1" x14ac:dyDescent="0.2">
      <c r="A206" s="100"/>
      <c r="B206" s="100"/>
      <c r="C206" s="100"/>
      <c r="D206" s="100"/>
    </row>
    <row r="207" spans="1:4" ht="20.100000000000001" customHeight="1" x14ac:dyDescent="0.2">
      <c r="A207" s="100"/>
      <c r="B207" s="100"/>
      <c r="C207" s="100"/>
      <c r="D207" s="100"/>
    </row>
    <row r="208" spans="1:4" ht="20.100000000000001" customHeight="1" x14ac:dyDescent="0.2">
      <c r="A208" s="100"/>
      <c r="B208" s="100"/>
      <c r="C208" s="100"/>
      <c r="D208" s="100"/>
    </row>
    <row r="209" spans="1:4" ht="20.100000000000001" customHeight="1" x14ac:dyDescent="0.2">
      <c r="A209" s="100"/>
      <c r="B209" s="100"/>
      <c r="C209" s="100"/>
      <c r="D209" s="100"/>
    </row>
    <row r="210" spans="1:4" ht="20.100000000000001" customHeight="1" x14ac:dyDescent="0.2">
      <c r="A210" s="100"/>
      <c r="B210" s="100"/>
      <c r="C210" s="100"/>
      <c r="D210" s="100"/>
    </row>
    <row r="211" spans="1:4" ht="20.100000000000001" customHeight="1" x14ac:dyDescent="0.2">
      <c r="A211" s="100"/>
      <c r="B211" s="100"/>
      <c r="C211" s="100"/>
      <c r="D211" s="100"/>
    </row>
    <row r="212" spans="1:4" ht="20.100000000000001" customHeight="1" x14ac:dyDescent="0.2">
      <c r="A212" s="100"/>
      <c r="B212" s="100"/>
      <c r="C212" s="100"/>
      <c r="D212" s="100"/>
    </row>
    <row r="213" spans="1:4" ht="20.100000000000001" customHeight="1" x14ac:dyDescent="0.2">
      <c r="A213" s="100"/>
      <c r="B213" s="100"/>
      <c r="C213" s="100"/>
      <c r="D213" s="100"/>
    </row>
    <row r="214" spans="1:4" ht="20.100000000000001" customHeight="1" x14ac:dyDescent="0.2">
      <c r="A214" s="100"/>
      <c r="B214" s="100"/>
      <c r="C214" s="100"/>
      <c r="D214" s="100"/>
    </row>
    <row r="215" spans="1:4" ht="20.100000000000001" customHeight="1" x14ac:dyDescent="0.2">
      <c r="A215" s="100"/>
      <c r="B215" s="100"/>
      <c r="C215" s="100"/>
      <c r="D215" s="100"/>
    </row>
    <row r="216" spans="1:4" ht="20.100000000000001" customHeight="1" x14ac:dyDescent="0.2">
      <c r="A216" s="100"/>
      <c r="B216" s="100"/>
      <c r="C216" s="100"/>
      <c r="D216" s="100"/>
    </row>
    <row r="217" spans="1:4" ht="20.100000000000001" customHeight="1" x14ac:dyDescent="0.2">
      <c r="A217" s="100"/>
      <c r="B217" s="100"/>
      <c r="C217" s="100"/>
      <c r="D217" s="100"/>
    </row>
    <row r="218" spans="1:4" ht="20.100000000000001" customHeight="1" x14ac:dyDescent="0.2">
      <c r="A218" s="100"/>
      <c r="B218" s="100"/>
      <c r="C218" s="100"/>
      <c r="D218" s="100"/>
    </row>
    <row r="219" spans="1:4" ht="20.100000000000001" customHeight="1" x14ac:dyDescent="0.2">
      <c r="A219" s="100"/>
      <c r="B219" s="100"/>
      <c r="C219" s="100"/>
      <c r="D219" s="100"/>
    </row>
    <row r="220" spans="1:4" ht="20.100000000000001" customHeight="1" x14ac:dyDescent="0.2">
      <c r="A220" s="100"/>
      <c r="B220" s="100"/>
      <c r="C220" s="100"/>
      <c r="D220" s="100"/>
    </row>
    <row r="221" spans="1:4" ht="20.100000000000001" customHeight="1" x14ac:dyDescent="0.2">
      <c r="A221" s="100"/>
      <c r="B221" s="100"/>
      <c r="C221" s="100"/>
      <c r="D221" s="100"/>
    </row>
    <row r="222" spans="1:4" ht="20.100000000000001" customHeight="1" x14ac:dyDescent="0.2">
      <c r="A222" s="100"/>
      <c r="B222" s="100"/>
      <c r="C222" s="100"/>
      <c r="D222" s="100"/>
    </row>
    <row r="223" spans="1:4" ht="20.100000000000001" customHeight="1" x14ac:dyDescent="0.2">
      <c r="A223" s="100"/>
      <c r="B223" s="100"/>
      <c r="C223" s="100"/>
      <c r="D223" s="100"/>
    </row>
    <row r="224" spans="1:4" ht="20.100000000000001" customHeight="1" x14ac:dyDescent="0.2">
      <c r="A224" s="100"/>
      <c r="B224" s="100"/>
      <c r="C224" s="100"/>
      <c r="D224" s="100"/>
    </row>
    <row r="225" spans="1:4" ht="20.100000000000001" customHeight="1" x14ac:dyDescent="0.2">
      <c r="A225" s="100"/>
      <c r="B225" s="100"/>
      <c r="C225" s="100"/>
      <c r="D225" s="100"/>
    </row>
    <row r="226" spans="1:4" ht="20.100000000000001" customHeight="1" x14ac:dyDescent="0.2">
      <c r="A226" s="100"/>
      <c r="B226" s="100"/>
      <c r="C226" s="100"/>
      <c r="D226" s="100"/>
    </row>
    <row r="227" spans="1:4" ht="20.100000000000001" customHeight="1" x14ac:dyDescent="0.2">
      <c r="A227" s="100"/>
      <c r="B227" s="100"/>
      <c r="C227" s="100"/>
      <c r="D227" s="100"/>
    </row>
    <row r="228" spans="1:4" ht="20.100000000000001" customHeight="1" x14ac:dyDescent="0.2">
      <c r="A228" s="100"/>
      <c r="B228" s="100"/>
      <c r="C228" s="100"/>
      <c r="D228" s="100"/>
    </row>
    <row r="229" spans="1:4" ht="20.100000000000001" customHeight="1" x14ac:dyDescent="0.2">
      <c r="A229" s="100"/>
      <c r="B229" s="100"/>
      <c r="C229" s="100"/>
      <c r="D229" s="100"/>
    </row>
    <row r="230" spans="1:4" ht="20.100000000000001" customHeight="1" x14ac:dyDescent="0.2">
      <c r="A230" s="100"/>
      <c r="B230" s="100"/>
      <c r="C230" s="100"/>
      <c r="D230" s="100"/>
    </row>
    <row r="231" spans="1:4" ht="20.100000000000001" customHeight="1" x14ac:dyDescent="0.2">
      <c r="A231" s="100"/>
      <c r="B231" s="100"/>
      <c r="C231" s="100"/>
      <c r="D231" s="100"/>
    </row>
    <row r="232" spans="1:4" ht="20.100000000000001" customHeight="1" x14ac:dyDescent="0.2">
      <c r="A232" s="100"/>
      <c r="B232" s="100"/>
      <c r="C232" s="100"/>
      <c r="D232" s="100"/>
    </row>
    <row r="233" spans="1:4" ht="20.100000000000001" customHeight="1" x14ac:dyDescent="0.2">
      <c r="A233" s="100"/>
      <c r="B233" s="100"/>
      <c r="C233" s="100"/>
      <c r="D233" s="100"/>
    </row>
    <row r="234" spans="1:4" ht="20.100000000000001" customHeight="1" x14ac:dyDescent="0.2">
      <c r="A234" s="100"/>
      <c r="B234" s="100"/>
      <c r="C234" s="100"/>
      <c r="D234" s="100"/>
    </row>
    <row r="235" spans="1:4" ht="20.100000000000001" customHeight="1" x14ac:dyDescent="0.2">
      <c r="A235" s="100"/>
      <c r="B235" s="100"/>
      <c r="C235" s="100"/>
      <c r="D235" s="100"/>
    </row>
    <row r="236" spans="1:4" ht="20.100000000000001" customHeight="1" x14ac:dyDescent="0.2">
      <c r="A236" s="100"/>
      <c r="B236" s="100"/>
      <c r="C236" s="100"/>
      <c r="D236" s="100"/>
    </row>
    <row r="237" spans="1:4" ht="20.100000000000001" customHeight="1" x14ac:dyDescent="0.2">
      <c r="A237" s="100"/>
      <c r="B237" s="100"/>
      <c r="C237" s="100"/>
      <c r="D237" s="100"/>
    </row>
    <row r="238" spans="1:4" ht="20.100000000000001" customHeight="1" x14ac:dyDescent="0.2">
      <c r="A238" s="100"/>
      <c r="B238" s="100"/>
      <c r="C238" s="100"/>
      <c r="D238" s="100"/>
    </row>
    <row r="239" spans="1:4" ht="20.100000000000001" customHeight="1" x14ac:dyDescent="0.2">
      <c r="A239" s="100"/>
      <c r="B239" s="100"/>
      <c r="C239" s="100"/>
      <c r="D239" s="100"/>
    </row>
    <row r="240" spans="1:4" ht="20.100000000000001" customHeight="1" x14ac:dyDescent="0.2">
      <c r="A240" s="100"/>
      <c r="B240" s="100"/>
      <c r="C240" s="100"/>
      <c r="D240" s="100"/>
    </row>
    <row r="241" spans="1:4" ht="20.100000000000001" customHeight="1" x14ac:dyDescent="0.2">
      <c r="A241" s="100"/>
      <c r="B241" s="100"/>
      <c r="C241" s="100"/>
      <c r="D241" s="100"/>
    </row>
    <row r="242" spans="1:4" ht="20.100000000000001" customHeight="1" x14ac:dyDescent="0.2">
      <c r="A242" s="100"/>
      <c r="B242" s="100"/>
      <c r="C242" s="100"/>
      <c r="D242" s="100"/>
    </row>
    <row r="243" spans="1:4" ht="20.100000000000001" customHeight="1" x14ac:dyDescent="0.2">
      <c r="A243" s="100"/>
      <c r="B243" s="100"/>
      <c r="C243" s="100"/>
      <c r="D243" s="100"/>
    </row>
  </sheetData>
  <mergeCells count="7">
    <mergeCell ref="A29:C29"/>
    <mergeCell ref="A1:D1"/>
    <mergeCell ref="A2:D2"/>
    <mergeCell ref="A3:D3"/>
    <mergeCell ref="A4:D4"/>
    <mergeCell ref="A5:C6"/>
    <mergeCell ref="D5:D6"/>
  </mergeCells>
  <printOptions horizontalCentered="1"/>
  <pageMargins left="0.39370078740157483" right="0.39370078740157483" top="0.74803149606299213" bottom="0.74803149606299213" header="0.31496062992125984" footer="0.31496062992125984"/>
  <pageSetup scale="90" orientation="portrait" r:id="rId1"/>
  <headerFooter>
    <oddFooter>&amp;C&amp;P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FB2EB-F04F-4F19-BA3E-AAEB84ECF3B7}">
  <dimension ref="A1:K1497"/>
  <sheetViews>
    <sheetView zoomScaleNormal="100" workbookViewId="0">
      <pane xSplit="10" ySplit="3" topLeftCell="K146" activePane="bottomRight" state="frozen"/>
      <selection pane="topRight" activeCell="J1" sqref="J1"/>
      <selection pane="bottomLeft" activeCell="A3" sqref="A3"/>
      <selection pane="bottomRight" activeCell="B141" sqref="B141:B160"/>
    </sheetView>
  </sheetViews>
  <sheetFormatPr baseColWidth="10" defaultColWidth="16.19921875" defaultRowHeight="11.25" x14ac:dyDescent="0.2"/>
  <cols>
    <col min="1" max="1" width="13.19921875" style="102" customWidth="1"/>
    <col min="2" max="2" width="16" style="60" customWidth="1"/>
    <col min="3" max="3" width="13.59765625" style="60" bestFit="1" customWidth="1"/>
    <col min="4" max="4" width="15" style="60" customWidth="1"/>
    <col min="5" max="5" width="9.59765625" style="60" customWidth="1"/>
    <col min="6" max="6" width="7.59765625" style="60" customWidth="1"/>
    <col min="7" max="7" width="8" style="60" customWidth="1"/>
    <col min="8" max="9" width="14.3984375" style="60" customWidth="1"/>
    <col min="10" max="10" width="96.59765625" style="60" customWidth="1"/>
    <col min="11" max="11" width="22" style="60" customWidth="1"/>
    <col min="12" max="16384" width="16.19921875" style="60"/>
  </cols>
  <sheetData>
    <row r="1" spans="1:11" ht="30" customHeight="1" x14ac:dyDescent="0.2">
      <c r="A1" s="388" t="s">
        <v>310</v>
      </c>
      <c r="B1" s="389"/>
      <c r="C1" s="389"/>
      <c r="D1" s="389"/>
      <c r="E1" s="389"/>
      <c r="F1" s="389"/>
      <c r="G1" s="389"/>
      <c r="H1" s="389"/>
      <c r="I1" s="389"/>
      <c r="J1" s="389"/>
      <c r="K1" s="59"/>
    </row>
    <row r="2" spans="1:11" ht="30" customHeight="1" x14ac:dyDescent="0.2">
      <c r="A2" s="390" t="s">
        <v>448</v>
      </c>
      <c r="B2" s="391"/>
      <c r="C2" s="391"/>
      <c r="D2" s="391"/>
      <c r="E2" s="391"/>
      <c r="F2" s="391"/>
      <c r="G2" s="391"/>
      <c r="H2" s="391"/>
      <c r="I2" s="391"/>
      <c r="J2" s="391"/>
      <c r="K2" s="61"/>
    </row>
    <row r="3" spans="1:11" ht="24.95" customHeight="1" x14ac:dyDescent="0.2">
      <c r="A3" s="62" t="s">
        <v>449</v>
      </c>
      <c r="B3" s="62" t="s">
        <v>450</v>
      </c>
      <c r="C3" s="62" t="s">
        <v>315</v>
      </c>
      <c r="D3" s="62" t="s">
        <v>451</v>
      </c>
      <c r="E3" s="62" t="s">
        <v>452</v>
      </c>
      <c r="F3" s="62" t="s">
        <v>453</v>
      </c>
      <c r="G3" s="62" t="s">
        <v>454</v>
      </c>
      <c r="H3" s="62" t="s">
        <v>455</v>
      </c>
      <c r="I3" s="62" t="s">
        <v>456</v>
      </c>
      <c r="J3" s="62" t="s">
        <v>319</v>
      </c>
      <c r="K3" s="62" t="s">
        <v>457</v>
      </c>
    </row>
    <row r="4" spans="1:11" ht="24.95" customHeight="1" x14ac:dyDescent="0.2">
      <c r="A4" s="63" t="s">
        <v>321</v>
      </c>
      <c r="B4" s="64"/>
      <c r="C4" s="64" t="s">
        <v>458</v>
      </c>
      <c r="D4" s="64" t="s">
        <v>459</v>
      </c>
      <c r="E4" s="64">
        <v>1</v>
      </c>
      <c r="F4" s="65" t="s">
        <v>460</v>
      </c>
      <c r="G4" s="65" t="s">
        <v>460</v>
      </c>
      <c r="H4" s="65" t="s">
        <v>460</v>
      </c>
      <c r="I4" s="66" t="s">
        <v>254</v>
      </c>
      <c r="J4" s="67" t="s">
        <v>461</v>
      </c>
      <c r="K4" s="68"/>
    </row>
    <row r="5" spans="1:11" ht="24.95" customHeight="1" x14ac:dyDescent="0.2">
      <c r="A5" s="69" t="s">
        <v>321</v>
      </c>
      <c r="B5" s="70"/>
      <c r="C5" s="70" t="s">
        <v>458</v>
      </c>
      <c r="D5" s="70" t="s">
        <v>459</v>
      </c>
      <c r="E5" s="70">
        <v>1</v>
      </c>
      <c r="F5" s="66" t="s">
        <v>462</v>
      </c>
      <c r="G5" s="66" t="s">
        <v>460</v>
      </c>
      <c r="H5" s="66" t="s">
        <v>460</v>
      </c>
      <c r="I5" s="66" t="s">
        <v>463</v>
      </c>
      <c r="J5" s="71" t="s">
        <v>464</v>
      </c>
      <c r="K5" s="72">
        <f>K6+K7</f>
        <v>2</v>
      </c>
    </row>
    <row r="6" spans="1:11" ht="24.95" customHeight="1" x14ac:dyDescent="0.2">
      <c r="A6" s="63" t="s">
        <v>321</v>
      </c>
      <c r="B6" s="64">
        <v>1125100000</v>
      </c>
      <c r="C6" s="64" t="s">
        <v>458</v>
      </c>
      <c r="D6" s="64" t="s">
        <v>459</v>
      </c>
      <c r="E6" s="64">
        <v>1</v>
      </c>
      <c r="F6" s="64">
        <v>11</v>
      </c>
      <c r="G6" s="65" t="s">
        <v>465</v>
      </c>
      <c r="H6" s="65" t="s">
        <v>460</v>
      </c>
      <c r="I6" s="65" t="s">
        <v>466</v>
      </c>
      <c r="J6" s="73" t="s">
        <v>467</v>
      </c>
      <c r="K6" s="68">
        <v>1</v>
      </c>
    </row>
    <row r="7" spans="1:11" ht="24.95" customHeight="1" x14ac:dyDescent="0.2">
      <c r="A7" s="63" t="s">
        <v>321</v>
      </c>
      <c r="B7" s="64">
        <v>1125100000</v>
      </c>
      <c r="C7" s="64" t="s">
        <v>458</v>
      </c>
      <c r="D7" s="64" t="s">
        <v>459</v>
      </c>
      <c r="E7" s="64">
        <v>1</v>
      </c>
      <c r="F7" s="64">
        <v>11</v>
      </c>
      <c r="G7" s="65" t="s">
        <v>468</v>
      </c>
      <c r="H7" s="65" t="s">
        <v>460</v>
      </c>
      <c r="I7" s="65" t="s">
        <v>469</v>
      </c>
      <c r="J7" s="73" t="s">
        <v>470</v>
      </c>
      <c r="K7" s="68">
        <v>1</v>
      </c>
    </row>
    <row r="8" spans="1:11" ht="24.95" customHeight="1" x14ac:dyDescent="0.2">
      <c r="A8" s="69" t="s">
        <v>321</v>
      </c>
      <c r="B8" s="70"/>
      <c r="C8" s="70" t="s">
        <v>458</v>
      </c>
      <c r="D8" s="70" t="s">
        <v>459</v>
      </c>
      <c r="E8" s="70">
        <v>2</v>
      </c>
      <c r="F8" s="70">
        <v>12</v>
      </c>
      <c r="G8" s="66" t="s">
        <v>460</v>
      </c>
      <c r="H8" s="66" t="s">
        <v>460</v>
      </c>
      <c r="I8" s="66" t="s">
        <v>471</v>
      </c>
      <c r="J8" s="71" t="s">
        <v>472</v>
      </c>
      <c r="K8" s="72">
        <f>K9+K12+K13</f>
        <v>31513260</v>
      </c>
    </row>
    <row r="9" spans="1:11" ht="24.95" customHeight="1" x14ac:dyDescent="0.2">
      <c r="A9" s="63" t="s">
        <v>321</v>
      </c>
      <c r="B9" s="64"/>
      <c r="C9" s="64" t="s">
        <v>458</v>
      </c>
      <c r="D9" s="64" t="s">
        <v>459</v>
      </c>
      <c r="E9" s="64">
        <v>2</v>
      </c>
      <c r="F9" s="64">
        <v>12</v>
      </c>
      <c r="G9" s="65" t="s">
        <v>465</v>
      </c>
      <c r="H9" s="65" t="s">
        <v>460</v>
      </c>
      <c r="I9" s="65" t="s">
        <v>473</v>
      </c>
      <c r="J9" s="73" t="s">
        <v>474</v>
      </c>
      <c r="K9" s="72">
        <f>K10+K11</f>
        <v>30261438</v>
      </c>
    </row>
    <row r="10" spans="1:11" ht="24.95" customHeight="1" x14ac:dyDescent="0.2">
      <c r="A10" s="63" t="s">
        <v>321</v>
      </c>
      <c r="B10" s="64">
        <v>1125100000</v>
      </c>
      <c r="C10" s="64" t="s">
        <v>458</v>
      </c>
      <c r="D10" s="64" t="s">
        <v>459</v>
      </c>
      <c r="E10" s="64">
        <v>2</v>
      </c>
      <c r="F10" s="64">
        <v>12</v>
      </c>
      <c r="G10" s="65" t="s">
        <v>465</v>
      </c>
      <c r="H10" s="65" t="s">
        <v>465</v>
      </c>
      <c r="I10" s="65" t="s">
        <v>473</v>
      </c>
      <c r="J10" s="73" t="s">
        <v>474</v>
      </c>
      <c r="K10" s="68">
        <v>26261438</v>
      </c>
    </row>
    <row r="11" spans="1:11" ht="24.95" customHeight="1" x14ac:dyDescent="0.2">
      <c r="A11" s="63" t="s">
        <v>321</v>
      </c>
      <c r="B11" s="64">
        <v>1125100000</v>
      </c>
      <c r="C11" s="64" t="s">
        <v>458</v>
      </c>
      <c r="D11" s="64" t="s">
        <v>459</v>
      </c>
      <c r="E11" s="64">
        <v>2</v>
      </c>
      <c r="F11" s="64">
        <v>12</v>
      </c>
      <c r="G11" s="65" t="s">
        <v>465</v>
      </c>
      <c r="H11" s="65" t="s">
        <v>475</v>
      </c>
      <c r="I11" s="65" t="s">
        <v>473</v>
      </c>
      <c r="J11" s="73" t="s">
        <v>476</v>
      </c>
      <c r="K11" s="68">
        <v>4000000</v>
      </c>
    </row>
    <row r="12" spans="1:11" ht="24.95" customHeight="1" x14ac:dyDescent="0.2">
      <c r="A12" s="63" t="s">
        <v>321</v>
      </c>
      <c r="B12" s="64">
        <v>1125100000</v>
      </c>
      <c r="C12" s="64" t="s">
        <v>458</v>
      </c>
      <c r="D12" s="64" t="s">
        <v>459</v>
      </c>
      <c r="E12" s="64">
        <v>2</v>
      </c>
      <c r="F12" s="64">
        <v>12</v>
      </c>
      <c r="G12" s="65" t="s">
        <v>475</v>
      </c>
      <c r="H12" s="65" t="s">
        <v>460</v>
      </c>
      <c r="I12" s="65" t="s">
        <v>477</v>
      </c>
      <c r="J12" s="73" t="s">
        <v>478</v>
      </c>
      <c r="K12" s="68">
        <v>331921</v>
      </c>
    </row>
    <row r="13" spans="1:11" ht="24.95" customHeight="1" x14ac:dyDescent="0.2">
      <c r="A13" s="63" t="s">
        <v>321</v>
      </c>
      <c r="B13" s="64">
        <v>1125100000</v>
      </c>
      <c r="C13" s="64" t="s">
        <v>458</v>
      </c>
      <c r="D13" s="64" t="s">
        <v>459</v>
      </c>
      <c r="E13" s="64">
        <v>2</v>
      </c>
      <c r="F13" s="64">
        <v>12</v>
      </c>
      <c r="G13" s="65" t="s">
        <v>468</v>
      </c>
      <c r="H13" s="65" t="s">
        <v>460</v>
      </c>
      <c r="I13" s="65" t="s">
        <v>479</v>
      </c>
      <c r="J13" s="73" t="s">
        <v>480</v>
      </c>
      <c r="K13" s="68">
        <v>919901</v>
      </c>
    </row>
    <row r="14" spans="1:11" ht="24.95" customHeight="1" x14ac:dyDescent="0.2">
      <c r="A14" s="69" t="s">
        <v>321</v>
      </c>
      <c r="B14" s="70"/>
      <c r="C14" s="70" t="s">
        <v>458</v>
      </c>
      <c r="D14" s="70" t="s">
        <v>459</v>
      </c>
      <c r="E14" s="70">
        <v>3</v>
      </c>
      <c r="F14" s="70">
        <v>13</v>
      </c>
      <c r="G14" s="66" t="s">
        <v>460</v>
      </c>
      <c r="H14" s="66" t="s">
        <v>460</v>
      </c>
      <c r="I14" s="66" t="s">
        <v>481</v>
      </c>
      <c r="J14" s="71" t="s">
        <v>482</v>
      </c>
      <c r="K14" s="72">
        <f>SUM(K15:K17)</f>
        <v>412731</v>
      </c>
    </row>
    <row r="15" spans="1:11" ht="24.95" customHeight="1" x14ac:dyDescent="0.2">
      <c r="A15" s="63" t="s">
        <v>321</v>
      </c>
      <c r="B15" s="64">
        <v>1125100000</v>
      </c>
      <c r="C15" s="64" t="s">
        <v>458</v>
      </c>
      <c r="D15" s="64" t="s">
        <v>459</v>
      </c>
      <c r="E15" s="64">
        <v>3</v>
      </c>
      <c r="F15" s="64">
        <v>13</v>
      </c>
      <c r="G15" s="65" t="s">
        <v>465</v>
      </c>
      <c r="H15" s="65" t="s">
        <v>460</v>
      </c>
      <c r="I15" s="65" t="s">
        <v>483</v>
      </c>
      <c r="J15" s="73" t="s">
        <v>484</v>
      </c>
      <c r="K15" s="68">
        <v>1</v>
      </c>
    </row>
    <row r="16" spans="1:11" ht="24.95" customHeight="1" x14ac:dyDescent="0.2">
      <c r="A16" s="63" t="s">
        <v>321</v>
      </c>
      <c r="B16" s="64">
        <v>1125100000</v>
      </c>
      <c r="C16" s="64" t="s">
        <v>458</v>
      </c>
      <c r="D16" s="64" t="s">
        <v>459</v>
      </c>
      <c r="E16" s="64">
        <v>3</v>
      </c>
      <c r="F16" s="64">
        <v>13</v>
      </c>
      <c r="G16" s="65" t="s">
        <v>468</v>
      </c>
      <c r="H16" s="65" t="s">
        <v>460</v>
      </c>
      <c r="I16" s="65" t="s">
        <v>485</v>
      </c>
      <c r="J16" s="73" t="s">
        <v>486</v>
      </c>
      <c r="K16" s="68">
        <v>79930</v>
      </c>
    </row>
    <row r="17" spans="1:11" ht="24.95" customHeight="1" x14ac:dyDescent="0.2">
      <c r="A17" s="63" t="s">
        <v>321</v>
      </c>
      <c r="B17" s="64">
        <v>1125100000</v>
      </c>
      <c r="C17" s="64" t="s">
        <v>458</v>
      </c>
      <c r="D17" s="64" t="s">
        <v>459</v>
      </c>
      <c r="E17" s="64">
        <v>3</v>
      </c>
      <c r="F17" s="64">
        <v>13</v>
      </c>
      <c r="G17" s="65" t="s">
        <v>487</v>
      </c>
      <c r="H17" s="65" t="s">
        <v>460</v>
      </c>
      <c r="I17" s="65" t="s">
        <v>488</v>
      </c>
      <c r="J17" s="73" t="s">
        <v>489</v>
      </c>
      <c r="K17" s="68">
        <v>332800</v>
      </c>
    </row>
    <row r="18" spans="1:11" ht="24.95" customHeight="1" x14ac:dyDescent="0.2">
      <c r="A18" s="69" t="s">
        <v>321</v>
      </c>
      <c r="B18" s="70"/>
      <c r="C18" s="70" t="s">
        <v>458</v>
      </c>
      <c r="D18" s="70" t="s">
        <v>459</v>
      </c>
      <c r="E18" s="70">
        <v>7</v>
      </c>
      <c r="F18" s="70">
        <v>17</v>
      </c>
      <c r="G18" s="66" t="s">
        <v>460</v>
      </c>
      <c r="H18" s="66" t="s">
        <v>460</v>
      </c>
      <c r="I18" s="66" t="s">
        <v>490</v>
      </c>
      <c r="J18" s="71" t="s">
        <v>491</v>
      </c>
      <c r="K18" s="72">
        <f>SUM(K19:K21)</f>
        <v>1738457</v>
      </c>
    </row>
    <row r="19" spans="1:11" ht="24.95" customHeight="1" x14ac:dyDescent="0.2">
      <c r="A19" s="63" t="s">
        <v>321</v>
      </c>
      <c r="B19" s="64">
        <v>1125100000</v>
      </c>
      <c r="C19" s="64" t="s">
        <v>458</v>
      </c>
      <c r="D19" s="64" t="s">
        <v>459</v>
      </c>
      <c r="E19" s="64">
        <v>7</v>
      </c>
      <c r="F19" s="64">
        <v>17</v>
      </c>
      <c r="G19" s="65" t="s">
        <v>465</v>
      </c>
      <c r="H19" s="65" t="s">
        <v>460</v>
      </c>
      <c r="I19" s="65" t="s">
        <v>492</v>
      </c>
      <c r="J19" s="73" t="s">
        <v>493</v>
      </c>
      <c r="K19" s="68">
        <v>1389802</v>
      </c>
    </row>
    <row r="20" spans="1:11" ht="24.95" customHeight="1" x14ac:dyDescent="0.2">
      <c r="A20" s="63" t="s">
        <v>321</v>
      </c>
      <c r="B20" s="64">
        <v>1125100000</v>
      </c>
      <c r="C20" s="64" t="s">
        <v>458</v>
      </c>
      <c r="D20" s="64" t="s">
        <v>459</v>
      </c>
      <c r="E20" s="64">
        <v>7</v>
      </c>
      <c r="F20" s="64">
        <v>17</v>
      </c>
      <c r="G20" s="65" t="s">
        <v>475</v>
      </c>
      <c r="H20" s="65" t="s">
        <v>460</v>
      </c>
      <c r="I20" s="65" t="s">
        <v>494</v>
      </c>
      <c r="J20" s="73" t="s">
        <v>495</v>
      </c>
      <c r="K20" s="68">
        <v>235087</v>
      </c>
    </row>
    <row r="21" spans="1:11" ht="24.95" customHeight="1" thickBot="1" x14ac:dyDescent="0.25">
      <c r="A21" s="63" t="s">
        <v>321</v>
      </c>
      <c r="B21" s="64">
        <v>1125100000</v>
      </c>
      <c r="C21" s="64" t="s">
        <v>458</v>
      </c>
      <c r="D21" s="64" t="s">
        <v>459</v>
      </c>
      <c r="E21" s="64">
        <v>7</v>
      </c>
      <c r="F21" s="64">
        <v>17</v>
      </c>
      <c r="G21" s="65" t="s">
        <v>468</v>
      </c>
      <c r="H21" s="65" t="s">
        <v>460</v>
      </c>
      <c r="I21" s="65" t="s">
        <v>496</v>
      </c>
      <c r="J21" s="74" t="s">
        <v>497</v>
      </c>
      <c r="K21" s="68">
        <v>113568</v>
      </c>
    </row>
    <row r="22" spans="1:11" ht="24.95" customHeight="1" thickBot="1" x14ac:dyDescent="0.25">
      <c r="A22" s="75"/>
      <c r="B22" s="76"/>
      <c r="C22" s="76"/>
      <c r="D22" s="76"/>
      <c r="E22" s="76"/>
      <c r="F22" s="76"/>
      <c r="G22" s="77"/>
      <c r="H22" s="76"/>
      <c r="I22" s="78" t="s">
        <v>254</v>
      </c>
      <c r="J22" s="79" t="s">
        <v>498</v>
      </c>
      <c r="K22" s="80">
        <f>K5+K8+K14+K18</f>
        <v>33664450</v>
      </c>
    </row>
    <row r="23" spans="1:11" ht="24.95" customHeight="1" x14ac:dyDescent="0.2">
      <c r="A23" s="63" t="s">
        <v>321</v>
      </c>
      <c r="B23" s="64"/>
      <c r="C23" s="64" t="s">
        <v>458</v>
      </c>
      <c r="D23" s="64" t="s">
        <v>459</v>
      </c>
      <c r="E23" s="64">
        <v>1</v>
      </c>
      <c r="F23" s="64">
        <v>0</v>
      </c>
      <c r="G23" s="65" t="s">
        <v>460</v>
      </c>
      <c r="H23" s="65" t="s">
        <v>460</v>
      </c>
      <c r="I23" s="65" t="s">
        <v>499</v>
      </c>
      <c r="J23" s="81" t="s">
        <v>500</v>
      </c>
      <c r="K23" s="82"/>
    </row>
    <row r="24" spans="1:11" ht="24.95" customHeight="1" x14ac:dyDescent="0.2">
      <c r="A24" s="69" t="s">
        <v>321</v>
      </c>
      <c r="B24" s="70"/>
      <c r="C24" s="70" t="s">
        <v>458</v>
      </c>
      <c r="D24" s="70" t="s">
        <v>459</v>
      </c>
      <c r="E24" s="70">
        <v>1</v>
      </c>
      <c r="F24" s="70">
        <v>31</v>
      </c>
      <c r="G24" s="66" t="s">
        <v>460</v>
      </c>
      <c r="H24" s="66" t="s">
        <v>460</v>
      </c>
      <c r="I24" s="66" t="s">
        <v>501</v>
      </c>
      <c r="J24" s="71" t="s">
        <v>502</v>
      </c>
      <c r="K24" s="72">
        <f>SUM(K25:K27)</f>
        <v>8735273</v>
      </c>
    </row>
    <row r="25" spans="1:11" ht="24.95" customHeight="1" x14ac:dyDescent="0.2">
      <c r="A25" s="63" t="s">
        <v>321</v>
      </c>
      <c r="B25" s="64">
        <v>1125100000</v>
      </c>
      <c r="C25" s="64" t="s">
        <v>458</v>
      </c>
      <c r="D25" s="64" t="s">
        <v>459</v>
      </c>
      <c r="E25" s="64">
        <v>1</v>
      </c>
      <c r="F25" s="64">
        <v>31</v>
      </c>
      <c r="G25" s="65" t="s">
        <v>465</v>
      </c>
      <c r="H25" s="65" t="s">
        <v>460</v>
      </c>
      <c r="I25" s="65" t="s">
        <v>503</v>
      </c>
      <c r="J25" s="73" t="s">
        <v>504</v>
      </c>
      <c r="K25" s="68">
        <v>3176389</v>
      </c>
    </row>
    <row r="26" spans="1:11" ht="24.95" customHeight="1" x14ac:dyDescent="0.2">
      <c r="A26" s="63" t="s">
        <v>321</v>
      </c>
      <c r="B26" s="64">
        <v>1125100000</v>
      </c>
      <c r="C26" s="64" t="s">
        <v>458</v>
      </c>
      <c r="D26" s="64" t="s">
        <v>459</v>
      </c>
      <c r="E26" s="64">
        <v>1</v>
      </c>
      <c r="F26" s="64">
        <v>31</v>
      </c>
      <c r="G26" s="65" t="s">
        <v>475</v>
      </c>
      <c r="H26" s="65" t="s">
        <v>460</v>
      </c>
      <c r="I26" s="65" t="s">
        <v>505</v>
      </c>
      <c r="J26" s="73" t="s">
        <v>506</v>
      </c>
      <c r="K26" s="68">
        <v>5558883</v>
      </c>
    </row>
    <row r="27" spans="1:11" ht="24.95" customHeight="1" thickBot="1" x14ac:dyDescent="0.25">
      <c r="A27" s="63" t="s">
        <v>321</v>
      </c>
      <c r="B27" s="64">
        <v>1125100000</v>
      </c>
      <c r="C27" s="64" t="s">
        <v>458</v>
      </c>
      <c r="D27" s="64" t="s">
        <v>459</v>
      </c>
      <c r="E27" s="64">
        <v>1</v>
      </c>
      <c r="F27" s="64">
        <v>31</v>
      </c>
      <c r="G27" s="65" t="s">
        <v>468</v>
      </c>
      <c r="H27" s="65" t="s">
        <v>460</v>
      </c>
      <c r="I27" s="65" t="s">
        <v>507</v>
      </c>
      <c r="J27" s="74" t="s">
        <v>508</v>
      </c>
      <c r="K27" s="83">
        <v>1</v>
      </c>
    </row>
    <row r="28" spans="1:11" ht="24.95" customHeight="1" thickBot="1" x14ac:dyDescent="0.25">
      <c r="A28" s="84"/>
      <c r="B28" s="76"/>
      <c r="C28" s="76"/>
      <c r="D28" s="76"/>
      <c r="E28" s="76"/>
      <c r="F28" s="76"/>
      <c r="G28" s="77"/>
      <c r="H28" s="76"/>
      <c r="I28" s="78" t="s">
        <v>499</v>
      </c>
      <c r="J28" s="79" t="s">
        <v>509</v>
      </c>
      <c r="K28" s="80">
        <f>K24</f>
        <v>8735273</v>
      </c>
    </row>
    <row r="29" spans="1:11" ht="24.95" customHeight="1" x14ac:dyDescent="0.2">
      <c r="A29" s="63" t="s">
        <v>321</v>
      </c>
      <c r="B29" s="64"/>
      <c r="C29" s="64" t="s">
        <v>458</v>
      </c>
      <c r="D29" s="64" t="s">
        <v>459</v>
      </c>
      <c r="E29" s="64">
        <v>4</v>
      </c>
      <c r="F29" s="65" t="s">
        <v>460</v>
      </c>
      <c r="G29" s="65" t="s">
        <v>460</v>
      </c>
      <c r="H29" s="65" t="s">
        <v>460</v>
      </c>
      <c r="I29" s="66" t="s">
        <v>510</v>
      </c>
      <c r="J29" s="67" t="s">
        <v>511</v>
      </c>
      <c r="K29" s="68"/>
    </row>
    <row r="30" spans="1:11" ht="24.95" customHeight="1" x14ac:dyDescent="0.2">
      <c r="A30" s="69" t="s">
        <v>321</v>
      </c>
      <c r="B30" s="70"/>
      <c r="C30" s="70" t="s">
        <v>458</v>
      </c>
      <c r="D30" s="70" t="s">
        <v>459</v>
      </c>
      <c r="E30" s="70">
        <v>1</v>
      </c>
      <c r="F30" s="66" t="s">
        <v>512</v>
      </c>
      <c r="G30" s="66" t="s">
        <v>460</v>
      </c>
      <c r="H30" s="66" t="s">
        <v>460</v>
      </c>
      <c r="I30" s="66" t="s">
        <v>513</v>
      </c>
      <c r="J30" s="85" t="s">
        <v>514</v>
      </c>
      <c r="K30" s="72">
        <f>SUM(K31:K33)</f>
        <v>3</v>
      </c>
    </row>
    <row r="31" spans="1:11" ht="24.95" customHeight="1" x14ac:dyDescent="0.2">
      <c r="A31" s="63" t="s">
        <v>321</v>
      </c>
      <c r="B31" s="64">
        <v>1125100000</v>
      </c>
      <c r="C31" s="64" t="s">
        <v>458</v>
      </c>
      <c r="D31" s="64" t="s">
        <v>459</v>
      </c>
      <c r="E31" s="64">
        <v>1</v>
      </c>
      <c r="F31" s="65" t="s">
        <v>512</v>
      </c>
      <c r="G31" s="65" t="s">
        <v>465</v>
      </c>
      <c r="H31" s="65" t="s">
        <v>460</v>
      </c>
      <c r="I31" s="65" t="s">
        <v>515</v>
      </c>
      <c r="J31" s="86" t="s">
        <v>516</v>
      </c>
      <c r="K31" s="68">
        <v>1</v>
      </c>
    </row>
    <row r="32" spans="1:11" ht="24.95" customHeight="1" x14ac:dyDescent="0.2">
      <c r="A32" s="63" t="s">
        <v>321</v>
      </c>
      <c r="B32" s="64">
        <v>1125100000</v>
      </c>
      <c r="C32" s="64" t="s">
        <v>458</v>
      </c>
      <c r="D32" s="64" t="s">
        <v>459</v>
      </c>
      <c r="E32" s="64">
        <v>1</v>
      </c>
      <c r="F32" s="65" t="s">
        <v>512</v>
      </c>
      <c r="G32" s="65" t="s">
        <v>475</v>
      </c>
      <c r="H32" s="65" t="s">
        <v>460</v>
      </c>
      <c r="I32" s="65" t="s">
        <v>517</v>
      </c>
      <c r="J32" s="73" t="s">
        <v>518</v>
      </c>
      <c r="K32" s="68">
        <v>1</v>
      </c>
    </row>
    <row r="33" spans="1:11" ht="24.95" customHeight="1" x14ac:dyDescent="0.2">
      <c r="A33" s="63" t="s">
        <v>321</v>
      </c>
      <c r="B33" s="64">
        <v>1125100000</v>
      </c>
      <c r="C33" s="64" t="s">
        <v>458</v>
      </c>
      <c r="D33" s="64" t="s">
        <v>459</v>
      </c>
      <c r="E33" s="64">
        <v>1</v>
      </c>
      <c r="F33" s="65" t="s">
        <v>512</v>
      </c>
      <c r="G33" s="65" t="s">
        <v>468</v>
      </c>
      <c r="H33" s="65" t="s">
        <v>460</v>
      </c>
      <c r="I33" s="65" t="s">
        <v>519</v>
      </c>
      <c r="J33" s="73" t="s">
        <v>520</v>
      </c>
      <c r="K33" s="68">
        <v>1</v>
      </c>
    </row>
    <row r="34" spans="1:11" ht="24.95" customHeight="1" x14ac:dyDescent="0.2">
      <c r="A34" s="69" t="s">
        <v>321</v>
      </c>
      <c r="B34" s="70"/>
      <c r="C34" s="70" t="s">
        <v>458</v>
      </c>
      <c r="D34" s="70" t="s">
        <v>459</v>
      </c>
      <c r="E34" s="70">
        <v>3</v>
      </c>
      <c r="F34" s="66" t="s">
        <v>521</v>
      </c>
      <c r="G34" s="66" t="s">
        <v>460</v>
      </c>
      <c r="H34" s="66" t="s">
        <v>460</v>
      </c>
      <c r="I34" s="66" t="s">
        <v>522</v>
      </c>
      <c r="J34" s="71" t="s">
        <v>523</v>
      </c>
      <c r="K34" s="72">
        <f>K35+K36+K56+K57+K58+K59+K60</f>
        <v>6479846</v>
      </c>
    </row>
    <row r="35" spans="1:11" ht="24.95" customHeight="1" x14ac:dyDescent="0.2">
      <c r="A35" s="63" t="s">
        <v>321</v>
      </c>
      <c r="B35" s="64">
        <v>1125100000</v>
      </c>
      <c r="C35" s="64" t="s">
        <v>458</v>
      </c>
      <c r="D35" s="64" t="s">
        <v>459</v>
      </c>
      <c r="E35" s="64">
        <v>3</v>
      </c>
      <c r="F35" s="65" t="s">
        <v>521</v>
      </c>
      <c r="G35" s="65" t="s">
        <v>465</v>
      </c>
      <c r="H35" s="65" t="s">
        <v>460</v>
      </c>
      <c r="I35" s="65" t="s">
        <v>524</v>
      </c>
      <c r="J35" s="73" t="s">
        <v>525</v>
      </c>
      <c r="K35" s="68">
        <v>164265</v>
      </c>
    </row>
    <row r="36" spans="1:11" ht="24.95" customHeight="1" x14ac:dyDescent="0.2">
      <c r="A36" s="69" t="s">
        <v>321</v>
      </c>
      <c r="B36" s="70"/>
      <c r="C36" s="70" t="s">
        <v>458</v>
      </c>
      <c r="D36" s="70" t="s">
        <v>459</v>
      </c>
      <c r="E36" s="70">
        <v>3</v>
      </c>
      <c r="F36" s="66" t="s">
        <v>521</v>
      </c>
      <c r="G36" s="66" t="s">
        <v>475</v>
      </c>
      <c r="H36" s="66" t="s">
        <v>460</v>
      </c>
      <c r="I36" s="66" t="s">
        <v>526</v>
      </c>
      <c r="J36" s="71" t="s">
        <v>527</v>
      </c>
      <c r="K36" s="72">
        <f>SUM(K37:K55)</f>
        <v>1916647</v>
      </c>
    </row>
    <row r="37" spans="1:11" ht="24.95" customHeight="1" x14ac:dyDescent="0.2">
      <c r="A37" s="63" t="s">
        <v>321</v>
      </c>
      <c r="B37" s="64">
        <v>1125100000</v>
      </c>
      <c r="C37" s="64" t="s">
        <v>458</v>
      </c>
      <c r="D37" s="64" t="s">
        <v>459</v>
      </c>
      <c r="E37" s="64" t="s">
        <v>528</v>
      </c>
      <c r="F37" s="65" t="s">
        <v>521</v>
      </c>
      <c r="G37" s="65" t="s">
        <v>475</v>
      </c>
      <c r="H37" s="65" t="s">
        <v>465</v>
      </c>
      <c r="I37" s="65" t="s">
        <v>529</v>
      </c>
      <c r="J37" s="73" t="s">
        <v>530</v>
      </c>
      <c r="K37" s="68">
        <v>465088</v>
      </c>
    </row>
    <row r="38" spans="1:11" ht="24.95" customHeight="1" x14ac:dyDescent="0.2">
      <c r="A38" s="63" t="s">
        <v>321</v>
      </c>
      <c r="B38" s="64">
        <v>1125100000</v>
      </c>
      <c r="C38" s="64" t="s">
        <v>458</v>
      </c>
      <c r="D38" s="64" t="s">
        <v>459</v>
      </c>
      <c r="E38" s="64">
        <v>3</v>
      </c>
      <c r="F38" s="65" t="s">
        <v>521</v>
      </c>
      <c r="G38" s="65" t="s">
        <v>475</v>
      </c>
      <c r="H38" s="65" t="s">
        <v>475</v>
      </c>
      <c r="I38" s="65" t="s">
        <v>531</v>
      </c>
      <c r="J38" s="73" t="s">
        <v>532</v>
      </c>
      <c r="K38" s="68">
        <v>324480</v>
      </c>
    </row>
    <row r="39" spans="1:11" ht="24.95" customHeight="1" x14ac:dyDescent="0.2">
      <c r="A39" s="63" t="s">
        <v>321</v>
      </c>
      <c r="B39" s="64">
        <v>1125100000</v>
      </c>
      <c r="C39" s="64" t="s">
        <v>458</v>
      </c>
      <c r="D39" s="64" t="s">
        <v>459</v>
      </c>
      <c r="E39" s="64">
        <v>3</v>
      </c>
      <c r="F39" s="65" t="s">
        <v>521</v>
      </c>
      <c r="G39" s="65" t="s">
        <v>475</v>
      </c>
      <c r="H39" s="65" t="s">
        <v>468</v>
      </c>
      <c r="I39" s="65" t="s">
        <v>526</v>
      </c>
      <c r="J39" s="73" t="s">
        <v>533</v>
      </c>
      <c r="K39" s="68">
        <v>324480</v>
      </c>
    </row>
    <row r="40" spans="1:11" ht="24.95" customHeight="1" x14ac:dyDescent="0.2">
      <c r="A40" s="63" t="s">
        <v>321</v>
      </c>
      <c r="B40" s="64">
        <v>1125100000</v>
      </c>
      <c r="C40" s="64" t="s">
        <v>458</v>
      </c>
      <c r="D40" s="64" t="s">
        <v>459</v>
      </c>
      <c r="E40" s="64">
        <v>3</v>
      </c>
      <c r="F40" s="65" t="s">
        <v>521</v>
      </c>
      <c r="G40" s="65" t="s">
        <v>475</v>
      </c>
      <c r="H40" s="65" t="s">
        <v>487</v>
      </c>
      <c r="I40" s="65" t="s">
        <v>526</v>
      </c>
      <c r="J40" s="73" t="s">
        <v>534</v>
      </c>
      <c r="K40" s="68">
        <v>99918</v>
      </c>
    </row>
    <row r="41" spans="1:11" ht="24.95" customHeight="1" x14ac:dyDescent="0.2">
      <c r="A41" s="63" t="s">
        <v>321</v>
      </c>
      <c r="B41" s="64">
        <v>1125100000</v>
      </c>
      <c r="C41" s="64" t="s">
        <v>458</v>
      </c>
      <c r="D41" s="64" t="s">
        <v>459</v>
      </c>
      <c r="E41" s="64">
        <v>3</v>
      </c>
      <c r="F41" s="65" t="s">
        <v>521</v>
      </c>
      <c r="G41" s="65" t="s">
        <v>475</v>
      </c>
      <c r="H41" s="65" t="s">
        <v>535</v>
      </c>
      <c r="I41" s="65" t="s">
        <v>526</v>
      </c>
      <c r="J41" s="73" t="s">
        <v>536</v>
      </c>
      <c r="K41" s="68">
        <v>28965</v>
      </c>
    </row>
    <row r="42" spans="1:11" ht="24.95" customHeight="1" x14ac:dyDescent="0.2">
      <c r="A42" s="63" t="s">
        <v>321</v>
      </c>
      <c r="B42" s="64">
        <v>1125100000</v>
      </c>
      <c r="C42" s="64" t="s">
        <v>458</v>
      </c>
      <c r="D42" s="64" t="s">
        <v>459</v>
      </c>
      <c r="E42" s="64">
        <v>3</v>
      </c>
      <c r="F42" s="65" t="s">
        <v>521</v>
      </c>
      <c r="G42" s="65" t="s">
        <v>475</v>
      </c>
      <c r="H42" s="65" t="s">
        <v>537</v>
      </c>
      <c r="I42" s="65" t="s">
        <v>526</v>
      </c>
      <c r="J42" s="73" t="s">
        <v>538</v>
      </c>
      <c r="K42" s="68">
        <v>89470</v>
      </c>
    </row>
    <row r="43" spans="1:11" ht="24.95" customHeight="1" x14ac:dyDescent="0.2">
      <c r="A43" s="63" t="s">
        <v>321</v>
      </c>
      <c r="B43" s="64">
        <v>1125100000</v>
      </c>
      <c r="C43" s="64" t="s">
        <v>458</v>
      </c>
      <c r="D43" s="64" t="s">
        <v>459</v>
      </c>
      <c r="E43" s="64">
        <v>3</v>
      </c>
      <c r="F43" s="65" t="s">
        <v>521</v>
      </c>
      <c r="G43" s="65" t="s">
        <v>475</v>
      </c>
      <c r="H43" s="65" t="s">
        <v>539</v>
      </c>
      <c r="I43" s="65" t="s">
        <v>526</v>
      </c>
      <c r="J43" s="73" t="s">
        <v>540</v>
      </c>
      <c r="K43" s="68">
        <v>23417</v>
      </c>
    </row>
    <row r="44" spans="1:11" ht="24.95" customHeight="1" x14ac:dyDescent="0.2">
      <c r="A44" s="63" t="s">
        <v>321</v>
      </c>
      <c r="B44" s="64">
        <v>1125100000</v>
      </c>
      <c r="C44" s="64" t="s">
        <v>458</v>
      </c>
      <c r="D44" s="64" t="s">
        <v>459</v>
      </c>
      <c r="E44" s="64">
        <v>3</v>
      </c>
      <c r="F44" s="65" t="s">
        <v>521</v>
      </c>
      <c r="G44" s="65" t="s">
        <v>475</v>
      </c>
      <c r="H44" s="65" t="s">
        <v>541</v>
      </c>
      <c r="I44" s="65" t="s">
        <v>526</v>
      </c>
      <c r="J44" s="73" t="s">
        <v>542</v>
      </c>
      <c r="K44" s="68">
        <v>97344</v>
      </c>
    </row>
    <row r="45" spans="1:11" ht="24.95" customHeight="1" x14ac:dyDescent="0.2">
      <c r="A45" s="63" t="s">
        <v>321</v>
      </c>
      <c r="B45" s="64">
        <v>1125100000</v>
      </c>
      <c r="C45" s="64" t="s">
        <v>458</v>
      </c>
      <c r="D45" s="64" t="s">
        <v>459</v>
      </c>
      <c r="E45" s="64">
        <v>3</v>
      </c>
      <c r="F45" s="65" t="s">
        <v>521</v>
      </c>
      <c r="G45" s="65" t="s">
        <v>475</v>
      </c>
      <c r="H45" s="65" t="s">
        <v>543</v>
      </c>
      <c r="I45" s="65" t="s">
        <v>526</v>
      </c>
      <c r="J45" s="73" t="s">
        <v>544</v>
      </c>
      <c r="K45" s="68">
        <v>22011</v>
      </c>
    </row>
    <row r="46" spans="1:11" ht="24.95" customHeight="1" x14ac:dyDescent="0.2">
      <c r="A46" s="63" t="s">
        <v>321</v>
      </c>
      <c r="B46" s="64">
        <v>1125100000</v>
      </c>
      <c r="C46" s="64" t="s">
        <v>458</v>
      </c>
      <c r="D46" s="64" t="s">
        <v>459</v>
      </c>
      <c r="E46" s="64">
        <v>3</v>
      </c>
      <c r="F46" s="65" t="s">
        <v>521</v>
      </c>
      <c r="G46" s="65" t="s">
        <v>475</v>
      </c>
      <c r="H46" s="65" t="s">
        <v>545</v>
      </c>
      <c r="I46" s="65" t="s">
        <v>526</v>
      </c>
      <c r="J46" s="73" t="s">
        <v>546</v>
      </c>
      <c r="K46" s="68">
        <v>40408</v>
      </c>
    </row>
    <row r="47" spans="1:11" ht="24.95" customHeight="1" x14ac:dyDescent="0.2">
      <c r="A47" s="63" t="s">
        <v>321</v>
      </c>
      <c r="B47" s="64">
        <v>1125100000</v>
      </c>
      <c r="C47" s="64" t="s">
        <v>458</v>
      </c>
      <c r="D47" s="64" t="s">
        <v>459</v>
      </c>
      <c r="E47" s="64">
        <v>3</v>
      </c>
      <c r="F47" s="65" t="s">
        <v>521</v>
      </c>
      <c r="G47" s="65" t="s">
        <v>475</v>
      </c>
      <c r="H47" s="65" t="s">
        <v>462</v>
      </c>
      <c r="I47" s="65" t="s">
        <v>526</v>
      </c>
      <c r="J47" s="73" t="s">
        <v>547</v>
      </c>
      <c r="K47" s="68">
        <v>21632</v>
      </c>
    </row>
    <row r="48" spans="1:11" ht="24.95" customHeight="1" x14ac:dyDescent="0.2">
      <c r="A48" s="63" t="s">
        <v>321</v>
      </c>
      <c r="B48" s="64">
        <v>1125100000</v>
      </c>
      <c r="C48" s="64" t="s">
        <v>458</v>
      </c>
      <c r="D48" s="64" t="s">
        <v>459</v>
      </c>
      <c r="E48" s="64">
        <v>3</v>
      </c>
      <c r="F48" s="65" t="s">
        <v>521</v>
      </c>
      <c r="G48" s="65" t="s">
        <v>475</v>
      </c>
      <c r="H48" s="65" t="s">
        <v>548</v>
      </c>
      <c r="I48" s="65" t="s">
        <v>526</v>
      </c>
      <c r="J48" s="73" t="s">
        <v>549</v>
      </c>
      <c r="K48" s="68">
        <v>5878</v>
      </c>
    </row>
    <row r="49" spans="1:11" ht="24.95" customHeight="1" x14ac:dyDescent="0.2">
      <c r="A49" s="63" t="s">
        <v>321</v>
      </c>
      <c r="B49" s="64">
        <v>1125100000</v>
      </c>
      <c r="C49" s="64" t="s">
        <v>458</v>
      </c>
      <c r="D49" s="64" t="s">
        <v>459</v>
      </c>
      <c r="E49" s="64">
        <v>3</v>
      </c>
      <c r="F49" s="65" t="s">
        <v>521</v>
      </c>
      <c r="G49" s="65" t="s">
        <v>475</v>
      </c>
      <c r="H49" s="65" t="s">
        <v>550</v>
      </c>
      <c r="I49" s="65" t="s">
        <v>526</v>
      </c>
      <c r="J49" s="73" t="s">
        <v>551</v>
      </c>
      <c r="K49" s="68">
        <v>4702</v>
      </c>
    </row>
    <row r="50" spans="1:11" ht="24.95" customHeight="1" x14ac:dyDescent="0.2">
      <c r="A50" s="63" t="s">
        <v>321</v>
      </c>
      <c r="B50" s="64">
        <v>1125100000</v>
      </c>
      <c r="C50" s="64" t="s">
        <v>458</v>
      </c>
      <c r="D50" s="64" t="s">
        <v>459</v>
      </c>
      <c r="E50" s="64">
        <v>3</v>
      </c>
      <c r="F50" s="65" t="s">
        <v>521</v>
      </c>
      <c r="G50" s="65" t="s">
        <v>475</v>
      </c>
      <c r="H50" s="65" t="s">
        <v>552</v>
      </c>
      <c r="I50" s="65" t="s">
        <v>526</v>
      </c>
      <c r="J50" s="73" t="s">
        <v>553</v>
      </c>
      <c r="K50" s="68">
        <v>16224</v>
      </c>
    </row>
    <row r="51" spans="1:11" ht="24.95" customHeight="1" x14ac:dyDescent="0.2">
      <c r="A51" s="63" t="s">
        <v>321</v>
      </c>
      <c r="B51" s="64">
        <v>1125100000</v>
      </c>
      <c r="C51" s="64" t="s">
        <v>458</v>
      </c>
      <c r="D51" s="64" t="s">
        <v>459</v>
      </c>
      <c r="E51" s="64">
        <v>3</v>
      </c>
      <c r="F51" s="65" t="s">
        <v>521</v>
      </c>
      <c r="G51" s="65" t="s">
        <v>475</v>
      </c>
      <c r="H51" s="65" t="s">
        <v>554</v>
      </c>
      <c r="I51" s="65" t="s">
        <v>526</v>
      </c>
      <c r="J51" s="73" t="s">
        <v>555</v>
      </c>
      <c r="K51" s="68">
        <v>5877</v>
      </c>
    </row>
    <row r="52" spans="1:11" ht="24.95" customHeight="1" x14ac:dyDescent="0.2">
      <c r="A52" s="63" t="s">
        <v>321</v>
      </c>
      <c r="B52" s="64">
        <v>1125100000</v>
      </c>
      <c r="C52" s="64" t="s">
        <v>458</v>
      </c>
      <c r="D52" s="64" t="s">
        <v>459</v>
      </c>
      <c r="E52" s="64">
        <v>3</v>
      </c>
      <c r="F52" s="65" t="s">
        <v>521</v>
      </c>
      <c r="G52" s="65" t="s">
        <v>475</v>
      </c>
      <c r="H52" s="65" t="s">
        <v>556</v>
      </c>
      <c r="I52" s="65" t="s">
        <v>526</v>
      </c>
      <c r="J52" s="73" t="s">
        <v>557</v>
      </c>
      <c r="K52" s="68">
        <v>105789</v>
      </c>
    </row>
    <row r="53" spans="1:11" ht="24.95" customHeight="1" x14ac:dyDescent="0.2">
      <c r="A53" s="63" t="s">
        <v>321</v>
      </c>
      <c r="B53" s="64">
        <v>1125100000</v>
      </c>
      <c r="C53" s="64" t="s">
        <v>458</v>
      </c>
      <c r="D53" s="64" t="s">
        <v>459</v>
      </c>
      <c r="E53" s="64">
        <v>3</v>
      </c>
      <c r="F53" s="65" t="s">
        <v>521</v>
      </c>
      <c r="G53" s="65" t="s">
        <v>475</v>
      </c>
      <c r="H53" s="65" t="s">
        <v>558</v>
      </c>
      <c r="I53" s="65" t="s">
        <v>526</v>
      </c>
      <c r="J53" s="73" t="s">
        <v>559</v>
      </c>
      <c r="K53" s="68">
        <v>70526</v>
      </c>
    </row>
    <row r="54" spans="1:11" ht="24.95" customHeight="1" x14ac:dyDescent="0.2">
      <c r="A54" s="63" t="s">
        <v>321</v>
      </c>
      <c r="B54" s="64">
        <v>1125100000</v>
      </c>
      <c r="C54" s="64" t="s">
        <v>458</v>
      </c>
      <c r="D54" s="64" t="s">
        <v>459</v>
      </c>
      <c r="E54" s="64">
        <v>3</v>
      </c>
      <c r="F54" s="65" t="s">
        <v>521</v>
      </c>
      <c r="G54" s="65" t="s">
        <v>475</v>
      </c>
      <c r="H54" s="65" t="s">
        <v>560</v>
      </c>
      <c r="I54" s="65" t="s">
        <v>526</v>
      </c>
      <c r="J54" s="73" t="s">
        <v>561</v>
      </c>
      <c r="K54" s="68">
        <v>17631</v>
      </c>
    </row>
    <row r="55" spans="1:11" ht="24.95" customHeight="1" x14ac:dyDescent="0.2">
      <c r="A55" s="63" t="s">
        <v>321</v>
      </c>
      <c r="B55" s="64">
        <v>1125100000</v>
      </c>
      <c r="C55" s="64" t="s">
        <v>458</v>
      </c>
      <c r="D55" s="64" t="s">
        <v>459</v>
      </c>
      <c r="E55" s="64">
        <v>3</v>
      </c>
      <c r="F55" s="65" t="s">
        <v>521</v>
      </c>
      <c r="G55" s="65" t="s">
        <v>475</v>
      </c>
      <c r="H55" s="65" t="s">
        <v>562</v>
      </c>
      <c r="I55" s="65" t="s">
        <v>526</v>
      </c>
      <c r="J55" s="73" t="s">
        <v>563</v>
      </c>
      <c r="K55" s="68">
        <v>152807</v>
      </c>
    </row>
    <row r="56" spans="1:11" ht="24.95" customHeight="1" x14ac:dyDescent="0.2">
      <c r="A56" s="63" t="s">
        <v>321</v>
      </c>
      <c r="B56" s="64">
        <v>1125100000</v>
      </c>
      <c r="C56" s="64" t="s">
        <v>458</v>
      </c>
      <c r="D56" s="64" t="s">
        <v>459</v>
      </c>
      <c r="E56" s="64">
        <v>3</v>
      </c>
      <c r="F56" s="65" t="s">
        <v>521</v>
      </c>
      <c r="G56" s="65" t="s">
        <v>468</v>
      </c>
      <c r="H56" s="65" t="s">
        <v>460</v>
      </c>
      <c r="I56" s="65" t="s">
        <v>564</v>
      </c>
      <c r="J56" s="73" t="s">
        <v>565</v>
      </c>
      <c r="K56" s="68">
        <v>3842028</v>
      </c>
    </row>
    <row r="57" spans="1:11" ht="24.95" customHeight="1" x14ac:dyDescent="0.2">
      <c r="A57" s="63" t="s">
        <v>321</v>
      </c>
      <c r="B57" s="64">
        <v>1125100000</v>
      </c>
      <c r="C57" s="64" t="s">
        <v>458</v>
      </c>
      <c r="D57" s="64" t="s">
        <v>459</v>
      </c>
      <c r="E57" s="64">
        <v>3</v>
      </c>
      <c r="F57" s="65" t="s">
        <v>521</v>
      </c>
      <c r="G57" s="65" t="s">
        <v>487</v>
      </c>
      <c r="H57" s="65" t="s">
        <v>460</v>
      </c>
      <c r="I57" s="65" t="s">
        <v>566</v>
      </c>
      <c r="J57" s="73" t="s">
        <v>567</v>
      </c>
      <c r="K57" s="68">
        <v>75712</v>
      </c>
    </row>
    <row r="58" spans="1:11" ht="24.95" customHeight="1" x14ac:dyDescent="0.2">
      <c r="A58" s="63" t="s">
        <v>321</v>
      </c>
      <c r="B58" s="64">
        <v>1125100000</v>
      </c>
      <c r="C58" s="64" t="s">
        <v>458</v>
      </c>
      <c r="D58" s="64" t="s">
        <v>459</v>
      </c>
      <c r="E58" s="64">
        <v>3</v>
      </c>
      <c r="F58" s="65" t="s">
        <v>521</v>
      </c>
      <c r="G58" s="65" t="s">
        <v>535</v>
      </c>
      <c r="H58" s="65" t="s">
        <v>460</v>
      </c>
      <c r="I58" s="65" t="s">
        <v>568</v>
      </c>
      <c r="J58" s="73" t="s">
        <v>569</v>
      </c>
      <c r="K58" s="68">
        <v>293858</v>
      </c>
    </row>
    <row r="59" spans="1:11" ht="24.95" customHeight="1" x14ac:dyDescent="0.2">
      <c r="A59" s="63" t="s">
        <v>321</v>
      </c>
      <c r="B59" s="64">
        <v>1125100000</v>
      </c>
      <c r="C59" s="64" t="s">
        <v>458</v>
      </c>
      <c r="D59" s="64" t="s">
        <v>459</v>
      </c>
      <c r="E59" s="64">
        <v>3</v>
      </c>
      <c r="F59" s="65" t="s">
        <v>521</v>
      </c>
      <c r="G59" s="65" t="s">
        <v>537</v>
      </c>
      <c r="H59" s="65" t="s">
        <v>460</v>
      </c>
      <c r="I59" s="65" t="s">
        <v>570</v>
      </c>
      <c r="J59" s="73" t="s">
        <v>571</v>
      </c>
      <c r="K59" s="68">
        <v>35263</v>
      </c>
    </row>
    <row r="60" spans="1:11" ht="24.95" customHeight="1" x14ac:dyDescent="0.2">
      <c r="A60" s="63" t="s">
        <v>321</v>
      </c>
      <c r="B60" s="64">
        <v>1125100000</v>
      </c>
      <c r="C60" s="64" t="s">
        <v>458</v>
      </c>
      <c r="D60" s="64" t="s">
        <v>459</v>
      </c>
      <c r="E60" s="64">
        <v>3</v>
      </c>
      <c r="F60" s="65" t="s">
        <v>521</v>
      </c>
      <c r="G60" s="65" t="s">
        <v>543</v>
      </c>
      <c r="H60" s="65" t="s">
        <v>460</v>
      </c>
      <c r="I60" s="65" t="s">
        <v>572</v>
      </c>
      <c r="J60" s="73" t="s">
        <v>573</v>
      </c>
      <c r="K60" s="68">
        <v>152073</v>
      </c>
    </row>
    <row r="61" spans="1:11" ht="24.95" customHeight="1" x14ac:dyDescent="0.2">
      <c r="A61" s="69" t="s">
        <v>321</v>
      </c>
      <c r="B61" s="70"/>
      <c r="C61" s="70" t="s">
        <v>458</v>
      </c>
      <c r="D61" s="70" t="s">
        <v>459</v>
      </c>
      <c r="E61" s="70">
        <v>3</v>
      </c>
      <c r="F61" s="66" t="s">
        <v>521</v>
      </c>
      <c r="G61" s="66" t="s">
        <v>545</v>
      </c>
      <c r="H61" s="66" t="s">
        <v>460</v>
      </c>
      <c r="I61" s="66" t="s">
        <v>574</v>
      </c>
      <c r="J61" s="71" t="s">
        <v>575</v>
      </c>
      <c r="K61" s="72">
        <f>SUM(K62:K64)</f>
        <v>1777773</v>
      </c>
    </row>
    <row r="62" spans="1:11" ht="24.95" customHeight="1" x14ac:dyDescent="0.2">
      <c r="A62" s="63" t="s">
        <v>321</v>
      </c>
      <c r="B62" s="64">
        <v>1125100000</v>
      </c>
      <c r="C62" s="64" t="s">
        <v>458</v>
      </c>
      <c r="D62" s="64" t="s">
        <v>459</v>
      </c>
      <c r="E62" s="64">
        <v>3</v>
      </c>
      <c r="F62" s="65" t="s">
        <v>521</v>
      </c>
      <c r="G62" s="65" t="s">
        <v>545</v>
      </c>
      <c r="H62" s="65" t="s">
        <v>465</v>
      </c>
      <c r="I62" s="65" t="s">
        <v>576</v>
      </c>
      <c r="J62" s="73" t="s">
        <v>577</v>
      </c>
      <c r="K62" s="68">
        <v>811200</v>
      </c>
    </row>
    <row r="63" spans="1:11" ht="24.95" customHeight="1" x14ac:dyDescent="0.2">
      <c r="A63" s="63" t="s">
        <v>321</v>
      </c>
      <c r="B63" s="64">
        <v>1125100000</v>
      </c>
      <c r="C63" s="64" t="s">
        <v>458</v>
      </c>
      <c r="D63" s="64" t="s">
        <v>459</v>
      </c>
      <c r="E63" s="64">
        <v>3</v>
      </c>
      <c r="F63" s="65" t="s">
        <v>521</v>
      </c>
      <c r="G63" s="65" t="s">
        <v>545</v>
      </c>
      <c r="H63" s="65" t="s">
        <v>475</v>
      </c>
      <c r="I63" s="65" t="s">
        <v>578</v>
      </c>
      <c r="J63" s="73" t="s">
        <v>579</v>
      </c>
      <c r="K63" s="68">
        <v>529984</v>
      </c>
    </row>
    <row r="64" spans="1:11" ht="24.95" customHeight="1" x14ac:dyDescent="0.2">
      <c r="A64" s="63" t="s">
        <v>321</v>
      </c>
      <c r="B64" s="64">
        <v>1125100000</v>
      </c>
      <c r="C64" s="64" t="s">
        <v>458</v>
      </c>
      <c r="D64" s="64" t="s">
        <v>459</v>
      </c>
      <c r="E64" s="64">
        <v>3</v>
      </c>
      <c r="F64" s="65" t="s">
        <v>521</v>
      </c>
      <c r="G64" s="65" t="s">
        <v>545</v>
      </c>
      <c r="H64" s="65" t="s">
        <v>468</v>
      </c>
      <c r="I64" s="65" t="s">
        <v>580</v>
      </c>
      <c r="J64" s="86" t="s">
        <v>581</v>
      </c>
      <c r="K64" s="68">
        <v>436589</v>
      </c>
    </row>
    <row r="65" spans="1:11" ht="24.95" customHeight="1" x14ac:dyDescent="0.2">
      <c r="A65" s="63" t="s">
        <v>321</v>
      </c>
      <c r="B65" s="64">
        <v>1125100000</v>
      </c>
      <c r="C65" s="64" t="s">
        <v>458</v>
      </c>
      <c r="D65" s="64" t="s">
        <v>459</v>
      </c>
      <c r="E65" s="64">
        <v>3</v>
      </c>
      <c r="F65" s="65" t="s">
        <v>521</v>
      </c>
      <c r="G65" s="65" t="s">
        <v>462</v>
      </c>
      <c r="H65" s="65" t="s">
        <v>460</v>
      </c>
      <c r="I65" s="65" t="s">
        <v>582</v>
      </c>
      <c r="J65" s="73" t="s">
        <v>583</v>
      </c>
      <c r="K65" s="68">
        <v>648960</v>
      </c>
    </row>
    <row r="66" spans="1:11" ht="24.95" customHeight="1" x14ac:dyDescent="0.2">
      <c r="A66" s="63" t="s">
        <v>321</v>
      </c>
      <c r="B66" s="64">
        <v>1125100000</v>
      </c>
      <c r="C66" s="64" t="s">
        <v>458</v>
      </c>
      <c r="D66" s="64" t="s">
        <v>459</v>
      </c>
      <c r="E66" s="64">
        <v>3</v>
      </c>
      <c r="F66" s="65" t="s">
        <v>521</v>
      </c>
      <c r="G66" s="65" t="s">
        <v>548</v>
      </c>
      <c r="H66" s="65" t="s">
        <v>460</v>
      </c>
      <c r="I66" s="65" t="s">
        <v>584</v>
      </c>
      <c r="J66" s="73" t="s">
        <v>585</v>
      </c>
      <c r="K66" s="68">
        <v>1</v>
      </c>
    </row>
    <row r="67" spans="1:11" ht="24.95" customHeight="1" x14ac:dyDescent="0.2">
      <c r="A67" s="63" t="s">
        <v>321</v>
      </c>
      <c r="B67" s="64">
        <v>1125100000</v>
      </c>
      <c r="C67" s="64" t="s">
        <v>458</v>
      </c>
      <c r="D67" s="64" t="s">
        <v>459</v>
      </c>
      <c r="E67" s="64">
        <v>3</v>
      </c>
      <c r="F67" s="65" t="s">
        <v>521</v>
      </c>
      <c r="G67" s="65" t="s">
        <v>550</v>
      </c>
      <c r="H67" s="65" t="s">
        <v>460</v>
      </c>
      <c r="I67" s="65" t="s">
        <v>586</v>
      </c>
      <c r="J67" s="86" t="s">
        <v>587</v>
      </c>
      <c r="K67" s="68">
        <v>352628</v>
      </c>
    </row>
    <row r="68" spans="1:11" ht="24.95" customHeight="1" x14ac:dyDescent="0.2">
      <c r="A68" s="63" t="s">
        <v>321</v>
      </c>
      <c r="B68" s="64">
        <v>1125100000</v>
      </c>
      <c r="C68" s="64" t="s">
        <v>458</v>
      </c>
      <c r="D68" s="64" t="s">
        <v>459</v>
      </c>
      <c r="E68" s="64">
        <v>3</v>
      </c>
      <c r="F68" s="65" t="s">
        <v>521</v>
      </c>
      <c r="G68" s="65" t="s">
        <v>554</v>
      </c>
      <c r="H68" s="65" t="s">
        <v>460</v>
      </c>
      <c r="I68" s="65" t="s">
        <v>588</v>
      </c>
      <c r="J68" s="73" t="s">
        <v>589</v>
      </c>
      <c r="K68" s="68">
        <v>102211</v>
      </c>
    </row>
    <row r="69" spans="1:11" ht="24.95" customHeight="1" x14ac:dyDescent="0.2">
      <c r="A69" s="63" t="s">
        <v>321</v>
      </c>
      <c r="B69" s="64">
        <v>1125100000</v>
      </c>
      <c r="C69" s="64" t="s">
        <v>458</v>
      </c>
      <c r="D69" s="64" t="s">
        <v>459</v>
      </c>
      <c r="E69" s="64">
        <v>3</v>
      </c>
      <c r="F69" s="65" t="s">
        <v>521</v>
      </c>
      <c r="G69" s="65" t="s">
        <v>556</v>
      </c>
      <c r="H69" s="65" t="s">
        <v>460</v>
      </c>
      <c r="I69" s="65" t="s">
        <v>590</v>
      </c>
      <c r="J69" s="86" t="s">
        <v>591</v>
      </c>
      <c r="K69" s="68">
        <v>540800</v>
      </c>
    </row>
    <row r="70" spans="1:11" ht="24.95" customHeight="1" x14ac:dyDescent="0.2">
      <c r="A70" s="63" t="s">
        <v>321</v>
      </c>
      <c r="B70" s="64">
        <v>1125100000</v>
      </c>
      <c r="C70" s="64" t="s">
        <v>458</v>
      </c>
      <c r="D70" s="64" t="s">
        <v>459</v>
      </c>
      <c r="E70" s="64">
        <v>3</v>
      </c>
      <c r="F70" s="65" t="s">
        <v>521</v>
      </c>
      <c r="G70" s="65" t="s">
        <v>558</v>
      </c>
      <c r="H70" s="65" t="s">
        <v>460</v>
      </c>
      <c r="I70" s="65" t="s">
        <v>592</v>
      </c>
      <c r="J70" s="86" t="s">
        <v>593</v>
      </c>
      <c r="K70" s="68">
        <v>1</v>
      </c>
    </row>
    <row r="71" spans="1:11" ht="24.95" customHeight="1" x14ac:dyDescent="0.2">
      <c r="A71" s="63" t="s">
        <v>321</v>
      </c>
      <c r="B71" s="64">
        <v>1125100000</v>
      </c>
      <c r="C71" s="64" t="s">
        <v>458</v>
      </c>
      <c r="D71" s="64" t="s">
        <v>459</v>
      </c>
      <c r="E71" s="64">
        <v>3</v>
      </c>
      <c r="F71" s="65" t="s">
        <v>521</v>
      </c>
      <c r="G71" s="65" t="s">
        <v>560</v>
      </c>
      <c r="H71" s="65" t="s">
        <v>460</v>
      </c>
      <c r="I71" s="65" t="s">
        <v>594</v>
      </c>
      <c r="J71" s="73" t="s">
        <v>595</v>
      </c>
      <c r="K71" s="68">
        <v>486720</v>
      </c>
    </row>
    <row r="72" spans="1:11" ht="24.95" hidden="1" customHeight="1" x14ac:dyDescent="0.2">
      <c r="A72" s="63" t="s">
        <v>321</v>
      </c>
      <c r="B72" s="64">
        <v>1125100000</v>
      </c>
      <c r="C72" s="64" t="s">
        <v>458</v>
      </c>
      <c r="D72" s="64" t="s">
        <v>459</v>
      </c>
      <c r="E72" s="64">
        <v>3</v>
      </c>
      <c r="F72" s="65" t="s">
        <v>521</v>
      </c>
      <c r="G72" s="65" t="s">
        <v>562</v>
      </c>
      <c r="H72" s="65" t="s">
        <v>460</v>
      </c>
      <c r="I72" s="65" t="s">
        <v>596</v>
      </c>
      <c r="J72" s="73" t="s">
        <v>597</v>
      </c>
      <c r="K72" s="68">
        <v>0</v>
      </c>
    </row>
    <row r="73" spans="1:11" ht="24.95" hidden="1" customHeight="1" x14ac:dyDescent="0.2">
      <c r="A73" s="63" t="s">
        <v>321</v>
      </c>
      <c r="B73" s="64">
        <v>1125100000</v>
      </c>
      <c r="C73" s="64" t="s">
        <v>458</v>
      </c>
      <c r="D73" s="64" t="s">
        <v>459</v>
      </c>
      <c r="E73" s="64">
        <v>3</v>
      </c>
      <c r="F73" s="65" t="s">
        <v>521</v>
      </c>
      <c r="G73" s="65" t="s">
        <v>598</v>
      </c>
      <c r="H73" s="65" t="s">
        <v>460</v>
      </c>
      <c r="I73" s="65" t="s">
        <v>599</v>
      </c>
      <c r="J73" s="73" t="s">
        <v>600</v>
      </c>
      <c r="K73" s="68">
        <v>0</v>
      </c>
    </row>
    <row r="74" spans="1:11" ht="24.95" hidden="1" customHeight="1" x14ac:dyDescent="0.2">
      <c r="A74" s="63" t="s">
        <v>321</v>
      </c>
      <c r="B74" s="64">
        <v>1125100000</v>
      </c>
      <c r="C74" s="64" t="s">
        <v>458</v>
      </c>
      <c r="D74" s="64" t="s">
        <v>459</v>
      </c>
      <c r="E74" s="64">
        <v>3</v>
      </c>
      <c r="F74" s="65" t="s">
        <v>521</v>
      </c>
      <c r="G74" s="65" t="s">
        <v>601</v>
      </c>
      <c r="H74" s="65" t="s">
        <v>460</v>
      </c>
      <c r="I74" s="65" t="s">
        <v>602</v>
      </c>
      <c r="J74" s="73" t="s">
        <v>603</v>
      </c>
      <c r="K74" s="68">
        <v>0</v>
      </c>
    </row>
    <row r="75" spans="1:11" ht="24.95" hidden="1" customHeight="1" x14ac:dyDescent="0.2">
      <c r="A75" s="63" t="s">
        <v>321</v>
      </c>
      <c r="B75" s="64">
        <v>1125100000</v>
      </c>
      <c r="C75" s="64" t="s">
        <v>458</v>
      </c>
      <c r="D75" s="64" t="s">
        <v>459</v>
      </c>
      <c r="E75" s="64">
        <v>3</v>
      </c>
      <c r="F75" s="65" t="s">
        <v>521</v>
      </c>
      <c r="G75" s="65" t="s">
        <v>604</v>
      </c>
      <c r="H75" s="65" t="s">
        <v>460</v>
      </c>
      <c r="I75" s="65" t="s">
        <v>605</v>
      </c>
      <c r="J75" s="73" t="s">
        <v>606</v>
      </c>
      <c r="K75" s="68">
        <v>0</v>
      </c>
    </row>
    <row r="76" spans="1:11" ht="24.95" customHeight="1" x14ac:dyDescent="0.2">
      <c r="A76" s="69" t="s">
        <v>321</v>
      </c>
      <c r="B76" s="70"/>
      <c r="C76" s="70" t="s">
        <v>458</v>
      </c>
      <c r="D76" s="70" t="s">
        <v>459</v>
      </c>
      <c r="E76" s="70">
        <v>5</v>
      </c>
      <c r="F76" s="66" t="s">
        <v>607</v>
      </c>
      <c r="G76" s="66" t="s">
        <v>460</v>
      </c>
      <c r="H76" s="66" t="s">
        <v>460</v>
      </c>
      <c r="I76" s="66" t="s">
        <v>607</v>
      </c>
      <c r="J76" s="71" t="s">
        <v>608</v>
      </c>
      <c r="K76" s="72">
        <f>K77</f>
        <v>1</v>
      </c>
    </row>
    <row r="77" spans="1:11" ht="24.95" customHeight="1" thickBot="1" x14ac:dyDescent="0.25">
      <c r="A77" s="63" t="s">
        <v>321</v>
      </c>
      <c r="B77" s="64">
        <v>1125100000</v>
      </c>
      <c r="C77" s="64" t="s">
        <v>458</v>
      </c>
      <c r="D77" s="64" t="s">
        <v>459</v>
      </c>
      <c r="E77" s="64">
        <v>5</v>
      </c>
      <c r="F77" s="65" t="s">
        <v>607</v>
      </c>
      <c r="G77" s="65" t="s">
        <v>465</v>
      </c>
      <c r="H77" s="65" t="s">
        <v>460</v>
      </c>
      <c r="I77" s="65" t="s">
        <v>609</v>
      </c>
      <c r="J77" s="74" t="s">
        <v>493</v>
      </c>
      <c r="K77" s="83">
        <v>1</v>
      </c>
    </row>
    <row r="78" spans="1:11" ht="24.95" customHeight="1" thickBot="1" x14ac:dyDescent="0.25">
      <c r="A78" s="75"/>
      <c r="B78" s="76"/>
      <c r="C78" s="76"/>
      <c r="D78" s="76"/>
      <c r="E78" s="76"/>
      <c r="F78" s="76"/>
      <c r="G78" s="77"/>
      <c r="H78" s="76"/>
      <c r="I78" s="78" t="s">
        <v>510</v>
      </c>
      <c r="J78" s="79" t="s">
        <v>610</v>
      </c>
      <c r="K78" s="80">
        <f>K30+K34+K61+K76+K66+K67+K68+K69+K70+K71+K75+K65</f>
        <v>10388944</v>
      </c>
    </row>
    <row r="79" spans="1:11" ht="24.95" customHeight="1" x14ac:dyDescent="0.2">
      <c r="A79" s="63" t="s">
        <v>321</v>
      </c>
      <c r="B79" s="64"/>
      <c r="C79" s="64" t="s">
        <v>458</v>
      </c>
      <c r="D79" s="64" t="s">
        <v>459</v>
      </c>
      <c r="E79" s="64">
        <v>5</v>
      </c>
      <c r="F79" s="65" t="s">
        <v>460</v>
      </c>
      <c r="G79" s="65" t="s">
        <v>460</v>
      </c>
      <c r="H79" s="65" t="s">
        <v>460</v>
      </c>
      <c r="I79" s="65" t="s">
        <v>611</v>
      </c>
      <c r="J79" s="67" t="s">
        <v>612</v>
      </c>
      <c r="K79" s="68"/>
    </row>
    <row r="80" spans="1:11" ht="24.95" customHeight="1" x14ac:dyDescent="0.2">
      <c r="A80" s="63" t="s">
        <v>321</v>
      </c>
      <c r="B80" s="64"/>
      <c r="C80" s="64" t="s">
        <v>458</v>
      </c>
      <c r="D80" s="64" t="s">
        <v>459</v>
      </c>
      <c r="E80" s="64">
        <v>1</v>
      </c>
      <c r="F80" s="65" t="s">
        <v>613</v>
      </c>
      <c r="G80" s="65" t="s">
        <v>460</v>
      </c>
      <c r="H80" s="65" t="s">
        <v>460</v>
      </c>
      <c r="I80" s="65" t="s">
        <v>614</v>
      </c>
      <c r="J80" s="85" t="s">
        <v>612</v>
      </c>
      <c r="K80" s="72"/>
    </row>
    <row r="81" spans="1:11" ht="24.95" customHeight="1" x14ac:dyDescent="0.2">
      <c r="A81" s="69" t="s">
        <v>321</v>
      </c>
      <c r="B81" s="70"/>
      <c r="C81" s="70" t="s">
        <v>458</v>
      </c>
      <c r="D81" s="70" t="s">
        <v>459</v>
      </c>
      <c r="E81" s="70">
        <v>1</v>
      </c>
      <c r="F81" s="66" t="s">
        <v>613</v>
      </c>
      <c r="G81" s="66" t="s">
        <v>465</v>
      </c>
      <c r="H81" s="66" t="s">
        <v>460</v>
      </c>
      <c r="I81" s="66" t="s">
        <v>615</v>
      </c>
      <c r="J81" s="85" t="s">
        <v>616</v>
      </c>
      <c r="K81" s="72">
        <f>SUM(K82:K85)</f>
        <v>2021589</v>
      </c>
    </row>
    <row r="82" spans="1:11" ht="24.95" customHeight="1" x14ac:dyDescent="0.2">
      <c r="A82" s="63" t="s">
        <v>321</v>
      </c>
      <c r="B82" s="64">
        <v>1125100000</v>
      </c>
      <c r="C82" s="64" t="s">
        <v>458</v>
      </c>
      <c r="D82" s="64" t="s">
        <v>459</v>
      </c>
      <c r="E82" s="64">
        <v>1</v>
      </c>
      <c r="F82" s="65" t="s">
        <v>613</v>
      </c>
      <c r="G82" s="65" t="s">
        <v>465</v>
      </c>
      <c r="H82" s="65" t="s">
        <v>465</v>
      </c>
      <c r="I82" s="65" t="s">
        <v>617</v>
      </c>
      <c r="J82" s="73" t="s">
        <v>618</v>
      </c>
      <c r="K82" s="68">
        <v>648960</v>
      </c>
    </row>
    <row r="83" spans="1:11" ht="24.95" customHeight="1" x14ac:dyDescent="0.2">
      <c r="A83" s="63" t="s">
        <v>321</v>
      </c>
      <c r="B83" s="64">
        <v>1125100000</v>
      </c>
      <c r="C83" s="64" t="s">
        <v>458</v>
      </c>
      <c r="D83" s="64" t="s">
        <v>459</v>
      </c>
      <c r="E83" s="64">
        <v>1</v>
      </c>
      <c r="F83" s="65" t="s">
        <v>613</v>
      </c>
      <c r="G83" s="65" t="s">
        <v>465</v>
      </c>
      <c r="H83" s="65" t="s">
        <v>475</v>
      </c>
      <c r="I83" s="65" t="s">
        <v>619</v>
      </c>
      <c r="J83" s="73" t="s">
        <v>620</v>
      </c>
      <c r="K83" s="68">
        <v>116813</v>
      </c>
    </row>
    <row r="84" spans="1:11" ht="24.95" customHeight="1" x14ac:dyDescent="0.2">
      <c r="A84" s="63" t="s">
        <v>321</v>
      </c>
      <c r="B84" s="64">
        <v>1125100000</v>
      </c>
      <c r="C84" s="64" t="s">
        <v>458</v>
      </c>
      <c r="D84" s="64" t="s">
        <v>459</v>
      </c>
      <c r="E84" s="64">
        <v>1</v>
      </c>
      <c r="F84" s="65" t="s">
        <v>613</v>
      </c>
      <c r="G84" s="65" t="s">
        <v>465</v>
      </c>
      <c r="H84" s="65" t="s">
        <v>468</v>
      </c>
      <c r="I84" s="65" t="s">
        <v>621</v>
      </c>
      <c r="J84" s="73" t="s">
        <v>622</v>
      </c>
      <c r="K84" s="68">
        <v>877256</v>
      </c>
    </row>
    <row r="85" spans="1:11" ht="24.95" customHeight="1" x14ac:dyDescent="0.2">
      <c r="A85" s="63" t="s">
        <v>321</v>
      </c>
      <c r="B85" s="64">
        <v>1125100000</v>
      </c>
      <c r="C85" s="64" t="s">
        <v>458</v>
      </c>
      <c r="D85" s="64" t="s">
        <v>459</v>
      </c>
      <c r="E85" s="64">
        <v>1</v>
      </c>
      <c r="F85" s="65" t="s">
        <v>613</v>
      </c>
      <c r="G85" s="65" t="s">
        <v>465</v>
      </c>
      <c r="H85" s="65" t="s">
        <v>487</v>
      </c>
      <c r="I85" s="65" t="s">
        <v>623</v>
      </c>
      <c r="J85" s="73" t="s">
        <v>624</v>
      </c>
      <c r="K85" s="68">
        <v>378560</v>
      </c>
    </row>
    <row r="86" spans="1:11" ht="24.95" customHeight="1" x14ac:dyDescent="0.2">
      <c r="A86" s="69" t="s">
        <v>321</v>
      </c>
      <c r="B86" s="70"/>
      <c r="C86" s="70" t="s">
        <v>458</v>
      </c>
      <c r="D86" s="70" t="s">
        <v>459</v>
      </c>
      <c r="E86" s="70">
        <v>1</v>
      </c>
      <c r="F86" s="66" t="s">
        <v>613</v>
      </c>
      <c r="G86" s="66" t="s">
        <v>475</v>
      </c>
      <c r="H86" s="66" t="s">
        <v>460</v>
      </c>
      <c r="I86" s="66" t="s">
        <v>625</v>
      </c>
      <c r="J86" s="85" t="s">
        <v>626</v>
      </c>
      <c r="K86" s="72">
        <f>SUM(K87:K88)+K89</f>
        <v>3103620</v>
      </c>
    </row>
    <row r="87" spans="1:11" ht="24.95" customHeight="1" x14ac:dyDescent="0.2">
      <c r="A87" s="63" t="s">
        <v>321</v>
      </c>
      <c r="B87" s="64">
        <v>1125100000</v>
      </c>
      <c r="C87" s="64" t="s">
        <v>458</v>
      </c>
      <c r="D87" s="64" t="s">
        <v>459</v>
      </c>
      <c r="E87" s="64">
        <v>1</v>
      </c>
      <c r="F87" s="65" t="s">
        <v>613</v>
      </c>
      <c r="G87" s="65" t="s">
        <v>475</v>
      </c>
      <c r="H87" s="65" t="s">
        <v>465</v>
      </c>
      <c r="I87" s="65" t="s">
        <v>627</v>
      </c>
      <c r="J87" s="73" t="s">
        <v>628</v>
      </c>
      <c r="K87" s="68">
        <v>317365</v>
      </c>
    </row>
    <row r="88" spans="1:11" ht="24.95" customHeight="1" x14ac:dyDescent="0.2">
      <c r="A88" s="63" t="s">
        <v>321</v>
      </c>
      <c r="B88" s="64">
        <v>1125100000</v>
      </c>
      <c r="C88" s="64" t="s">
        <v>458</v>
      </c>
      <c r="D88" s="64" t="s">
        <v>459</v>
      </c>
      <c r="E88" s="64">
        <v>1</v>
      </c>
      <c r="F88" s="65" t="s">
        <v>613</v>
      </c>
      <c r="G88" s="65" t="s">
        <v>475</v>
      </c>
      <c r="H88" s="65" t="s">
        <v>475</v>
      </c>
      <c r="I88" s="65" t="s">
        <v>629</v>
      </c>
      <c r="J88" s="73" t="s">
        <v>630</v>
      </c>
      <c r="K88" s="68">
        <v>216320</v>
      </c>
    </row>
    <row r="89" spans="1:11" ht="24.95" customHeight="1" x14ac:dyDescent="0.2">
      <c r="A89" s="63" t="s">
        <v>321</v>
      </c>
      <c r="B89" s="64"/>
      <c r="C89" s="64" t="s">
        <v>458</v>
      </c>
      <c r="D89" s="64" t="s">
        <v>459</v>
      </c>
      <c r="E89" s="64">
        <v>1</v>
      </c>
      <c r="F89" s="65" t="s">
        <v>613</v>
      </c>
      <c r="G89" s="65" t="s">
        <v>475</v>
      </c>
      <c r="H89" s="65" t="s">
        <v>468</v>
      </c>
      <c r="I89" s="65" t="s">
        <v>631</v>
      </c>
      <c r="J89" s="71" t="s">
        <v>632</v>
      </c>
      <c r="K89" s="72">
        <f>SUM(K90:K93)</f>
        <v>2569935</v>
      </c>
    </row>
    <row r="90" spans="1:11" ht="24.95" customHeight="1" x14ac:dyDescent="0.2">
      <c r="A90" s="63" t="s">
        <v>321</v>
      </c>
      <c r="B90" s="64">
        <v>1125100000</v>
      </c>
      <c r="C90" s="64" t="s">
        <v>458</v>
      </c>
      <c r="D90" s="64" t="s">
        <v>459</v>
      </c>
      <c r="E90" s="64">
        <v>1</v>
      </c>
      <c r="F90" s="65" t="s">
        <v>613</v>
      </c>
      <c r="G90" s="65" t="s">
        <v>475</v>
      </c>
      <c r="H90" s="65" t="s">
        <v>468</v>
      </c>
      <c r="I90" s="65" t="s">
        <v>633</v>
      </c>
      <c r="J90" s="73" t="s">
        <v>634</v>
      </c>
      <c r="K90" s="68">
        <v>1751110</v>
      </c>
    </row>
    <row r="91" spans="1:11" ht="24.95" customHeight="1" x14ac:dyDescent="0.2">
      <c r="A91" s="63" t="s">
        <v>321</v>
      </c>
      <c r="B91" s="64">
        <v>1125100000</v>
      </c>
      <c r="C91" s="64" t="s">
        <v>458</v>
      </c>
      <c r="D91" s="64" t="s">
        <v>459</v>
      </c>
      <c r="E91" s="64">
        <v>1</v>
      </c>
      <c r="F91" s="65" t="s">
        <v>613</v>
      </c>
      <c r="G91" s="65" t="s">
        <v>475</v>
      </c>
      <c r="H91" s="65" t="s">
        <v>468</v>
      </c>
      <c r="I91" s="65" t="s">
        <v>635</v>
      </c>
      <c r="J91" s="73" t="s">
        <v>636</v>
      </c>
      <c r="K91" s="68">
        <v>511056</v>
      </c>
    </row>
    <row r="92" spans="1:11" ht="24.95" customHeight="1" x14ac:dyDescent="0.2">
      <c r="A92" s="63" t="s">
        <v>321</v>
      </c>
      <c r="B92" s="64">
        <v>1125100000</v>
      </c>
      <c r="C92" s="64" t="s">
        <v>458</v>
      </c>
      <c r="D92" s="64" t="s">
        <v>459</v>
      </c>
      <c r="E92" s="64">
        <v>1</v>
      </c>
      <c r="F92" s="65" t="s">
        <v>613</v>
      </c>
      <c r="G92" s="65" t="s">
        <v>475</v>
      </c>
      <c r="H92" s="65" t="s">
        <v>468</v>
      </c>
      <c r="I92" s="65" t="s">
        <v>637</v>
      </c>
      <c r="J92" s="73" t="s">
        <v>638</v>
      </c>
      <c r="K92" s="68">
        <v>283920</v>
      </c>
    </row>
    <row r="93" spans="1:11" ht="24.95" customHeight="1" x14ac:dyDescent="0.2">
      <c r="A93" s="63" t="s">
        <v>321</v>
      </c>
      <c r="B93" s="64">
        <v>1125100000</v>
      </c>
      <c r="C93" s="64" t="s">
        <v>458</v>
      </c>
      <c r="D93" s="64" t="s">
        <v>459</v>
      </c>
      <c r="E93" s="64">
        <v>1</v>
      </c>
      <c r="F93" s="65" t="s">
        <v>613</v>
      </c>
      <c r="G93" s="65" t="s">
        <v>475</v>
      </c>
      <c r="H93" s="65" t="s">
        <v>460</v>
      </c>
      <c r="I93" s="65" t="s">
        <v>639</v>
      </c>
      <c r="J93" s="73" t="s">
        <v>640</v>
      </c>
      <c r="K93" s="68">
        <v>23849</v>
      </c>
    </row>
    <row r="94" spans="1:11" ht="24.95" customHeight="1" x14ac:dyDescent="0.2">
      <c r="A94" s="63" t="s">
        <v>321</v>
      </c>
      <c r="B94" s="64">
        <v>1125100000</v>
      </c>
      <c r="C94" s="64" t="s">
        <v>458</v>
      </c>
      <c r="D94" s="64" t="s">
        <v>459</v>
      </c>
      <c r="E94" s="64">
        <v>1</v>
      </c>
      <c r="F94" s="65" t="s">
        <v>613</v>
      </c>
      <c r="G94" s="65" t="s">
        <v>468</v>
      </c>
      <c r="H94" s="65" t="s">
        <v>460</v>
      </c>
      <c r="I94" s="65" t="s">
        <v>641</v>
      </c>
      <c r="J94" s="73" t="s">
        <v>642</v>
      </c>
      <c r="K94" s="68">
        <v>270400</v>
      </c>
    </row>
    <row r="95" spans="1:11" ht="24.95" customHeight="1" x14ac:dyDescent="0.2">
      <c r="A95" s="63" t="s">
        <v>321</v>
      </c>
      <c r="B95" s="64">
        <v>1125100000</v>
      </c>
      <c r="C95" s="64" t="s">
        <v>458</v>
      </c>
      <c r="D95" s="64" t="s">
        <v>459</v>
      </c>
      <c r="E95" s="64">
        <v>1</v>
      </c>
      <c r="F95" s="65" t="s">
        <v>613</v>
      </c>
      <c r="G95" s="65" t="s">
        <v>487</v>
      </c>
      <c r="H95" s="65" t="s">
        <v>460</v>
      </c>
      <c r="I95" s="65" t="s">
        <v>643</v>
      </c>
      <c r="J95" s="73" t="s">
        <v>644</v>
      </c>
      <c r="K95" s="68">
        <v>2057009</v>
      </c>
    </row>
    <row r="96" spans="1:11" ht="24.95" hidden="1" customHeight="1" x14ac:dyDescent="0.2">
      <c r="A96" s="63" t="s">
        <v>321</v>
      </c>
      <c r="B96" s="64">
        <v>1125100000</v>
      </c>
      <c r="C96" s="64" t="s">
        <v>458</v>
      </c>
      <c r="D96" s="64" t="s">
        <v>459</v>
      </c>
      <c r="E96" s="64">
        <v>1</v>
      </c>
      <c r="F96" s="65" t="s">
        <v>613</v>
      </c>
      <c r="G96" s="65" t="s">
        <v>535</v>
      </c>
      <c r="H96" s="65" t="s">
        <v>460</v>
      </c>
      <c r="I96" s="65" t="s">
        <v>645</v>
      </c>
      <c r="J96" s="73" t="s">
        <v>646</v>
      </c>
      <c r="K96" s="68">
        <v>0</v>
      </c>
    </row>
    <row r="97" spans="1:11" ht="24.95" customHeight="1" x14ac:dyDescent="0.2">
      <c r="A97" s="63" t="s">
        <v>321</v>
      </c>
      <c r="B97" s="64">
        <v>1125100000</v>
      </c>
      <c r="C97" s="64" t="s">
        <v>458</v>
      </c>
      <c r="D97" s="64" t="s">
        <v>459</v>
      </c>
      <c r="E97" s="64">
        <v>1</v>
      </c>
      <c r="F97" s="65" t="s">
        <v>613</v>
      </c>
      <c r="G97" s="65" t="s">
        <v>537</v>
      </c>
      <c r="H97" s="65" t="s">
        <v>460</v>
      </c>
      <c r="I97" s="65" t="s">
        <v>647</v>
      </c>
      <c r="J97" s="73" t="s">
        <v>648</v>
      </c>
      <c r="K97" s="68">
        <v>1</v>
      </c>
    </row>
    <row r="98" spans="1:11" ht="24.95" customHeight="1" x14ac:dyDescent="0.2">
      <c r="A98" s="69" t="s">
        <v>321</v>
      </c>
      <c r="B98" s="70"/>
      <c r="C98" s="70" t="s">
        <v>458</v>
      </c>
      <c r="D98" s="70" t="s">
        <v>459</v>
      </c>
      <c r="E98" s="64">
        <v>1</v>
      </c>
      <c r="F98" s="66" t="s">
        <v>613</v>
      </c>
      <c r="G98" s="66" t="s">
        <v>543</v>
      </c>
      <c r="H98" s="66" t="s">
        <v>460</v>
      </c>
      <c r="I98" s="66" t="s">
        <v>649</v>
      </c>
      <c r="J98" s="71" t="s">
        <v>650</v>
      </c>
      <c r="K98" s="72">
        <f>SUM(K99:K114)</f>
        <v>4550306</v>
      </c>
    </row>
    <row r="99" spans="1:11" ht="24.95" customHeight="1" x14ac:dyDescent="0.2">
      <c r="A99" s="63" t="s">
        <v>321</v>
      </c>
      <c r="B99" s="64">
        <v>1125100000</v>
      </c>
      <c r="C99" s="64" t="s">
        <v>458</v>
      </c>
      <c r="D99" s="64" t="s">
        <v>459</v>
      </c>
      <c r="E99" s="64">
        <v>1</v>
      </c>
      <c r="F99" s="65" t="s">
        <v>613</v>
      </c>
      <c r="G99" s="65" t="s">
        <v>543</v>
      </c>
      <c r="H99" s="65" t="s">
        <v>465</v>
      </c>
      <c r="I99" s="65" t="s">
        <v>651</v>
      </c>
      <c r="J99" s="73" t="s">
        <v>652</v>
      </c>
      <c r="K99" s="68">
        <v>706772</v>
      </c>
    </row>
    <row r="100" spans="1:11" ht="24.95" customHeight="1" x14ac:dyDescent="0.2">
      <c r="A100" s="63" t="s">
        <v>321</v>
      </c>
      <c r="B100" s="64">
        <v>1125100000</v>
      </c>
      <c r="C100" s="64" t="s">
        <v>458</v>
      </c>
      <c r="D100" s="64" t="s">
        <v>459</v>
      </c>
      <c r="E100" s="64">
        <v>1</v>
      </c>
      <c r="F100" s="65" t="s">
        <v>613</v>
      </c>
      <c r="G100" s="65" t="s">
        <v>543</v>
      </c>
      <c r="H100" s="65" t="s">
        <v>475</v>
      </c>
      <c r="I100" s="65" t="s">
        <v>653</v>
      </c>
      <c r="J100" s="73" t="s">
        <v>654</v>
      </c>
      <c r="K100" s="68">
        <v>559728</v>
      </c>
    </row>
    <row r="101" spans="1:11" ht="24.95" customHeight="1" x14ac:dyDescent="0.2">
      <c r="A101" s="63" t="s">
        <v>321</v>
      </c>
      <c r="B101" s="64">
        <v>1125100000</v>
      </c>
      <c r="C101" s="64" t="s">
        <v>458</v>
      </c>
      <c r="D101" s="64" t="s">
        <v>459</v>
      </c>
      <c r="E101" s="64">
        <v>1</v>
      </c>
      <c r="F101" s="65" t="s">
        <v>613</v>
      </c>
      <c r="G101" s="65" t="s">
        <v>543</v>
      </c>
      <c r="H101" s="65" t="s">
        <v>468</v>
      </c>
      <c r="I101" s="65" t="s">
        <v>655</v>
      </c>
      <c r="J101" s="73" t="s">
        <v>656</v>
      </c>
      <c r="K101" s="68">
        <v>258594</v>
      </c>
    </row>
    <row r="102" spans="1:11" ht="24.95" customHeight="1" x14ac:dyDescent="0.2">
      <c r="A102" s="63" t="s">
        <v>321</v>
      </c>
      <c r="B102" s="64">
        <v>1125100000</v>
      </c>
      <c r="C102" s="64" t="s">
        <v>458</v>
      </c>
      <c r="D102" s="64" t="s">
        <v>459</v>
      </c>
      <c r="E102" s="64">
        <v>1</v>
      </c>
      <c r="F102" s="65" t="s">
        <v>613</v>
      </c>
      <c r="G102" s="65" t="s">
        <v>543</v>
      </c>
      <c r="H102" s="65" t="s">
        <v>487</v>
      </c>
      <c r="I102" s="65" t="s">
        <v>657</v>
      </c>
      <c r="J102" s="73" t="s">
        <v>658</v>
      </c>
      <c r="K102" s="68">
        <v>324642</v>
      </c>
    </row>
    <row r="103" spans="1:11" ht="24.95" customHeight="1" x14ac:dyDescent="0.2">
      <c r="A103" s="63" t="s">
        <v>321</v>
      </c>
      <c r="B103" s="64">
        <v>1125100000</v>
      </c>
      <c r="C103" s="64" t="s">
        <v>458</v>
      </c>
      <c r="D103" s="64" t="s">
        <v>459</v>
      </c>
      <c r="E103" s="64">
        <v>1</v>
      </c>
      <c r="F103" s="65" t="s">
        <v>613</v>
      </c>
      <c r="G103" s="65" t="s">
        <v>543</v>
      </c>
      <c r="H103" s="65" t="s">
        <v>535</v>
      </c>
      <c r="I103" s="65" t="s">
        <v>659</v>
      </c>
      <c r="J103" s="73" t="s">
        <v>660</v>
      </c>
      <c r="K103" s="68">
        <v>414199</v>
      </c>
    </row>
    <row r="104" spans="1:11" ht="24.95" customHeight="1" x14ac:dyDescent="0.2">
      <c r="A104" s="63" t="s">
        <v>321</v>
      </c>
      <c r="B104" s="64">
        <v>1125100000</v>
      </c>
      <c r="C104" s="64" t="s">
        <v>458</v>
      </c>
      <c r="D104" s="64" t="s">
        <v>459</v>
      </c>
      <c r="E104" s="64">
        <v>1</v>
      </c>
      <c r="F104" s="65" t="s">
        <v>613</v>
      </c>
      <c r="G104" s="65" t="s">
        <v>543</v>
      </c>
      <c r="H104" s="65" t="s">
        <v>537</v>
      </c>
      <c r="I104" s="65" t="s">
        <v>661</v>
      </c>
      <c r="J104" s="73" t="s">
        <v>662</v>
      </c>
      <c r="K104" s="68">
        <v>201503</v>
      </c>
    </row>
    <row r="105" spans="1:11" ht="24.95" customHeight="1" x14ac:dyDescent="0.2">
      <c r="A105" s="63" t="s">
        <v>321</v>
      </c>
      <c r="B105" s="64">
        <v>1125100000</v>
      </c>
      <c r="C105" s="64" t="s">
        <v>458</v>
      </c>
      <c r="D105" s="64" t="s">
        <v>459</v>
      </c>
      <c r="E105" s="64">
        <v>1</v>
      </c>
      <c r="F105" s="65" t="s">
        <v>613</v>
      </c>
      <c r="G105" s="65" t="s">
        <v>543</v>
      </c>
      <c r="H105" s="65" t="s">
        <v>539</v>
      </c>
      <c r="I105" s="65" t="s">
        <v>663</v>
      </c>
      <c r="J105" s="73" t="s">
        <v>664</v>
      </c>
      <c r="K105" s="68">
        <v>335837</v>
      </c>
    </row>
    <row r="106" spans="1:11" ht="24.95" customHeight="1" x14ac:dyDescent="0.2">
      <c r="A106" s="63" t="s">
        <v>321</v>
      </c>
      <c r="B106" s="64">
        <v>1125100000</v>
      </c>
      <c r="C106" s="64" t="s">
        <v>458</v>
      </c>
      <c r="D106" s="64" t="s">
        <v>459</v>
      </c>
      <c r="E106" s="64">
        <v>1</v>
      </c>
      <c r="F106" s="65" t="s">
        <v>613</v>
      </c>
      <c r="G106" s="65" t="s">
        <v>543</v>
      </c>
      <c r="H106" s="65" t="s">
        <v>541</v>
      </c>
      <c r="I106" s="65" t="s">
        <v>665</v>
      </c>
      <c r="J106" s="73" t="s">
        <v>666</v>
      </c>
      <c r="K106" s="68">
        <v>135178</v>
      </c>
    </row>
    <row r="107" spans="1:11" ht="24.95" customHeight="1" x14ac:dyDescent="0.2">
      <c r="A107" s="63" t="s">
        <v>321</v>
      </c>
      <c r="B107" s="64">
        <v>1125100000</v>
      </c>
      <c r="C107" s="64" t="s">
        <v>458</v>
      </c>
      <c r="D107" s="64" t="s">
        <v>459</v>
      </c>
      <c r="E107" s="64">
        <v>1</v>
      </c>
      <c r="F107" s="65" t="s">
        <v>613</v>
      </c>
      <c r="G107" s="65" t="s">
        <v>543</v>
      </c>
      <c r="H107" s="65" t="s">
        <v>543</v>
      </c>
      <c r="I107" s="65" t="s">
        <v>667</v>
      </c>
      <c r="J107" s="73" t="s">
        <v>668</v>
      </c>
      <c r="K107" s="68">
        <v>229213</v>
      </c>
    </row>
    <row r="108" spans="1:11" ht="24.95" customHeight="1" x14ac:dyDescent="0.2">
      <c r="A108" s="63" t="s">
        <v>321</v>
      </c>
      <c r="B108" s="64">
        <v>1125100000</v>
      </c>
      <c r="C108" s="64" t="s">
        <v>458</v>
      </c>
      <c r="D108" s="64" t="s">
        <v>459</v>
      </c>
      <c r="E108" s="64">
        <v>1</v>
      </c>
      <c r="F108" s="65" t="s">
        <v>613</v>
      </c>
      <c r="G108" s="65" t="s">
        <v>543</v>
      </c>
      <c r="H108" s="65" t="s">
        <v>545</v>
      </c>
      <c r="I108" s="65" t="s">
        <v>669</v>
      </c>
      <c r="J108" s="73" t="s">
        <v>670</v>
      </c>
      <c r="K108" s="68">
        <v>317363</v>
      </c>
    </row>
    <row r="109" spans="1:11" ht="24.95" customHeight="1" x14ac:dyDescent="0.2">
      <c r="A109" s="63" t="s">
        <v>321</v>
      </c>
      <c r="B109" s="64">
        <v>1125100000</v>
      </c>
      <c r="C109" s="64" t="s">
        <v>458</v>
      </c>
      <c r="D109" s="64" t="s">
        <v>459</v>
      </c>
      <c r="E109" s="64">
        <v>1</v>
      </c>
      <c r="F109" s="65" t="s">
        <v>613</v>
      </c>
      <c r="G109" s="65" t="s">
        <v>543</v>
      </c>
      <c r="H109" s="65" t="s">
        <v>462</v>
      </c>
      <c r="I109" s="65" t="s">
        <v>671</v>
      </c>
      <c r="J109" s="73" t="s">
        <v>672</v>
      </c>
      <c r="K109" s="68">
        <v>152808</v>
      </c>
    </row>
    <row r="110" spans="1:11" ht="24.95" customHeight="1" x14ac:dyDescent="0.2">
      <c r="A110" s="63" t="s">
        <v>321</v>
      </c>
      <c r="B110" s="64">
        <v>1125100000</v>
      </c>
      <c r="C110" s="64" t="s">
        <v>458</v>
      </c>
      <c r="D110" s="64" t="s">
        <v>459</v>
      </c>
      <c r="E110" s="64">
        <v>1</v>
      </c>
      <c r="F110" s="65" t="s">
        <v>613</v>
      </c>
      <c r="G110" s="65" t="s">
        <v>543</v>
      </c>
      <c r="H110" s="65" t="s">
        <v>548</v>
      </c>
      <c r="I110" s="65" t="s">
        <v>673</v>
      </c>
      <c r="J110" s="73" t="s">
        <v>674</v>
      </c>
      <c r="K110" s="68">
        <v>176311</v>
      </c>
    </row>
    <row r="111" spans="1:11" ht="24.95" customHeight="1" x14ac:dyDescent="0.2">
      <c r="A111" s="63" t="s">
        <v>321</v>
      </c>
      <c r="B111" s="64">
        <v>1125100000</v>
      </c>
      <c r="C111" s="64" t="s">
        <v>458</v>
      </c>
      <c r="D111" s="64" t="s">
        <v>459</v>
      </c>
      <c r="E111" s="64">
        <v>1</v>
      </c>
      <c r="F111" s="65" t="s">
        <v>613</v>
      </c>
      <c r="G111" s="65" t="s">
        <v>543</v>
      </c>
      <c r="H111" s="65" t="s">
        <v>550</v>
      </c>
      <c r="I111" s="65" t="s">
        <v>675</v>
      </c>
      <c r="J111" s="73" t="s">
        <v>676</v>
      </c>
      <c r="K111" s="68">
        <v>660425</v>
      </c>
    </row>
    <row r="112" spans="1:11" ht="24.95" customHeight="1" x14ac:dyDescent="0.2">
      <c r="A112" s="63" t="s">
        <v>321</v>
      </c>
      <c r="B112" s="64">
        <v>1125100000</v>
      </c>
      <c r="C112" s="64" t="s">
        <v>458</v>
      </c>
      <c r="D112" s="64" t="s">
        <v>459</v>
      </c>
      <c r="E112" s="64">
        <v>1</v>
      </c>
      <c r="F112" s="65" t="s">
        <v>613</v>
      </c>
      <c r="G112" s="65" t="s">
        <v>543</v>
      </c>
      <c r="H112" s="65" t="s">
        <v>552</v>
      </c>
      <c r="I112" s="65" t="s">
        <v>677</v>
      </c>
      <c r="J112" s="73" t="s">
        <v>678</v>
      </c>
      <c r="K112" s="68">
        <v>47212</v>
      </c>
    </row>
    <row r="113" spans="1:11" ht="24.95" customHeight="1" x14ac:dyDescent="0.2">
      <c r="A113" s="63" t="s">
        <v>321</v>
      </c>
      <c r="B113" s="64">
        <v>1125100000</v>
      </c>
      <c r="C113" s="64" t="s">
        <v>458</v>
      </c>
      <c r="D113" s="64" t="s">
        <v>459</v>
      </c>
      <c r="E113" s="64">
        <v>1</v>
      </c>
      <c r="F113" s="65" t="s">
        <v>613</v>
      </c>
      <c r="G113" s="65" t="s">
        <v>543</v>
      </c>
      <c r="H113" s="65" t="s">
        <v>554</v>
      </c>
      <c r="I113" s="65" t="s">
        <v>679</v>
      </c>
      <c r="J113" s="73" t="s">
        <v>680</v>
      </c>
      <c r="K113" s="68">
        <v>29385</v>
      </c>
    </row>
    <row r="114" spans="1:11" ht="24.95" customHeight="1" thickBot="1" x14ac:dyDescent="0.25">
      <c r="A114" s="63" t="s">
        <v>321</v>
      </c>
      <c r="B114" s="64">
        <v>1125100000</v>
      </c>
      <c r="C114" s="64" t="s">
        <v>458</v>
      </c>
      <c r="D114" s="64" t="s">
        <v>459</v>
      </c>
      <c r="E114" s="64">
        <v>1</v>
      </c>
      <c r="F114" s="65" t="s">
        <v>613</v>
      </c>
      <c r="G114" s="65" t="s">
        <v>543</v>
      </c>
      <c r="H114" s="65" t="s">
        <v>556</v>
      </c>
      <c r="I114" s="65" t="s">
        <v>681</v>
      </c>
      <c r="J114" s="87" t="s">
        <v>682</v>
      </c>
      <c r="K114" s="68">
        <v>1136</v>
      </c>
    </row>
    <row r="115" spans="1:11" ht="24.95" customHeight="1" thickBot="1" x14ac:dyDescent="0.25">
      <c r="A115" s="84"/>
      <c r="B115" s="76"/>
      <c r="C115" s="76"/>
      <c r="D115" s="76"/>
      <c r="E115" s="76"/>
      <c r="F115" s="76"/>
      <c r="G115" s="77"/>
      <c r="H115" s="76"/>
      <c r="I115" s="78" t="s">
        <v>611</v>
      </c>
      <c r="J115" s="79" t="s">
        <v>683</v>
      </c>
      <c r="K115" s="80">
        <f>K81+K86+K94+K95+K97+K98</f>
        <v>12002925</v>
      </c>
    </row>
    <row r="116" spans="1:11" ht="24.95" customHeight="1" x14ac:dyDescent="0.2">
      <c r="A116" s="69" t="s">
        <v>321</v>
      </c>
      <c r="B116" s="70"/>
      <c r="C116" s="70" t="s">
        <v>458</v>
      </c>
      <c r="D116" s="70" t="s">
        <v>459</v>
      </c>
      <c r="E116" s="70">
        <v>6</v>
      </c>
      <c r="F116" s="66" t="s">
        <v>460</v>
      </c>
      <c r="G116" s="66" t="s">
        <v>460</v>
      </c>
      <c r="H116" s="66" t="s">
        <v>460</v>
      </c>
      <c r="I116" s="66" t="s">
        <v>684</v>
      </c>
      <c r="J116" s="67" t="s">
        <v>685</v>
      </c>
      <c r="K116" s="68"/>
    </row>
    <row r="117" spans="1:11" ht="24.95" customHeight="1" x14ac:dyDescent="0.2">
      <c r="A117" s="63" t="s">
        <v>321</v>
      </c>
      <c r="B117" s="64"/>
      <c r="C117" s="64" t="s">
        <v>458</v>
      </c>
      <c r="D117" s="64" t="s">
        <v>459</v>
      </c>
      <c r="E117" s="64">
        <v>1</v>
      </c>
      <c r="F117" s="65" t="s">
        <v>686</v>
      </c>
      <c r="G117" s="65" t="s">
        <v>460</v>
      </c>
      <c r="H117" s="65" t="s">
        <v>460</v>
      </c>
      <c r="I117" s="65" t="s">
        <v>687</v>
      </c>
      <c r="J117" s="85" t="s">
        <v>685</v>
      </c>
      <c r="K117" s="72"/>
    </row>
    <row r="118" spans="1:11" ht="24.95" customHeight="1" x14ac:dyDescent="0.2">
      <c r="A118" s="63" t="s">
        <v>321</v>
      </c>
      <c r="B118" s="64">
        <v>1125100000</v>
      </c>
      <c r="C118" s="64" t="s">
        <v>458</v>
      </c>
      <c r="D118" s="64" t="s">
        <v>459</v>
      </c>
      <c r="E118" s="64">
        <v>1</v>
      </c>
      <c r="F118" s="65" t="s">
        <v>686</v>
      </c>
      <c r="G118" s="65" t="s">
        <v>465</v>
      </c>
      <c r="H118" s="65" t="s">
        <v>460</v>
      </c>
      <c r="I118" s="65" t="s">
        <v>688</v>
      </c>
      <c r="J118" s="86" t="s">
        <v>689</v>
      </c>
      <c r="K118" s="68">
        <v>270400</v>
      </c>
    </row>
    <row r="119" spans="1:11" ht="24.95" customHeight="1" x14ac:dyDescent="0.2">
      <c r="A119" s="63" t="s">
        <v>321</v>
      </c>
      <c r="B119" s="64">
        <v>1125100000</v>
      </c>
      <c r="C119" s="64" t="s">
        <v>458</v>
      </c>
      <c r="D119" s="64" t="s">
        <v>459</v>
      </c>
      <c r="E119" s="64">
        <v>1</v>
      </c>
      <c r="F119" s="65" t="s">
        <v>686</v>
      </c>
      <c r="G119" s="65" t="s">
        <v>487</v>
      </c>
      <c r="H119" s="65" t="s">
        <v>460</v>
      </c>
      <c r="I119" s="65" t="s">
        <v>690</v>
      </c>
      <c r="J119" s="73" t="s">
        <v>691</v>
      </c>
      <c r="K119" s="68">
        <v>5876</v>
      </c>
    </row>
    <row r="120" spans="1:11" ht="24.95" customHeight="1" x14ac:dyDescent="0.2">
      <c r="A120" s="63" t="s">
        <v>321</v>
      </c>
      <c r="B120" s="64"/>
      <c r="C120" s="64" t="s">
        <v>458</v>
      </c>
      <c r="D120" s="64" t="s">
        <v>459</v>
      </c>
      <c r="E120" s="64">
        <v>1</v>
      </c>
      <c r="F120" s="65" t="s">
        <v>686</v>
      </c>
      <c r="G120" s="65" t="s">
        <v>537</v>
      </c>
      <c r="H120" s="65" t="s">
        <v>460</v>
      </c>
      <c r="I120" s="65" t="s">
        <v>692</v>
      </c>
      <c r="J120" s="71" t="s">
        <v>693</v>
      </c>
      <c r="K120" s="72">
        <f>SUM(K121:K131)</f>
        <v>2109072</v>
      </c>
    </row>
    <row r="121" spans="1:11" ht="24.95" customHeight="1" x14ac:dyDescent="0.2">
      <c r="A121" s="63" t="s">
        <v>321</v>
      </c>
      <c r="B121" s="64">
        <v>1125100000</v>
      </c>
      <c r="C121" s="64" t="s">
        <v>458</v>
      </c>
      <c r="D121" s="64" t="s">
        <v>459</v>
      </c>
      <c r="E121" s="64">
        <v>1</v>
      </c>
      <c r="F121" s="65" t="s">
        <v>686</v>
      </c>
      <c r="G121" s="65" t="s">
        <v>537</v>
      </c>
      <c r="H121" s="65" t="s">
        <v>465</v>
      </c>
      <c r="I121" s="65" t="s">
        <v>694</v>
      </c>
      <c r="J121" s="73" t="s">
        <v>695</v>
      </c>
      <c r="K121" s="68">
        <v>58775</v>
      </c>
    </row>
    <row r="122" spans="1:11" ht="24.95" customHeight="1" x14ac:dyDescent="0.2">
      <c r="A122" s="63" t="s">
        <v>321</v>
      </c>
      <c r="B122" s="64">
        <v>1125100000</v>
      </c>
      <c r="C122" s="64" t="s">
        <v>458</v>
      </c>
      <c r="D122" s="64" t="s">
        <v>459</v>
      </c>
      <c r="E122" s="64">
        <v>1</v>
      </c>
      <c r="F122" s="65" t="s">
        <v>686</v>
      </c>
      <c r="G122" s="65" t="s">
        <v>537</v>
      </c>
      <c r="H122" s="65" t="s">
        <v>475</v>
      </c>
      <c r="I122" s="65" t="s">
        <v>696</v>
      </c>
      <c r="J122" s="73" t="s">
        <v>697</v>
      </c>
      <c r="K122" s="68">
        <v>1081600</v>
      </c>
    </row>
    <row r="123" spans="1:11" ht="24.95" customHeight="1" x14ac:dyDescent="0.2">
      <c r="A123" s="63" t="s">
        <v>321</v>
      </c>
      <c r="B123" s="64">
        <v>1125100000</v>
      </c>
      <c r="C123" s="64" t="s">
        <v>458</v>
      </c>
      <c r="D123" s="64" t="s">
        <v>459</v>
      </c>
      <c r="E123" s="64">
        <v>1</v>
      </c>
      <c r="F123" s="65" t="s">
        <v>686</v>
      </c>
      <c r="G123" s="65" t="s">
        <v>537</v>
      </c>
      <c r="H123" s="65" t="s">
        <v>468</v>
      </c>
      <c r="I123" s="65" t="s">
        <v>698</v>
      </c>
      <c r="J123" s="86" t="s">
        <v>699</v>
      </c>
      <c r="K123" s="68">
        <v>757120</v>
      </c>
    </row>
    <row r="124" spans="1:11" ht="24.95" customHeight="1" x14ac:dyDescent="0.2">
      <c r="A124" s="63" t="s">
        <v>321</v>
      </c>
      <c r="B124" s="64">
        <v>1125100000</v>
      </c>
      <c r="C124" s="64" t="s">
        <v>458</v>
      </c>
      <c r="D124" s="64" t="s">
        <v>459</v>
      </c>
      <c r="E124" s="64">
        <v>1</v>
      </c>
      <c r="F124" s="65" t="s">
        <v>686</v>
      </c>
      <c r="G124" s="65" t="s">
        <v>537</v>
      </c>
      <c r="H124" s="65" t="s">
        <v>487</v>
      </c>
      <c r="I124" s="65" t="s">
        <v>700</v>
      </c>
      <c r="J124" s="73" t="s">
        <v>701</v>
      </c>
      <c r="K124" s="68">
        <v>1</v>
      </c>
    </row>
    <row r="125" spans="1:11" ht="24.95" customHeight="1" x14ac:dyDescent="0.2">
      <c r="A125" s="63" t="s">
        <v>321</v>
      </c>
      <c r="B125" s="64">
        <v>1125100000</v>
      </c>
      <c r="C125" s="64" t="s">
        <v>458</v>
      </c>
      <c r="D125" s="64" t="s">
        <v>459</v>
      </c>
      <c r="E125" s="64">
        <v>1</v>
      </c>
      <c r="F125" s="65" t="s">
        <v>686</v>
      </c>
      <c r="G125" s="65" t="s">
        <v>537</v>
      </c>
      <c r="H125" s="65" t="s">
        <v>535</v>
      </c>
      <c r="I125" s="65" t="s">
        <v>702</v>
      </c>
      <c r="J125" s="73" t="s">
        <v>703</v>
      </c>
      <c r="K125" s="68">
        <v>1</v>
      </c>
    </row>
    <row r="126" spans="1:11" ht="24.95" customHeight="1" x14ac:dyDescent="0.2">
      <c r="A126" s="63" t="s">
        <v>321</v>
      </c>
      <c r="B126" s="64">
        <v>1125100000</v>
      </c>
      <c r="C126" s="64" t="s">
        <v>458</v>
      </c>
      <c r="D126" s="64" t="s">
        <v>459</v>
      </c>
      <c r="E126" s="64">
        <v>1</v>
      </c>
      <c r="F126" s="65" t="s">
        <v>686</v>
      </c>
      <c r="G126" s="65" t="s">
        <v>537</v>
      </c>
      <c r="H126" s="65" t="s">
        <v>537</v>
      </c>
      <c r="I126" s="65" t="s">
        <v>704</v>
      </c>
      <c r="J126" s="73" t="s">
        <v>705</v>
      </c>
      <c r="K126" s="68">
        <v>1</v>
      </c>
    </row>
    <row r="127" spans="1:11" ht="24.95" customHeight="1" x14ac:dyDescent="0.2">
      <c r="A127" s="63" t="s">
        <v>321</v>
      </c>
      <c r="B127" s="64">
        <v>1125100000</v>
      </c>
      <c r="C127" s="64" t="s">
        <v>458</v>
      </c>
      <c r="D127" s="64" t="s">
        <v>459</v>
      </c>
      <c r="E127" s="64">
        <v>1</v>
      </c>
      <c r="F127" s="65" t="s">
        <v>686</v>
      </c>
      <c r="G127" s="65" t="s">
        <v>537</v>
      </c>
      <c r="H127" s="65" t="s">
        <v>539</v>
      </c>
      <c r="I127" s="65" t="s">
        <v>706</v>
      </c>
      <c r="J127" s="73" t="s">
        <v>707</v>
      </c>
      <c r="K127" s="68">
        <v>1</v>
      </c>
    </row>
    <row r="128" spans="1:11" ht="24.95" customHeight="1" x14ac:dyDescent="0.2">
      <c r="A128" s="63" t="s">
        <v>321</v>
      </c>
      <c r="B128" s="64">
        <v>1125100000</v>
      </c>
      <c r="C128" s="64" t="s">
        <v>458</v>
      </c>
      <c r="D128" s="64" t="s">
        <v>459</v>
      </c>
      <c r="E128" s="64">
        <v>1</v>
      </c>
      <c r="F128" s="65" t="s">
        <v>686</v>
      </c>
      <c r="G128" s="65" t="s">
        <v>537</v>
      </c>
      <c r="H128" s="65" t="s">
        <v>541</v>
      </c>
      <c r="I128" s="65" t="s">
        <v>706</v>
      </c>
      <c r="J128" s="73" t="s">
        <v>708</v>
      </c>
      <c r="K128" s="68">
        <v>1</v>
      </c>
    </row>
    <row r="129" spans="1:11" ht="24.95" customHeight="1" x14ac:dyDescent="0.2">
      <c r="A129" s="63" t="s">
        <v>321</v>
      </c>
      <c r="B129" s="64">
        <v>1125100000</v>
      </c>
      <c r="C129" s="64" t="s">
        <v>458</v>
      </c>
      <c r="D129" s="64" t="s">
        <v>459</v>
      </c>
      <c r="E129" s="64">
        <v>1</v>
      </c>
      <c r="F129" s="65" t="s">
        <v>686</v>
      </c>
      <c r="G129" s="65" t="s">
        <v>537</v>
      </c>
      <c r="H129" s="65" t="s">
        <v>543</v>
      </c>
      <c r="I129" s="65" t="s">
        <v>709</v>
      </c>
      <c r="J129" s="86" t="s">
        <v>710</v>
      </c>
      <c r="K129" s="68">
        <v>141051</v>
      </c>
    </row>
    <row r="130" spans="1:11" ht="24.95" customHeight="1" x14ac:dyDescent="0.2">
      <c r="A130" s="63" t="s">
        <v>321</v>
      </c>
      <c r="B130" s="64">
        <v>1125100000</v>
      </c>
      <c r="C130" s="64" t="s">
        <v>458</v>
      </c>
      <c r="D130" s="64" t="s">
        <v>459</v>
      </c>
      <c r="E130" s="64">
        <v>1</v>
      </c>
      <c r="F130" s="65" t="s">
        <v>686</v>
      </c>
      <c r="G130" s="65" t="s">
        <v>537</v>
      </c>
      <c r="H130" s="65" t="s">
        <v>545</v>
      </c>
      <c r="I130" s="65" t="s">
        <v>711</v>
      </c>
      <c r="J130" s="73" t="s">
        <v>712</v>
      </c>
      <c r="K130" s="68">
        <v>70520</v>
      </c>
    </row>
    <row r="131" spans="1:11" ht="24.95" customHeight="1" x14ac:dyDescent="0.2">
      <c r="A131" s="63" t="s">
        <v>321</v>
      </c>
      <c r="B131" s="64">
        <v>1125100000</v>
      </c>
      <c r="C131" s="64" t="s">
        <v>458</v>
      </c>
      <c r="D131" s="64" t="s">
        <v>459</v>
      </c>
      <c r="E131" s="64">
        <v>1</v>
      </c>
      <c r="F131" s="65" t="s">
        <v>686</v>
      </c>
      <c r="G131" s="65" t="s">
        <v>537</v>
      </c>
      <c r="H131" s="65" t="s">
        <v>462</v>
      </c>
      <c r="I131" s="65" t="s">
        <v>713</v>
      </c>
      <c r="J131" s="86" t="s">
        <v>714</v>
      </c>
      <c r="K131" s="68">
        <v>1</v>
      </c>
    </row>
    <row r="132" spans="1:11" ht="24.95" customHeight="1" x14ac:dyDescent="0.2">
      <c r="A132" s="63" t="s">
        <v>321</v>
      </c>
      <c r="B132" s="64"/>
      <c r="C132" s="64" t="s">
        <v>458</v>
      </c>
      <c r="D132" s="64" t="s">
        <v>459</v>
      </c>
      <c r="E132" s="64">
        <v>1</v>
      </c>
      <c r="F132" s="65" t="s">
        <v>686</v>
      </c>
      <c r="G132" s="65" t="s">
        <v>539</v>
      </c>
      <c r="H132" s="65" t="s">
        <v>460</v>
      </c>
      <c r="I132" s="65" t="s">
        <v>715</v>
      </c>
      <c r="J132" s="71" t="s">
        <v>716</v>
      </c>
      <c r="K132" s="72">
        <f>SUM(K133:K136)</f>
        <v>1222600</v>
      </c>
    </row>
    <row r="133" spans="1:11" ht="24.95" customHeight="1" x14ac:dyDescent="0.2">
      <c r="A133" s="63" t="s">
        <v>321</v>
      </c>
      <c r="B133" s="64">
        <v>1125100000</v>
      </c>
      <c r="C133" s="64" t="s">
        <v>458</v>
      </c>
      <c r="D133" s="64" t="s">
        <v>459</v>
      </c>
      <c r="E133" s="64">
        <v>1</v>
      </c>
      <c r="F133" s="65" t="s">
        <v>686</v>
      </c>
      <c r="G133" s="65" t="s">
        <v>539</v>
      </c>
      <c r="H133" s="65" t="s">
        <v>475</v>
      </c>
      <c r="I133" s="65" t="s">
        <v>717</v>
      </c>
      <c r="J133" s="73" t="s">
        <v>718</v>
      </c>
      <c r="K133" s="68">
        <v>411398</v>
      </c>
    </row>
    <row r="134" spans="1:11" ht="24.95" customHeight="1" x14ac:dyDescent="0.2">
      <c r="A134" s="63" t="s">
        <v>321</v>
      </c>
      <c r="B134" s="64">
        <v>1125100000</v>
      </c>
      <c r="C134" s="64" t="s">
        <v>458</v>
      </c>
      <c r="D134" s="64" t="s">
        <v>459</v>
      </c>
      <c r="E134" s="64">
        <v>1</v>
      </c>
      <c r="F134" s="65" t="s">
        <v>719</v>
      </c>
      <c r="G134" s="65" t="s">
        <v>539</v>
      </c>
      <c r="H134" s="65" t="s">
        <v>468</v>
      </c>
      <c r="I134" s="65" t="s">
        <v>720</v>
      </c>
      <c r="J134" s="73" t="s">
        <v>721</v>
      </c>
      <c r="K134" s="68">
        <v>1</v>
      </c>
    </row>
    <row r="135" spans="1:11" ht="24.95" customHeight="1" x14ac:dyDescent="0.2">
      <c r="A135" s="63" t="s">
        <v>321</v>
      </c>
      <c r="B135" s="64">
        <v>1125100000</v>
      </c>
      <c r="C135" s="64" t="s">
        <v>458</v>
      </c>
      <c r="D135" s="64" t="s">
        <v>459</v>
      </c>
      <c r="E135" s="64">
        <v>1</v>
      </c>
      <c r="F135" s="65" t="s">
        <v>719</v>
      </c>
      <c r="G135" s="65" t="s">
        <v>539</v>
      </c>
      <c r="H135" s="65" t="s">
        <v>487</v>
      </c>
      <c r="I135" s="65" t="s">
        <v>722</v>
      </c>
      <c r="J135" s="73" t="s">
        <v>716</v>
      </c>
      <c r="K135" s="68">
        <v>811200</v>
      </c>
    </row>
    <row r="136" spans="1:11" ht="24.95" customHeight="1" x14ac:dyDescent="0.2">
      <c r="A136" s="63" t="s">
        <v>321</v>
      </c>
      <c r="B136" s="64">
        <v>1125100000</v>
      </c>
      <c r="C136" s="64" t="s">
        <v>458</v>
      </c>
      <c r="D136" s="64" t="s">
        <v>459</v>
      </c>
      <c r="E136" s="64">
        <v>1</v>
      </c>
      <c r="F136" s="65" t="s">
        <v>686</v>
      </c>
      <c r="G136" s="65" t="s">
        <v>541</v>
      </c>
      <c r="H136" s="65" t="s">
        <v>460</v>
      </c>
      <c r="I136" s="65" t="s">
        <v>723</v>
      </c>
      <c r="J136" s="73" t="s">
        <v>724</v>
      </c>
      <c r="K136" s="68">
        <v>1</v>
      </c>
    </row>
    <row r="137" spans="1:11" ht="24.95" customHeight="1" x14ac:dyDescent="0.2">
      <c r="A137" s="63" t="s">
        <v>321</v>
      </c>
      <c r="B137" s="64"/>
      <c r="C137" s="64" t="s">
        <v>458</v>
      </c>
      <c r="D137" s="64" t="s">
        <v>459</v>
      </c>
      <c r="E137" s="64">
        <v>3</v>
      </c>
      <c r="F137" s="65" t="s">
        <v>719</v>
      </c>
      <c r="G137" s="65" t="s">
        <v>460</v>
      </c>
      <c r="H137" s="65" t="s">
        <v>460</v>
      </c>
      <c r="I137" s="65" t="s">
        <v>725</v>
      </c>
      <c r="J137" s="71" t="s">
        <v>726</v>
      </c>
      <c r="K137" s="72">
        <f>SUM(K138:K139)</f>
        <v>155210</v>
      </c>
    </row>
    <row r="138" spans="1:11" ht="24.95" customHeight="1" x14ac:dyDescent="0.2">
      <c r="A138" s="63" t="s">
        <v>321</v>
      </c>
      <c r="B138" s="64">
        <v>1125100000</v>
      </c>
      <c r="C138" s="64" t="s">
        <v>458</v>
      </c>
      <c r="D138" s="64" t="s">
        <v>459</v>
      </c>
      <c r="E138" s="64">
        <v>3</v>
      </c>
      <c r="F138" s="65" t="s">
        <v>719</v>
      </c>
      <c r="G138" s="65" t="s">
        <v>465</v>
      </c>
      <c r="H138" s="65" t="s">
        <v>460</v>
      </c>
      <c r="I138" s="65" t="s">
        <v>727</v>
      </c>
      <c r="J138" s="73" t="s">
        <v>728</v>
      </c>
      <c r="K138" s="68">
        <v>79498</v>
      </c>
    </row>
    <row r="139" spans="1:11" ht="24.95" customHeight="1" thickBot="1" x14ac:dyDescent="0.25">
      <c r="A139" s="63" t="s">
        <v>321</v>
      </c>
      <c r="B139" s="64">
        <v>1125100000</v>
      </c>
      <c r="C139" s="64" t="s">
        <v>458</v>
      </c>
      <c r="D139" s="64" t="s">
        <v>459</v>
      </c>
      <c r="E139" s="64">
        <v>3</v>
      </c>
      <c r="F139" s="65" t="s">
        <v>719</v>
      </c>
      <c r="G139" s="65" t="s">
        <v>475</v>
      </c>
      <c r="H139" s="65" t="s">
        <v>460</v>
      </c>
      <c r="I139" s="65" t="s">
        <v>729</v>
      </c>
      <c r="J139" s="74" t="s">
        <v>497</v>
      </c>
      <c r="K139" s="68">
        <v>75712</v>
      </c>
    </row>
    <row r="140" spans="1:11" ht="24.95" customHeight="1" thickBot="1" x14ac:dyDescent="0.25">
      <c r="A140" s="84"/>
      <c r="B140" s="76"/>
      <c r="C140" s="76"/>
      <c r="D140" s="76"/>
      <c r="E140" s="76"/>
      <c r="F140" s="76"/>
      <c r="G140" s="77"/>
      <c r="H140" s="76"/>
      <c r="I140" s="78" t="s">
        <v>684</v>
      </c>
      <c r="J140" s="79" t="s">
        <v>730</v>
      </c>
      <c r="K140" s="80">
        <f>K118+K119+K120+K132+K137</f>
        <v>3763158</v>
      </c>
    </row>
    <row r="141" spans="1:11" ht="24.95" customHeight="1" x14ac:dyDescent="0.2">
      <c r="A141" s="63" t="s">
        <v>321</v>
      </c>
      <c r="B141" s="64"/>
      <c r="C141" s="64" t="s">
        <v>458</v>
      </c>
      <c r="D141" s="64" t="s">
        <v>459</v>
      </c>
      <c r="E141" s="64">
        <v>8</v>
      </c>
      <c r="F141" s="65" t="s">
        <v>460</v>
      </c>
      <c r="G141" s="65" t="s">
        <v>460</v>
      </c>
      <c r="H141" s="65" t="s">
        <v>460</v>
      </c>
      <c r="I141" s="65" t="s">
        <v>731</v>
      </c>
      <c r="J141" s="85" t="s">
        <v>732</v>
      </c>
      <c r="K141" s="68"/>
    </row>
    <row r="142" spans="1:11" ht="24.95" customHeight="1" x14ac:dyDescent="0.2">
      <c r="A142" s="63" t="s">
        <v>321</v>
      </c>
      <c r="B142" s="64"/>
      <c r="C142" s="64" t="s">
        <v>458</v>
      </c>
      <c r="D142" s="64" t="s">
        <v>459</v>
      </c>
      <c r="E142" s="64">
        <v>1</v>
      </c>
      <c r="F142" s="65" t="s">
        <v>733</v>
      </c>
      <c r="G142" s="65" t="s">
        <v>460</v>
      </c>
      <c r="H142" s="65" t="s">
        <v>460</v>
      </c>
      <c r="I142" s="66" t="s">
        <v>734</v>
      </c>
      <c r="J142" s="85" t="s">
        <v>735</v>
      </c>
      <c r="K142" s="72">
        <f>SUM(K143:K149)</f>
        <v>181463010</v>
      </c>
    </row>
    <row r="143" spans="1:11" ht="24.95" customHeight="1" x14ac:dyDescent="0.2">
      <c r="A143" s="63" t="s">
        <v>321</v>
      </c>
      <c r="B143" s="64">
        <v>1525811100</v>
      </c>
      <c r="C143" s="64" t="s">
        <v>458</v>
      </c>
      <c r="D143" s="64" t="s">
        <v>459</v>
      </c>
      <c r="E143" s="64">
        <v>1</v>
      </c>
      <c r="F143" s="65" t="s">
        <v>733</v>
      </c>
      <c r="G143" s="65" t="s">
        <v>465</v>
      </c>
      <c r="H143" s="65" t="s">
        <v>460</v>
      </c>
      <c r="I143" s="65" t="s">
        <v>736</v>
      </c>
      <c r="J143" s="86" t="s">
        <v>737</v>
      </c>
      <c r="K143" s="68">
        <f>126037414-9000000</f>
        <v>117037414</v>
      </c>
    </row>
    <row r="144" spans="1:11" ht="24.95" customHeight="1" x14ac:dyDescent="0.2">
      <c r="A144" s="63" t="s">
        <v>321</v>
      </c>
      <c r="B144" s="64">
        <v>1525811100</v>
      </c>
      <c r="C144" s="64" t="s">
        <v>458</v>
      </c>
      <c r="D144" s="64" t="s">
        <v>459</v>
      </c>
      <c r="E144" s="64">
        <v>1</v>
      </c>
      <c r="F144" s="65" t="s">
        <v>733</v>
      </c>
      <c r="G144" s="65" t="s">
        <v>475</v>
      </c>
      <c r="H144" s="65" t="s">
        <v>465</v>
      </c>
      <c r="I144" s="65" t="s">
        <v>738</v>
      </c>
      <c r="J144" s="73" t="s">
        <v>739</v>
      </c>
      <c r="K144" s="68">
        <f>34440611</f>
        <v>34440611</v>
      </c>
    </row>
    <row r="145" spans="1:11" ht="24.95" customHeight="1" x14ac:dyDescent="0.2">
      <c r="A145" s="63" t="s">
        <v>321</v>
      </c>
      <c r="B145" s="64">
        <v>1525811100</v>
      </c>
      <c r="C145" s="64" t="s">
        <v>458</v>
      </c>
      <c r="D145" s="64" t="s">
        <v>459</v>
      </c>
      <c r="E145" s="64">
        <v>1</v>
      </c>
      <c r="F145" s="65" t="s">
        <v>733</v>
      </c>
      <c r="G145" s="65" t="s">
        <v>475</v>
      </c>
      <c r="H145" s="65" t="s">
        <v>475</v>
      </c>
      <c r="I145" s="65" t="s">
        <v>740</v>
      </c>
      <c r="J145" s="86" t="s">
        <v>741</v>
      </c>
      <c r="K145" s="68">
        <v>5436301</v>
      </c>
    </row>
    <row r="146" spans="1:11" ht="24.95" customHeight="1" x14ac:dyDescent="0.2">
      <c r="A146" s="63" t="s">
        <v>321</v>
      </c>
      <c r="B146" s="64">
        <v>1525811100</v>
      </c>
      <c r="C146" s="64" t="s">
        <v>458</v>
      </c>
      <c r="D146" s="64" t="s">
        <v>459</v>
      </c>
      <c r="E146" s="64">
        <v>1</v>
      </c>
      <c r="F146" s="65" t="s">
        <v>733</v>
      </c>
      <c r="G146" s="65" t="s">
        <v>468</v>
      </c>
      <c r="H146" s="65" t="s">
        <v>460</v>
      </c>
      <c r="I146" s="65" t="s">
        <v>742</v>
      </c>
      <c r="J146" s="73" t="s">
        <v>743</v>
      </c>
      <c r="K146" s="68">
        <v>9953645</v>
      </c>
    </row>
    <row r="147" spans="1:11" ht="24.95" customHeight="1" x14ac:dyDescent="0.2">
      <c r="A147" s="63" t="s">
        <v>321</v>
      </c>
      <c r="B147" s="64">
        <v>1525811100</v>
      </c>
      <c r="C147" s="64" t="s">
        <v>458</v>
      </c>
      <c r="D147" s="64" t="s">
        <v>459</v>
      </c>
      <c r="E147" s="64">
        <v>1</v>
      </c>
      <c r="F147" s="65" t="s">
        <v>733</v>
      </c>
      <c r="G147" s="65" t="s">
        <v>487</v>
      </c>
      <c r="H147" s="65" t="s">
        <v>460</v>
      </c>
      <c r="I147" s="65" t="s">
        <v>744</v>
      </c>
      <c r="J147" s="73" t="s">
        <v>745</v>
      </c>
      <c r="K147" s="68">
        <v>3567355</v>
      </c>
    </row>
    <row r="148" spans="1:11" ht="24.95" hidden="1" customHeight="1" x14ac:dyDescent="0.2">
      <c r="A148" s="63" t="s">
        <v>321</v>
      </c>
      <c r="B148" s="64">
        <v>1525811100</v>
      </c>
      <c r="C148" s="64" t="s">
        <v>458</v>
      </c>
      <c r="D148" s="64" t="s">
        <v>459</v>
      </c>
      <c r="E148" s="64">
        <v>1</v>
      </c>
      <c r="F148" s="65" t="s">
        <v>733</v>
      </c>
      <c r="G148" s="65" t="s">
        <v>535</v>
      </c>
      <c r="H148" s="65" t="s">
        <v>460</v>
      </c>
      <c r="I148" s="65" t="s">
        <v>746</v>
      </c>
      <c r="J148" s="73" t="s">
        <v>747</v>
      </c>
      <c r="K148" s="68">
        <v>0</v>
      </c>
    </row>
    <row r="149" spans="1:11" ht="24.95" customHeight="1" x14ac:dyDescent="0.2">
      <c r="A149" s="63" t="s">
        <v>321</v>
      </c>
      <c r="B149" s="64">
        <v>1525811100</v>
      </c>
      <c r="C149" s="64" t="s">
        <v>458</v>
      </c>
      <c r="D149" s="64" t="s">
        <v>459</v>
      </c>
      <c r="E149" s="64">
        <v>1</v>
      </c>
      <c r="F149" s="65" t="s">
        <v>733</v>
      </c>
      <c r="G149" s="65" t="s">
        <v>537</v>
      </c>
      <c r="H149" s="65" t="s">
        <v>460</v>
      </c>
      <c r="I149" s="65" t="s">
        <v>748</v>
      </c>
      <c r="J149" s="86" t="s">
        <v>749</v>
      </c>
      <c r="K149" s="68">
        <v>11027684</v>
      </c>
    </row>
    <row r="150" spans="1:11" ht="24.95" customHeight="1" x14ac:dyDescent="0.2">
      <c r="A150" s="63" t="s">
        <v>321</v>
      </c>
      <c r="B150" s="64"/>
      <c r="C150" s="64" t="s">
        <v>458</v>
      </c>
      <c r="D150" s="64" t="s">
        <v>459</v>
      </c>
      <c r="E150" s="64">
        <v>2</v>
      </c>
      <c r="F150" s="65" t="s">
        <v>750</v>
      </c>
      <c r="G150" s="65" t="s">
        <v>460</v>
      </c>
      <c r="H150" s="65" t="s">
        <v>460</v>
      </c>
      <c r="I150" s="66" t="s">
        <v>751</v>
      </c>
      <c r="J150" s="71" t="s">
        <v>752</v>
      </c>
      <c r="K150" s="72">
        <f>SUM(K151:K152)</f>
        <v>169765670</v>
      </c>
    </row>
    <row r="151" spans="1:11" ht="24.95" customHeight="1" x14ac:dyDescent="0.2">
      <c r="A151" s="63" t="s">
        <v>321</v>
      </c>
      <c r="B151" s="64">
        <v>2525821100</v>
      </c>
      <c r="C151" s="64" t="s">
        <v>458</v>
      </c>
      <c r="D151" s="64" t="s">
        <v>459</v>
      </c>
      <c r="E151" s="64">
        <v>2</v>
      </c>
      <c r="F151" s="65" t="s">
        <v>750</v>
      </c>
      <c r="G151" s="65" t="s">
        <v>465</v>
      </c>
      <c r="H151" s="65" t="s">
        <v>460</v>
      </c>
      <c r="I151" s="65" t="s">
        <v>753</v>
      </c>
      <c r="J151" s="73" t="s">
        <v>754</v>
      </c>
      <c r="K151" s="68">
        <v>78956800</v>
      </c>
    </row>
    <row r="152" spans="1:11" ht="24.95" customHeight="1" x14ac:dyDescent="0.2">
      <c r="A152" s="63" t="s">
        <v>321</v>
      </c>
      <c r="B152" s="64">
        <v>2525822100</v>
      </c>
      <c r="C152" s="64" t="s">
        <v>458</v>
      </c>
      <c r="D152" s="64" t="s">
        <v>459</v>
      </c>
      <c r="E152" s="64">
        <v>2</v>
      </c>
      <c r="F152" s="65" t="s">
        <v>750</v>
      </c>
      <c r="G152" s="65" t="s">
        <v>475</v>
      </c>
      <c r="H152" s="65" t="s">
        <v>460</v>
      </c>
      <c r="I152" s="65" t="s">
        <v>755</v>
      </c>
      <c r="J152" s="73" t="s">
        <v>756</v>
      </c>
      <c r="K152" s="68">
        <v>90808870</v>
      </c>
    </row>
    <row r="153" spans="1:11" ht="24.95" hidden="1" customHeight="1" x14ac:dyDescent="0.2">
      <c r="A153" s="63" t="s">
        <v>321</v>
      </c>
      <c r="B153" s="64"/>
      <c r="C153" s="64" t="s">
        <v>458</v>
      </c>
      <c r="D153" s="64" t="s">
        <v>459</v>
      </c>
      <c r="E153" s="64">
        <v>3</v>
      </c>
      <c r="F153" s="65" t="s">
        <v>757</v>
      </c>
      <c r="G153" s="65" t="s">
        <v>460</v>
      </c>
      <c r="H153" s="65" t="s">
        <v>460</v>
      </c>
      <c r="I153" s="65" t="s">
        <v>758</v>
      </c>
      <c r="J153" s="71" t="s">
        <v>759</v>
      </c>
      <c r="K153" s="72">
        <v>0</v>
      </c>
    </row>
    <row r="154" spans="1:11" ht="24.95" hidden="1" customHeight="1" x14ac:dyDescent="0.2">
      <c r="A154" s="63" t="s">
        <v>321</v>
      </c>
      <c r="B154" s="64"/>
      <c r="C154" s="64" t="s">
        <v>458</v>
      </c>
      <c r="D154" s="64" t="s">
        <v>459</v>
      </c>
      <c r="E154" s="64">
        <v>3</v>
      </c>
      <c r="F154" s="65" t="s">
        <v>757</v>
      </c>
      <c r="G154" s="65" t="s">
        <v>465</v>
      </c>
      <c r="H154" s="65" t="s">
        <v>460</v>
      </c>
      <c r="I154" s="65" t="s">
        <v>760</v>
      </c>
      <c r="J154" s="73" t="s">
        <v>761</v>
      </c>
      <c r="K154" s="68">
        <v>0</v>
      </c>
    </row>
    <row r="155" spans="1:11" ht="24.95" customHeight="1" x14ac:dyDescent="0.2">
      <c r="A155" s="63" t="s">
        <v>321</v>
      </c>
      <c r="B155" s="64"/>
      <c r="C155" s="64" t="s">
        <v>458</v>
      </c>
      <c r="D155" s="64" t="s">
        <v>459</v>
      </c>
      <c r="E155" s="64">
        <v>4</v>
      </c>
      <c r="F155" s="65" t="s">
        <v>762</v>
      </c>
      <c r="G155" s="65" t="s">
        <v>460</v>
      </c>
      <c r="H155" s="65" t="s">
        <v>460</v>
      </c>
      <c r="I155" s="88" t="s">
        <v>763</v>
      </c>
      <c r="J155" s="71" t="s">
        <v>764</v>
      </c>
      <c r="K155" s="72">
        <f>SUM(K156:K160)</f>
        <v>7885354</v>
      </c>
    </row>
    <row r="156" spans="1:11" ht="24.95" customHeight="1" x14ac:dyDescent="0.2">
      <c r="A156" s="63" t="s">
        <v>321</v>
      </c>
      <c r="B156" s="64">
        <v>1525811100</v>
      </c>
      <c r="C156" s="64" t="s">
        <v>458</v>
      </c>
      <c r="D156" s="64" t="s">
        <v>459</v>
      </c>
      <c r="E156" s="64">
        <v>4</v>
      </c>
      <c r="F156" s="65" t="s">
        <v>762</v>
      </c>
      <c r="G156" s="65" t="s">
        <v>475</v>
      </c>
      <c r="H156" s="65" t="s">
        <v>460</v>
      </c>
      <c r="I156" s="65" t="s">
        <v>765</v>
      </c>
      <c r="J156" s="73" t="s">
        <v>766</v>
      </c>
      <c r="K156" s="68">
        <v>302849</v>
      </c>
    </row>
    <row r="157" spans="1:11" ht="24.95" customHeight="1" x14ac:dyDescent="0.2">
      <c r="A157" s="63" t="s">
        <v>321</v>
      </c>
      <c r="B157" s="64">
        <v>1525811100</v>
      </c>
      <c r="C157" s="64" t="s">
        <v>458</v>
      </c>
      <c r="D157" s="64" t="s">
        <v>459</v>
      </c>
      <c r="E157" s="64">
        <v>4</v>
      </c>
      <c r="F157" s="65" t="s">
        <v>762</v>
      </c>
      <c r="G157" s="65" t="s">
        <v>468</v>
      </c>
      <c r="H157" s="65" t="s">
        <v>460</v>
      </c>
      <c r="I157" s="65" t="s">
        <v>767</v>
      </c>
      <c r="J157" s="73" t="s">
        <v>768</v>
      </c>
      <c r="K157" s="68">
        <v>2193178</v>
      </c>
    </row>
    <row r="158" spans="1:11" ht="24.95" hidden="1" customHeight="1" thickBot="1" x14ac:dyDescent="0.25">
      <c r="A158" s="63" t="s">
        <v>321</v>
      </c>
      <c r="B158" s="64">
        <v>1525811100</v>
      </c>
      <c r="C158" s="64" t="s">
        <v>458</v>
      </c>
      <c r="D158" s="64" t="s">
        <v>459</v>
      </c>
      <c r="E158" s="64">
        <v>4</v>
      </c>
      <c r="F158" s="65" t="s">
        <v>762</v>
      </c>
      <c r="G158" s="65" t="s">
        <v>468</v>
      </c>
      <c r="H158" s="65" t="s">
        <v>460</v>
      </c>
      <c r="I158" s="65" t="s">
        <v>767</v>
      </c>
      <c r="J158" s="73" t="s">
        <v>768</v>
      </c>
      <c r="K158" s="68"/>
    </row>
    <row r="159" spans="1:11" ht="24.95" customHeight="1" x14ac:dyDescent="0.2">
      <c r="A159" s="63" t="s">
        <v>321</v>
      </c>
      <c r="B159" s="64">
        <v>1525811100</v>
      </c>
      <c r="C159" s="64" t="s">
        <v>458</v>
      </c>
      <c r="D159" s="64" t="s">
        <v>459</v>
      </c>
      <c r="E159" s="64">
        <v>4</v>
      </c>
      <c r="F159" s="65" t="s">
        <v>762</v>
      </c>
      <c r="G159" s="65" t="s">
        <v>487</v>
      </c>
      <c r="H159" s="65" t="s">
        <v>460</v>
      </c>
      <c r="I159" s="65" t="s">
        <v>769</v>
      </c>
      <c r="J159" s="73" t="s">
        <v>770</v>
      </c>
      <c r="K159" s="68">
        <v>776328</v>
      </c>
    </row>
    <row r="160" spans="1:11" ht="24.95" customHeight="1" thickBot="1" x14ac:dyDescent="0.25">
      <c r="A160" s="63" t="s">
        <v>321</v>
      </c>
      <c r="B160" s="64">
        <v>1525811100</v>
      </c>
      <c r="C160" s="64" t="s">
        <v>458</v>
      </c>
      <c r="D160" s="64" t="s">
        <v>459</v>
      </c>
      <c r="E160" s="64">
        <v>4</v>
      </c>
      <c r="F160" s="65" t="s">
        <v>762</v>
      </c>
      <c r="G160" s="65" t="s">
        <v>543</v>
      </c>
      <c r="H160" s="65" t="s">
        <v>460</v>
      </c>
      <c r="I160" s="65" t="s">
        <v>771</v>
      </c>
      <c r="J160" s="73" t="s">
        <v>772</v>
      </c>
      <c r="K160" s="68">
        <v>4612999</v>
      </c>
    </row>
    <row r="161" spans="1:11" ht="30" customHeight="1" thickBot="1" x14ac:dyDescent="0.25">
      <c r="A161" s="75"/>
      <c r="B161" s="76"/>
      <c r="C161" s="76"/>
      <c r="D161" s="76"/>
      <c r="E161" s="76"/>
      <c r="F161" s="76"/>
      <c r="G161" s="77"/>
      <c r="H161" s="76"/>
      <c r="I161" s="89"/>
      <c r="J161" s="90" t="s">
        <v>773</v>
      </c>
      <c r="K161" s="80">
        <f>K142+K150+K155</f>
        <v>359114034</v>
      </c>
    </row>
    <row r="162" spans="1:11" ht="30" customHeight="1" x14ac:dyDescent="0.2">
      <c r="A162" s="63" t="s">
        <v>321</v>
      </c>
      <c r="B162" s="64"/>
      <c r="C162" s="64" t="s">
        <v>458</v>
      </c>
      <c r="D162" s="64" t="s">
        <v>459</v>
      </c>
      <c r="E162" s="64">
        <v>9</v>
      </c>
      <c r="F162" s="65" t="s">
        <v>460</v>
      </c>
      <c r="G162" s="65" t="s">
        <v>460</v>
      </c>
      <c r="H162" s="65" t="s">
        <v>460</v>
      </c>
      <c r="I162" s="65" t="s">
        <v>774</v>
      </c>
      <c r="J162" s="85" t="s">
        <v>775</v>
      </c>
      <c r="K162" s="68"/>
    </row>
    <row r="163" spans="1:11" ht="24.95" customHeight="1" x14ac:dyDescent="0.2">
      <c r="A163" s="63" t="s">
        <v>321</v>
      </c>
      <c r="B163" s="64"/>
      <c r="C163" s="64" t="s">
        <v>458</v>
      </c>
      <c r="D163" s="64" t="s">
        <v>459</v>
      </c>
      <c r="E163" s="64">
        <v>1</v>
      </c>
      <c r="F163" s="65" t="s">
        <v>776</v>
      </c>
      <c r="G163" s="65" t="s">
        <v>460</v>
      </c>
      <c r="H163" s="65" t="s">
        <v>460</v>
      </c>
      <c r="I163" s="65" t="s">
        <v>777</v>
      </c>
      <c r="J163" s="85" t="s">
        <v>778</v>
      </c>
      <c r="K163" s="72">
        <f>K164</f>
        <v>25867999</v>
      </c>
    </row>
    <row r="164" spans="1:11" ht="24.95" customHeight="1" x14ac:dyDescent="0.2">
      <c r="A164" s="63" t="s">
        <v>321</v>
      </c>
      <c r="B164" s="64"/>
      <c r="C164" s="64" t="s">
        <v>458</v>
      </c>
      <c r="D164" s="64" t="s">
        <v>459</v>
      </c>
      <c r="E164" s="64">
        <v>1</v>
      </c>
      <c r="F164" s="65" t="s">
        <v>776</v>
      </c>
      <c r="G164" s="65" t="s">
        <v>475</v>
      </c>
      <c r="H164" s="65" t="s">
        <v>460</v>
      </c>
      <c r="I164" s="65" t="s">
        <v>779</v>
      </c>
      <c r="J164" s="85" t="s">
        <v>780</v>
      </c>
      <c r="K164" s="72">
        <f>K165+K166</f>
        <v>25867999</v>
      </c>
    </row>
    <row r="165" spans="1:11" ht="24.95" customHeight="1" x14ac:dyDescent="0.2">
      <c r="A165" s="63" t="s">
        <v>321</v>
      </c>
      <c r="B165" s="64">
        <v>1525811100</v>
      </c>
      <c r="C165" s="64" t="s">
        <v>458</v>
      </c>
      <c r="D165" s="64" t="s">
        <v>459</v>
      </c>
      <c r="E165" s="64">
        <v>1</v>
      </c>
      <c r="F165" s="65" t="s">
        <v>776</v>
      </c>
      <c r="G165" s="65" t="s">
        <v>475</v>
      </c>
      <c r="H165" s="65" t="s">
        <v>475</v>
      </c>
      <c r="I165" s="65" t="s">
        <v>781</v>
      </c>
      <c r="J165" s="86" t="s">
        <v>782</v>
      </c>
      <c r="K165" s="68">
        <v>345213</v>
      </c>
    </row>
    <row r="166" spans="1:11" ht="24.95" customHeight="1" thickBot="1" x14ac:dyDescent="0.25">
      <c r="A166" s="63" t="s">
        <v>321</v>
      </c>
      <c r="B166" s="64">
        <v>2625911100</v>
      </c>
      <c r="C166" s="64" t="s">
        <v>458</v>
      </c>
      <c r="D166" s="64" t="s">
        <v>459</v>
      </c>
      <c r="E166" s="64">
        <v>1</v>
      </c>
      <c r="F166" s="65" t="s">
        <v>776</v>
      </c>
      <c r="G166" s="65" t="s">
        <v>475</v>
      </c>
      <c r="H166" s="65" t="s">
        <v>468</v>
      </c>
      <c r="I166" s="65" t="s">
        <v>783</v>
      </c>
      <c r="J166" s="87" t="s">
        <v>784</v>
      </c>
      <c r="K166" s="68">
        <v>25522786</v>
      </c>
    </row>
    <row r="167" spans="1:11" ht="30" customHeight="1" thickBot="1" x14ac:dyDescent="0.25">
      <c r="A167" s="76"/>
      <c r="B167" s="76"/>
      <c r="C167" s="76"/>
      <c r="D167" s="76"/>
      <c r="E167" s="76"/>
      <c r="F167" s="76"/>
      <c r="G167" s="77"/>
      <c r="H167" s="76"/>
      <c r="I167" s="89"/>
      <c r="J167" s="90" t="s">
        <v>785</v>
      </c>
      <c r="K167" s="80">
        <f>K164</f>
        <v>25867999</v>
      </c>
    </row>
    <row r="168" spans="1:11" ht="9.9499999999999993" customHeight="1" thickBot="1" x14ac:dyDescent="0.25">
      <c r="A168" s="76"/>
      <c r="B168" s="76"/>
      <c r="C168" s="76"/>
      <c r="D168" s="76"/>
      <c r="E168" s="76"/>
      <c r="F168" s="76"/>
      <c r="G168" s="77"/>
      <c r="H168" s="76"/>
      <c r="I168" s="76"/>
      <c r="J168" s="91"/>
      <c r="K168" s="92"/>
    </row>
    <row r="169" spans="1:11" ht="24.95" customHeight="1" thickBot="1" x14ac:dyDescent="0.25">
      <c r="A169" s="76"/>
      <c r="B169" s="76"/>
      <c r="C169" s="76"/>
      <c r="D169" s="76"/>
      <c r="E169" s="76"/>
      <c r="F169" s="76"/>
      <c r="G169" s="77"/>
      <c r="H169" s="76"/>
      <c r="I169" s="76"/>
      <c r="J169" s="90" t="s">
        <v>786</v>
      </c>
      <c r="K169" s="80">
        <f>K22+K28+K78+K115+K140+K161+K167</f>
        <v>453536783</v>
      </c>
    </row>
    <row r="170" spans="1:11" ht="24.95" customHeight="1" x14ac:dyDescent="0.2">
      <c r="A170" s="76"/>
      <c r="B170" s="76"/>
      <c r="C170" s="76"/>
      <c r="D170" s="76"/>
      <c r="E170" s="76"/>
      <c r="F170" s="76"/>
      <c r="G170" s="77"/>
      <c r="H170" s="76"/>
      <c r="I170" s="76"/>
      <c r="J170" s="91"/>
      <c r="K170" s="93"/>
    </row>
    <row r="171" spans="1:11" ht="30" customHeight="1" x14ac:dyDescent="0.2">
      <c r="A171" s="63" t="s">
        <v>321</v>
      </c>
      <c r="B171" s="64"/>
      <c r="C171" s="64"/>
      <c r="D171" s="64" t="s">
        <v>459</v>
      </c>
      <c r="E171" s="64">
        <v>9</v>
      </c>
      <c r="F171" s="65" t="s">
        <v>460</v>
      </c>
      <c r="G171" s="65" t="s">
        <v>460</v>
      </c>
      <c r="H171" s="65" t="s">
        <v>460</v>
      </c>
      <c r="I171" s="94" t="s">
        <v>787</v>
      </c>
      <c r="J171" s="85" t="s">
        <v>785</v>
      </c>
      <c r="K171" s="95"/>
    </row>
    <row r="172" spans="1:11" ht="24.95" customHeight="1" x14ac:dyDescent="0.2">
      <c r="A172" s="63" t="s">
        <v>321</v>
      </c>
      <c r="B172" s="64"/>
      <c r="C172" s="64"/>
      <c r="D172" s="64" t="s">
        <v>459</v>
      </c>
      <c r="E172" s="64">
        <v>9</v>
      </c>
      <c r="F172" s="65" t="s">
        <v>776</v>
      </c>
      <c r="G172" s="65" t="s">
        <v>487</v>
      </c>
      <c r="H172" s="65" t="s">
        <v>460</v>
      </c>
      <c r="I172" s="96" t="s">
        <v>788</v>
      </c>
      <c r="J172" s="86" t="s">
        <v>789</v>
      </c>
      <c r="K172" s="97"/>
    </row>
    <row r="173" spans="1:11" ht="24.95" customHeight="1" x14ac:dyDescent="0.2">
      <c r="A173" s="63" t="s">
        <v>321</v>
      </c>
      <c r="B173" s="121">
        <v>3</v>
      </c>
      <c r="C173" s="64" t="s">
        <v>790</v>
      </c>
      <c r="D173" s="64" t="s">
        <v>459</v>
      </c>
      <c r="E173" s="64">
        <v>9</v>
      </c>
      <c r="F173" s="65" t="s">
        <v>776</v>
      </c>
      <c r="G173" s="65" t="s">
        <v>487</v>
      </c>
      <c r="H173" s="65" t="s">
        <v>465</v>
      </c>
      <c r="I173" s="96" t="s">
        <v>788</v>
      </c>
      <c r="J173" s="98" t="s">
        <v>791</v>
      </c>
      <c r="K173" s="68">
        <v>13413035</v>
      </c>
    </row>
    <row r="174" spans="1:11" ht="24.95" customHeight="1" x14ac:dyDescent="0.2">
      <c r="A174" s="63" t="s">
        <v>321</v>
      </c>
      <c r="B174" s="121">
        <v>1</v>
      </c>
      <c r="C174" s="64" t="s">
        <v>792</v>
      </c>
      <c r="D174" s="64" t="s">
        <v>459</v>
      </c>
      <c r="E174" s="64">
        <v>9</v>
      </c>
      <c r="F174" s="65" t="s">
        <v>776</v>
      </c>
      <c r="G174" s="65" t="s">
        <v>487</v>
      </c>
      <c r="H174" s="65" t="s">
        <v>475</v>
      </c>
      <c r="I174" s="96" t="s">
        <v>788</v>
      </c>
      <c r="J174" s="98" t="s">
        <v>793</v>
      </c>
      <c r="K174" s="68">
        <v>6556855</v>
      </c>
    </row>
    <row r="175" spans="1:11" ht="24.95" customHeight="1" thickBot="1" x14ac:dyDescent="0.25">
      <c r="A175" s="63" t="s">
        <v>321</v>
      </c>
      <c r="B175" s="121">
        <v>2</v>
      </c>
      <c r="C175" s="64" t="s">
        <v>794</v>
      </c>
      <c r="D175" s="64" t="s">
        <v>459</v>
      </c>
      <c r="E175" s="64">
        <v>9</v>
      </c>
      <c r="F175" s="65" t="s">
        <v>776</v>
      </c>
      <c r="G175" s="65" t="s">
        <v>487</v>
      </c>
      <c r="H175" s="65" t="s">
        <v>468</v>
      </c>
      <c r="I175" s="96" t="s">
        <v>788</v>
      </c>
      <c r="J175" s="87" t="s">
        <v>795</v>
      </c>
      <c r="K175" s="68">
        <v>64020193</v>
      </c>
    </row>
    <row r="176" spans="1:11" ht="24.95" customHeight="1" thickBot="1" x14ac:dyDescent="0.25">
      <c r="A176" s="75"/>
      <c r="B176" s="76"/>
      <c r="C176" s="76"/>
      <c r="D176" s="76"/>
      <c r="E176" s="76"/>
      <c r="F176" s="76"/>
      <c r="G176" s="77"/>
      <c r="H176" s="76"/>
      <c r="I176" s="76"/>
      <c r="J176" s="90" t="s">
        <v>796</v>
      </c>
      <c r="K176" s="80">
        <f>SUM(K173:K175)</f>
        <v>83990083</v>
      </c>
    </row>
    <row r="177" spans="1:11" ht="9.9499999999999993" customHeight="1" thickBot="1" x14ac:dyDescent="0.25">
      <c r="A177" s="76"/>
      <c r="B177" s="76"/>
      <c r="C177" s="76"/>
      <c r="D177" s="76"/>
      <c r="E177" s="76"/>
      <c r="F177" s="76"/>
      <c r="G177" s="77"/>
      <c r="H177" s="76"/>
      <c r="I177" s="76"/>
      <c r="J177" s="99"/>
      <c r="K177" s="92"/>
    </row>
    <row r="178" spans="1:11" ht="24.95" customHeight="1" thickBot="1" x14ac:dyDescent="0.25">
      <c r="A178" s="100"/>
      <c r="B178" s="100"/>
      <c r="C178" s="100"/>
      <c r="D178" s="100"/>
      <c r="E178" s="100"/>
      <c r="F178" s="100"/>
      <c r="G178" s="100"/>
      <c r="H178" s="100"/>
      <c r="I178" s="100"/>
      <c r="J178" s="90" t="s">
        <v>797</v>
      </c>
      <c r="K178" s="80">
        <f>K169+K176</f>
        <v>537526866</v>
      </c>
    </row>
    <row r="179" spans="1:11" ht="24.95" customHeight="1" x14ac:dyDescent="0.2">
      <c r="A179" s="100"/>
      <c r="B179" s="100"/>
      <c r="C179" s="100"/>
      <c r="D179" s="100"/>
      <c r="E179" s="100"/>
      <c r="F179" s="100"/>
      <c r="G179" s="100"/>
      <c r="H179" s="100"/>
      <c r="I179" s="100"/>
      <c r="J179" s="100"/>
      <c r="K179" s="92"/>
    </row>
    <row r="180" spans="1:11" ht="24.95" customHeight="1" x14ac:dyDescent="0.2">
      <c r="A180" s="100"/>
      <c r="B180" s="100"/>
      <c r="C180" s="100"/>
      <c r="D180" s="100"/>
      <c r="E180" s="100"/>
      <c r="F180" s="100"/>
      <c r="G180" s="100"/>
      <c r="H180" s="100"/>
      <c r="I180" s="100"/>
      <c r="J180" s="100"/>
      <c r="K180" s="92"/>
    </row>
    <row r="181" spans="1:11" ht="24.95" customHeight="1" x14ac:dyDescent="0.2">
      <c r="A181" s="100"/>
      <c r="B181" s="100"/>
      <c r="C181" s="100"/>
      <c r="D181" s="100"/>
      <c r="E181" s="100"/>
      <c r="F181" s="100"/>
      <c r="G181" s="100"/>
      <c r="H181" s="100"/>
      <c r="I181" s="100"/>
      <c r="J181" s="100"/>
      <c r="K181" s="92"/>
    </row>
    <row r="182" spans="1:11" ht="24.95" customHeight="1" x14ac:dyDescent="0.2">
      <c r="A182" s="100"/>
      <c r="B182" s="100"/>
      <c r="C182" s="100"/>
      <c r="D182" s="100"/>
      <c r="E182" s="100"/>
      <c r="F182" s="100"/>
      <c r="G182" s="100"/>
      <c r="H182" s="100"/>
      <c r="I182" s="100"/>
      <c r="J182" s="100"/>
      <c r="K182" s="92"/>
    </row>
    <row r="183" spans="1:11" ht="24.95" customHeight="1" x14ac:dyDescent="0.2">
      <c r="A183" s="100"/>
      <c r="B183" s="100"/>
      <c r="C183" s="100"/>
      <c r="D183" s="100"/>
      <c r="E183" s="100"/>
      <c r="F183" s="100"/>
      <c r="G183" s="100"/>
      <c r="H183" s="100"/>
      <c r="I183" s="100"/>
      <c r="J183" s="100"/>
      <c r="K183" s="92"/>
    </row>
    <row r="184" spans="1:11" ht="24.95" customHeight="1" x14ac:dyDescent="0.2">
      <c r="A184" s="100"/>
      <c r="B184" s="100"/>
      <c r="C184" s="100"/>
      <c r="D184" s="100"/>
      <c r="E184" s="100"/>
      <c r="F184" s="100"/>
      <c r="G184" s="100"/>
      <c r="H184" s="100"/>
      <c r="I184" s="100"/>
      <c r="J184" s="100"/>
      <c r="K184" s="92"/>
    </row>
    <row r="185" spans="1:11" ht="24.95" customHeight="1" x14ac:dyDescent="0.2">
      <c r="A185" s="100"/>
      <c r="B185" s="100"/>
      <c r="C185" s="100"/>
      <c r="D185" s="100"/>
      <c r="E185" s="100"/>
      <c r="F185" s="100"/>
      <c r="G185" s="100"/>
      <c r="H185" s="100"/>
      <c r="I185" s="100"/>
      <c r="J185" s="100"/>
      <c r="K185" s="92"/>
    </row>
    <row r="186" spans="1:11" ht="24.95" customHeight="1" x14ac:dyDescent="0.2">
      <c r="A186" s="100"/>
      <c r="B186" s="100"/>
      <c r="C186" s="100"/>
      <c r="D186" s="100"/>
      <c r="E186" s="100"/>
      <c r="F186" s="100"/>
      <c r="G186" s="100"/>
      <c r="H186" s="100"/>
      <c r="I186" s="100"/>
      <c r="J186" s="100"/>
      <c r="K186" s="92"/>
    </row>
    <row r="187" spans="1:11" ht="24.95" customHeight="1" x14ac:dyDescent="0.2">
      <c r="A187" s="100"/>
      <c r="B187" s="100"/>
      <c r="C187" s="100"/>
      <c r="D187" s="100"/>
      <c r="E187" s="100"/>
      <c r="F187" s="100"/>
      <c r="G187" s="100"/>
      <c r="H187" s="100"/>
      <c r="I187" s="100"/>
      <c r="J187" s="100"/>
      <c r="K187" s="92"/>
    </row>
    <row r="188" spans="1:11" ht="24.95" customHeight="1" x14ac:dyDescent="0.2">
      <c r="A188" s="100"/>
      <c r="B188" s="100"/>
      <c r="C188" s="100"/>
      <c r="D188" s="100"/>
      <c r="E188" s="100"/>
      <c r="F188" s="100"/>
      <c r="G188" s="100"/>
      <c r="H188" s="100"/>
      <c r="I188" s="100"/>
      <c r="J188" s="100"/>
      <c r="K188" s="92"/>
    </row>
    <row r="189" spans="1:11" ht="24.95" customHeight="1" x14ac:dyDescent="0.2">
      <c r="A189" s="100"/>
      <c r="B189" s="100"/>
      <c r="C189" s="100"/>
      <c r="D189" s="100"/>
      <c r="E189" s="100"/>
      <c r="F189" s="100"/>
      <c r="G189" s="100"/>
      <c r="H189" s="100"/>
      <c r="I189" s="100"/>
      <c r="J189" s="100"/>
      <c r="K189" s="92"/>
    </row>
    <row r="190" spans="1:11" ht="24.95" customHeight="1" x14ac:dyDescent="0.2">
      <c r="A190" s="100"/>
      <c r="B190" s="100"/>
      <c r="C190" s="100"/>
      <c r="D190" s="100"/>
      <c r="E190" s="100"/>
      <c r="F190" s="100"/>
      <c r="G190" s="100"/>
      <c r="H190" s="100"/>
      <c r="I190" s="100"/>
      <c r="J190" s="100"/>
      <c r="K190" s="92"/>
    </row>
    <row r="191" spans="1:11" ht="24.95" customHeight="1" x14ac:dyDescent="0.2">
      <c r="A191" s="100"/>
      <c r="B191" s="100"/>
      <c r="C191" s="100"/>
      <c r="D191" s="100"/>
      <c r="E191" s="100"/>
      <c r="F191" s="100"/>
      <c r="G191" s="100"/>
      <c r="H191" s="100"/>
      <c r="I191" s="100"/>
      <c r="J191" s="100"/>
      <c r="K191" s="92"/>
    </row>
    <row r="192" spans="1:11" ht="24.95" customHeight="1" x14ac:dyDescent="0.2">
      <c r="A192" s="100"/>
      <c r="B192" s="100"/>
      <c r="C192" s="100"/>
      <c r="D192" s="100"/>
      <c r="E192" s="100"/>
      <c r="F192" s="100"/>
      <c r="G192" s="100"/>
      <c r="H192" s="100"/>
      <c r="I192" s="100"/>
      <c r="J192" s="100"/>
      <c r="K192" s="92"/>
    </row>
    <row r="193" spans="1:11" ht="24.95" customHeight="1" x14ac:dyDescent="0.2">
      <c r="A193" s="100"/>
      <c r="B193" s="100"/>
      <c r="C193" s="100"/>
      <c r="D193" s="100"/>
      <c r="E193" s="100"/>
      <c r="F193" s="100"/>
      <c r="G193" s="100"/>
      <c r="H193" s="100"/>
      <c r="I193" s="100"/>
      <c r="J193" s="100"/>
      <c r="K193" s="92"/>
    </row>
    <row r="194" spans="1:11" ht="24.95" customHeight="1" x14ac:dyDescent="0.2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92"/>
    </row>
    <row r="195" spans="1:11" ht="24.95" customHeight="1" x14ac:dyDescent="0.2">
      <c r="A195" s="100"/>
      <c r="B195" s="100"/>
      <c r="C195" s="100"/>
      <c r="D195" s="100"/>
      <c r="E195" s="100"/>
      <c r="F195" s="100"/>
      <c r="G195" s="100"/>
      <c r="H195" s="100"/>
      <c r="I195" s="100"/>
      <c r="J195" s="100"/>
      <c r="K195" s="92"/>
    </row>
    <row r="196" spans="1:11" ht="24.95" customHeight="1" x14ac:dyDescent="0.2">
      <c r="A196" s="100"/>
      <c r="B196" s="100"/>
      <c r="C196" s="100"/>
      <c r="D196" s="100"/>
      <c r="E196" s="100"/>
      <c r="F196" s="100"/>
      <c r="G196" s="100"/>
      <c r="H196" s="100"/>
      <c r="I196" s="100"/>
      <c r="J196" s="100"/>
      <c r="K196" s="92"/>
    </row>
    <row r="197" spans="1:11" ht="24.95" customHeight="1" x14ac:dyDescent="0.2">
      <c r="A197" s="100"/>
      <c r="B197" s="100"/>
      <c r="C197" s="100"/>
      <c r="D197" s="100"/>
      <c r="E197" s="100"/>
      <c r="F197" s="100"/>
      <c r="G197" s="100"/>
      <c r="H197" s="100"/>
      <c r="I197" s="100"/>
      <c r="J197" s="100"/>
      <c r="K197" s="92"/>
    </row>
    <row r="198" spans="1:11" ht="24.95" customHeight="1" x14ac:dyDescent="0.2">
      <c r="A198" s="100"/>
      <c r="B198" s="100"/>
      <c r="C198" s="100"/>
      <c r="D198" s="100"/>
      <c r="E198" s="100"/>
      <c r="F198" s="100"/>
      <c r="G198" s="100"/>
      <c r="H198" s="100"/>
      <c r="I198" s="100"/>
      <c r="J198" s="100"/>
      <c r="K198" s="92"/>
    </row>
    <row r="199" spans="1:11" ht="24.95" customHeight="1" x14ac:dyDescent="0.2">
      <c r="A199" s="100"/>
      <c r="B199" s="100"/>
      <c r="C199" s="100"/>
      <c r="D199" s="100"/>
      <c r="E199" s="100"/>
      <c r="F199" s="100"/>
      <c r="G199" s="100"/>
      <c r="H199" s="100"/>
      <c r="I199" s="100"/>
      <c r="J199" s="100"/>
      <c r="K199" s="92"/>
    </row>
    <row r="200" spans="1:11" ht="24.95" customHeight="1" x14ac:dyDescent="0.2">
      <c r="A200" s="100"/>
      <c r="B200" s="100"/>
      <c r="C200" s="100"/>
      <c r="D200" s="100"/>
      <c r="E200" s="100"/>
      <c r="F200" s="100"/>
      <c r="G200" s="100"/>
      <c r="H200" s="100"/>
      <c r="I200" s="100"/>
      <c r="J200" s="100"/>
      <c r="K200" s="92"/>
    </row>
    <row r="201" spans="1:11" ht="24.95" customHeight="1" x14ac:dyDescent="0.2">
      <c r="A201" s="100"/>
      <c r="B201" s="100"/>
      <c r="C201" s="100"/>
      <c r="D201" s="100"/>
      <c r="E201" s="100"/>
      <c r="F201" s="100"/>
      <c r="G201" s="100"/>
      <c r="H201" s="100"/>
      <c r="I201" s="100"/>
      <c r="J201" s="100"/>
      <c r="K201" s="92"/>
    </row>
    <row r="202" spans="1:11" ht="24.95" customHeight="1" x14ac:dyDescent="0.2">
      <c r="A202" s="100"/>
      <c r="B202" s="100"/>
      <c r="C202" s="100"/>
      <c r="D202" s="100"/>
      <c r="E202" s="100"/>
      <c r="F202" s="100"/>
      <c r="G202" s="100"/>
      <c r="H202" s="100"/>
      <c r="I202" s="100"/>
      <c r="J202" s="100"/>
      <c r="K202" s="92"/>
    </row>
    <row r="203" spans="1:11" ht="24.95" customHeight="1" x14ac:dyDescent="0.2">
      <c r="A203" s="100"/>
      <c r="B203" s="100"/>
      <c r="C203" s="100"/>
      <c r="D203" s="100"/>
      <c r="E203" s="100"/>
      <c r="F203" s="100"/>
      <c r="G203" s="100"/>
      <c r="H203" s="100"/>
      <c r="I203" s="100"/>
      <c r="J203" s="100"/>
      <c r="K203" s="92"/>
    </row>
    <row r="204" spans="1:11" ht="24.95" customHeight="1" x14ac:dyDescent="0.2">
      <c r="A204" s="100"/>
      <c r="B204" s="100"/>
      <c r="C204" s="100"/>
      <c r="D204" s="100"/>
      <c r="E204" s="100"/>
      <c r="F204" s="100"/>
      <c r="G204" s="100"/>
      <c r="H204" s="100"/>
      <c r="I204" s="100"/>
      <c r="J204" s="100"/>
      <c r="K204" s="92"/>
    </row>
    <row r="205" spans="1:11" ht="24.95" customHeight="1" x14ac:dyDescent="0.2">
      <c r="A205" s="100"/>
      <c r="B205" s="100"/>
      <c r="C205" s="100"/>
      <c r="D205" s="100"/>
      <c r="E205" s="100"/>
      <c r="F205" s="100"/>
      <c r="G205" s="100"/>
      <c r="H205" s="100"/>
      <c r="I205" s="100"/>
      <c r="J205" s="100"/>
      <c r="K205" s="92"/>
    </row>
    <row r="206" spans="1:11" ht="24.95" customHeight="1" x14ac:dyDescent="0.2">
      <c r="A206" s="100"/>
      <c r="B206" s="100"/>
      <c r="C206" s="100"/>
      <c r="D206" s="100"/>
      <c r="E206" s="100"/>
      <c r="F206" s="100"/>
      <c r="G206" s="100"/>
      <c r="H206" s="100"/>
      <c r="I206" s="100"/>
      <c r="J206" s="100"/>
      <c r="K206" s="92"/>
    </row>
    <row r="207" spans="1:11" ht="24.95" customHeight="1" x14ac:dyDescent="0.2">
      <c r="A207" s="100"/>
      <c r="B207" s="100"/>
      <c r="C207" s="100"/>
      <c r="D207" s="100"/>
      <c r="E207" s="100"/>
      <c r="F207" s="100"/>
      <c r="G207" s="100"/>
      <c r="H207" s="100"/>
      <c r="I207" s="100"/>
      <c r="J207" s="100"/>
      <c r="K207" s="92"/>
    </row>
    <row r="208" spans="1:11" ht="24.95" customHeight="1" x14ac:dyDescent="0.2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92"/>
    </row>
    <row r="209" spans="1:11" ht="24.95" customHeight="1" x14ac:dyDescent="0.2">
      <c r="A209" s="100"/>
      <c r="B209" s="100"/>
      <c r="C209" s="100"/>
      <c r="D209" s="100"/>
      <c r="E209" s="100"/>
      <c r="F209" s="100"/>
      <c r="G209" s="100"/>
      <c r="H209" s="100"/>
      <c r="I209" s="100"/>
      <c r="J209" s="100"/>
      <c r="K209" s="92"/>
    </row>
    <row r="210" spans="1:11" ht="24.95" customHeight="1" x14ac:dyDescent="0.2">
      <c r="A210" s="100"/>
      <c r="B210" s="100"/>
      <c r="C210" s="100"/>
      <c r="D210" s="100"/>
      <c r="E210" s="100"/>
      <c r="F210" s="100"/>
      <c r="G210" s="100"/>
      <c r="H210" s="100"/>
      <c r="I210" s="100"/>
      <c r="J210" s="100"/>
      <c r="K210" s="92"/>
    </row>
    <row r="211" spans="1:11" ht="24.95" customHeight="1" x14ac:dyDescent="0.2">
      <c r="A211" s="100"/>
      <c r="B211" s="100"/>
      <c r="C211" s="100"/>
      <c r="D211" s="100"/>
      <c r="E211" s="100"/>
      <c r="F211" s="100"/>
      <c r="G211" s="100"/>
      <c r="H211" s="100"/>
      <c r="I211" s="100"/>
      <c r="J211" s="100"/>
      <c r="K211" s="92"/>
    </row>
    <row r="212" spans="1:11" ht="24.95" customHeight="1" x14ac:dyDescent="0.2">
      <c r="A212" s="100"/>
      <c r="B212" s="100"/>
      <c r="C212" s="100"/>
      <c r="D212" s="100"/>
      <c r="E212" s="100"/>
      <c r="F212" s="100"/>
      <c r="G212" s="100"/>
      <c r="H212" s="100"/>
      <c r="I212" s="100"/>
      <c r="J212" s="100"/>
      <c r="K212" s="92"/>
    </row>
    <row r="213" spans="1:11" ht="24.95" customHeight="1" x14ac:dyDescent="0.2">
      <c r="A213" s="100"/>
      <c r="B213" s="100"/>
      <c r="C213" s="100"/>
      <c r="D213" s="100"/>
      <c r="E213" s="100"/>
      <c r="F213" s="100"/>
      <c r="G213" s="100"/>
      <c r="H213" s="100"/>
      <c r="I213" s="100"/>
      <c r="J213" s="100"/>
      <c r="K213" s="92"/>
    </row>
    <row r="214" spans="1:11" ht="24.95" customHeight="1" x14ac:dyDescent="0.2">
      <c r="A214" s="100"/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</row>
    <row r="215" spans="1:11" ht="24.95" customHeight="1" x14ac:dyDescent="0.2">
      <c r="A215" s="100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</row>
    <row r="216" spans="1:11" ht="24.95" customHeight="1" x14ac:dyDescent="0.2">
      <c r="A216" s="100"/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</row>
    <row r="217" spans="1:11" ht="24.95" customHeight="1" x14ac:dyDescent="0.2">
      <c r="A217" s="100"/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</row>
    <row r="218" spans="1:11" ht="24.95" customHeight="1" x14ac:dyDescent="0.2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</row>
    <row r="219" spans="1:11" ht="24.95" customHeight="1" x14ac:dyDescent="0.2">
      <c r="A219" s="100"/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</row>
    <row r="220" spans="1:11" ht="24.95" customHeight="1" x14ac:dyDescent="0.2">
      <c r="A220" s="100"/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</row>
    <row r="221" spans="1:11" ht="24.95" customHeight="1" x14ac:dyDescent="0.2">
      <c r="A221" s="100"/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</row>
    <row r="222" spans="1:11" ht="24.95" customHeight="1" x14ac:dyDescent="0.2">
      <c r="A222" s="100"/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</row>
    <row r="223" spans="1:11" ht="24.95" customHeight="1" x14ac:dyDescent="0.2">
      <c r="A223" s="100"/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</row>
    <row r="224" spans="1:11" ht="24.95" customHeight="1" x14ac:dyDescent="0.2">
      <c r="A224" s="100"/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</row>
    <row r="225" spans="1:11" ht="24.95" customHeight="1" x14ac:dyDescent="0.2">
      <c r="A225" s="100"/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</row>
    <row r="226" spans="1:11" ht="24.95" customHeight="1" x14ac:dyDescent="0.2">
      <c r="A226" s="100"/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</row>
    <row r="227" spans="1:11" ht="24.95" customHeight="1" x14ac:dyDescent="0.2">
      <c r="A227" s="100"/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</row>
    <row r="228" spans="1:11" ht="24.95" customHeight="1" x14ac:dyDescent="0.2">
      <c r="A228" s="100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</row>
    <row r="229" spans="1:11" ht="24.95" customHeight="1" x14ac:dyDescent="0.2">
      <c r="A229" s="100"/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</row>
    <row r="230" spans="1:11" ht="24.95" customHeight="1" x14ac:dyDescent="0.2">
      <c r="A230" s="100"/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</row>
    <row r="231" spans="1:11" ht="24.95" customHeight="1" x14ac:dyDescent="0.2">
      <c r="A231" s="100"/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</row>
    <row r="232" spans="1:11" ht="24.95" customHeight="1" x14ac:dyDescent="0.2">
      <c r="A232" s="100"/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</row>
    <row r="233" spans="1:11" ht="24.95" customHeight="1" x14ac:dyDescent="0.2">
      <c r="A233" s="100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</row>
    <row r="234" spans="1:11" ht="24.95" customHeight="1" x14ac:dyDescent="0.2">
      <c r="A234" s="100"/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</row>
    <row r="235" spans="1:11" ht="24.95" customHeight="1" x14ac:dyDescent="0.2">
      <c r="A235" s="100"/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</row>
    <row r="236" spans="1:11" ht="24.95" customHeight="1" x14ac:dyDescent="0.2">
      <c r="A236" s="100"/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</row>
    <row r="237" spans="1:11" ht="24.95" customHeight="1" x14ac:dyDescent="0.2">
      <c r="A237" s="100"/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</row>
    <row r="238" spans="1:11" ht="24.95" customHeight="1" x14ac:dyDescent="0.2">
      <c r="A238" s="100"/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</row>
    <row r="239" spans="1:11" ht="24.95" customHeight="1" x14ac:dyDescent="0.2">
      <c r="A239" s="100"/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</row>
    <row r="240" spans="1:11" ht="24.95" customHeight="1" x14ac:dyDescent="0.2">
      <c r="A240" s="100"/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</row>
    <row r="241" spans="1:11" ht="24.95" customHeight="1" x14ac:dyDescent="0.2">
      <c r="A241" s="100"/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</row>
    <row r="242" spans="1:11" ht="24.95" customHeight="1" x14ac:dyDescent="0.2">
      <c r="A242" s="100"/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</row>
    <row r="243" spans="1:11" ht="24.95" customHeight="1" x14ac:dyDescent="0.2">
      <c r="A243" s="100"/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</row>
    <row r="244" spans="1:11" ht="24.95" customHeight="1" x14ac:dyDescent="0.2">
      <c r="A244" s="100"/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</row>
    <row r="245" spans="1:11" ht="24.95" customHeight="1" x14ac:dyDescent="0.2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</row>
    <row r="246" spans="1:11" ht="24.95" customHeight="1" x14ac:dyDescent="0.2">
      <c r="A246" s="100"/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</row>
    <row r="247" spans="1:11" ht="24.95" customHeight="1" x14ac:dyDescent="0.2">
      <c r="A247" s="100"/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</row>
    <row r="248" spans="1:11" ht="24.95" customHeight="1" x14ac:dyDescent="0.2">
      <c r="A248" s="100"/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</row>
    <row r="249" spans="1:11" ht="24.95" customHeight="1" x14ac:dyDescent="0.2">
      <c r="A249" s="100"/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</row>
    <row r="250" spans="1:11" ht="24.95" customHeight="1" x14ac:dyDescent="0.2">
      <c r="A250" s="100"/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</row>
    <row r="251" spans="1:11" ht="24.95" customHeight="1" x14ac:dyDescent="0.2">
      <c r="A251" s="100"/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</row>
    <row r="252" spans="1:11" ht="24.95" customHeight="1" x14ac:dyDescent="0.2">
      <c r="A252" s="100"/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</row>
    <row r="253" spans="1:11" ht="24.95" customHeight="1" x14ac:dyDescent="0.2">
      <c r="A253" s="100"/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</row>
    <row r="254" spans="1:11" ht="24.95" customHeight="1" x14ac:dyDescent="0.2">
      <c r="A254" s="100"/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</row>
    <row r="255" spans="1:11" ht="24.95" customHeight="1" x14ac:dyDescent="0.2">
      <c r="A255" s="100"/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</row>
    <row r="256" spans="1:11" ht="24.95" customHeight="1" x14ac:dyDescent="0.2">
      <c r="A256" s="100"/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</row>
    <row r="257" spans="1:11" ht="24.95" customHeight="1" x14ac:dyDescent="0.2">
      <c r="A257" s="100"/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</row>
    <row r="258" spans="1:11" ht="24.95" customHeight="1" x14ac:dyDescent="0.2">
      <c r="A258" s="100"/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</row>
    <row r="259" spans="1:11" ht="24.95" customHeight="1" x14ac:dyDescent="0.2">
      <c r="A259" s="100"/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</row>
    <row r="260" spans="1:11" ht="24.95" customHeight="1" x14ac:dyDescent="0.2">
      <c r="A260" s="100"/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</row>
    <row r="261" spans="1:11" ht="24.95" customHeight="1" x14ac:dyDescent="0.2">
      <c r="A261" s="100"/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</row>
    <row r="262" spans="1:11" ht="24.95" customHeight="1" x14ac:dyDescent="0.2">
      <c r="A262" s="100"/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</row>
    <row r="263" spans="1:11" ht="24.95" customHeight="1" x14ac:dyDescent="0.2">
      <c r="A263" s="100"/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</row>
    <row r="264" spans="1:11" ht="24.95" customHeight="1" x14ac:dyDescent="0.2">
      <c r="A264" s="100"/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</row>
    <row r="265" spans="1:11" ht="24.95" customHeight="1" x14ac:dyDescent="0.2">
      <c r="A265" s="100"/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</row>
    <row r="266" spans="1:11" ht="24.95" customHeight="1" x14ac:dyDescent="0.2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</row>
    <row r="267" spans="1:11" ht="24.95" customHeight="1" x14ac:dyDescent="0.2">
      <c r="A267" s="100"/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</row>
    <row r="268" spans="1:11" ht="24.95" customHeight="1" x14ac:dyDescent="0.2">
      <c r="A268" s="100"/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</row>
    <row r="269" spans="1:11" ht="24.95" customHeight="1" x14ac:dyDescent="0.2">
      <c r="A269" s="100"/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</row>
    <row r="270" spans="1:11" ht="24.95" customHeight="1" x14ac:dyDescent="0.2">
      <c r="A270" s="100"/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</row>
    <row r="271" spans="1:11" ht="24.95" customHeight="1" x14ac:dyDescent="0.2">
      <c r="A271" s="100"/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</row>
    <row r="272" spans="1:11" ht="24.95" customHeight="1" x14ac:dyDescent="0.2">
      <c r="A272" s="100"/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</row>
    <row r="273" spans="1:11" ht="24.95" customHeight="1" x14ac:dyDescent="0.2">
      <c r="A273" s="100"/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</row>
    <row r="274" spans="1:11" ht="24.95" customHeight="1" x14ac:dyDescent="0.2">
      <c r="A274" s="100"/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</row>
    <row r="275" spans="1:11" ht="24.95" customHeight="1" x14ac:dyDescent="0.2">
      <c r="A275" s="100"/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</row>
    <row r="276" spans="1:11" ht="24.95" customHeight="1" x14ac:dyDescent="0.2">
      <c r="A276" s="100"/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</row>
    <row r="277" spans="1:11" ht="24.95" customHeight="1" x14ac:dyDescent="0.2">
      <c r="A277" s="100"/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</row>
    <row r="278" spans="1:11" ht="24.95" customHeight="1" x14ac:dyDescent="0.2">
      <c r="A278" s="101"/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</row>
    <row r="279" spans="1:11" ht="24.95" customHeight="1" x14ac:dyDescent="0.2">
      <c r="A279" s="101"/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</row>
    <row r="280" spans="1:11" ht="24.95" customHeight="1" x14ac:dyDescent="0.2">
      <c r="A280" s="101"/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</row>
    <row r="281" spans="1:11" ht="24.95" customHeight="1" x14ac:dyDescent="0.2">
      <c r="A281" s="101"/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</row>
    <row r="282" spans="1:11" ht="24.95" customHeight="1" x14ac:dyDescent="0.2">
      <c r="A282" s="101"/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</row>
    <row r="283" spans="1:11" ht="24.95" customHeight="1" x14ac:dyDescent="0.2">
      <c r="A283" s="101"/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</row>
    <row r="284" spans="1:11" ht="24.95" customHeight="1" x14ac:dyDescent="0.2">
      <c r="A284" s="101"/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</row>
    <row r="285" spans="1:11" ht="24.95" customHeight="1" x14ac:dyDescent="0.2">
      <c r="A285" s="101"/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</row>
    <row r="286" spans="1:11" ht="24.95" customHeight="1" x14ac:dyDescent="0.2">
      <c r="A286" s="101"/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</row>
    <row r="287" spans="1:11" ht="24.95" customHeight="1" x14ac:dyDescent="0.2">
      <c r="A287" s="101"/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</row>
    <row r="288" spans="1:11" ht="24.95" customHeight="1" x14ac:dyDescent="0.2">
      <c r="A288" s="101"/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</row>
    <row r="289" spans="1:11" ht="24.95" customHeight="1" x14ac:dyDescent="0.2">
      <c r="A289" s="101"/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</row>
    <row r="290" spans="1:11" ht="24.95" customHeight="1" x14ac:dyDescent="0.2">
      <c r="A290" s="101"/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</row>
    <row r="291" spans="1:11" ht="24.95" customHeight="1" x14ac:dyDescent="0.2">
      <c r="A291" s="101"/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</row>
    <row r="292" spans="1:11" ht="24.95" customHeight="1" x14ac:dyDescent="0.2">
      <c r="A292" s="101"/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</row>
    <row r="293" spans="1:11" ht="24.95" customHeight="1" x14ac:dyDescent="0.2">
      <c r="A293" s="101"/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</row>
    <row r="294" spans="1:11" ht="24.95" customHeight="1" x14ac:dyDescent="0.2">
      <c r="A294" s="101"/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</row>
    <row r="295" spans="1:11" ht="24.95" customHeight="1" x14ac:dyDescent="0.2">
      <c r="A295" s="101"/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</row>
    <row r="296" spans="1:11" ht="24.95" customHeight="1" x14ac:dyDescent="0.2">
      <c r="A296" s="101"/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</row>
    <row r="297" spans="1:11" ht="24.95" customHeight="1" x14ac:dyDescent="0.2">
      <c r="A297" s="101"/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</row>
    <row r="298" spans="1:11" ht="24.95" customHeight="1" x14ac:dyDescent="0.2">
      <c r="A298" s="101"/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</row>
    <row r="299" spans="1:11" ht="24.95" customHeight="1" x14ac:dyDescent="0.2">
      <c r="A299" s="101"/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</row>
    <row r="300" spans="1:11" ht="24.95" customHeight="1" x14ac:dyDescent="0.2">
      <c r="A300" s="101"/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</row>
    <row r="301" spans="1:11" ht="24.95" customHeight="1" x14ac:dyDescent="0.2">
      <c r="A301" s="101"/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</row>
    <row r="302" spans="1:11" ht="24.95" customHeight="1" x14ac:dyDescent="0.2">
      <c r="A302" s="101"/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</row>
    <row r="303" spans="1:11" ht="24.95" customHeight="1" x14ac:dyDescent="0.2">
      <c r="A303" s="101"/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</row>
    <row r="304" spans="1:11" ht="24.95" customHeight="1" x14ac:dyDescent="0.2">
      <c r="A304" s="101"/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</row>
    <row r="305" spans="1:11" ht="24.95" customHeight="1" x14ac:dyDescent="0.2">
      <c r="A305" s="101"/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</row>
    <row r="306" spans="1:11" ht="24.95" customHeight="1" x14ac:dyDescent="0.2">
      <c r="A306" s="101"/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</row>
    <row r="307" spans="1:11" ht="24.95" customHeight="1" x14ac:dyDescent="0.2">
      <c r="A307" s="101"/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</row>
    <row r="308" spans="1:11" ht="24.95" customHeight="1" x14ac:dyDescent="0.2">
      <c r="A308" s="101"/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</row>
    <row r="309" spans="1:11" ht="24.95" customHeight="1" x14ac:dyDescent="0.2">
      <c r="A309" s="101"/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</row>
    <row r="310" spans="1:11" ht="24.95" customHeight="1" x14ac:dyDescent="0.2">
      <c r="A310" s="101"/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</row>
    <row r="311" spans="1:11" ht="24.95" customHeight="1" x14ac:dyDescent="0.2">
      <c r="A311" s="101"/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</row>
    <row r="312" spans="1:11" ht="24.95" customHeight="1" x14ac:dyDescent="0.2">
      <c r="A312" s="101"/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</row>
    <row r="313" spans="1:11" ht="24.95" customHeight="1" x14ac:dyDescent="0.2">
      <c r="A313" s="101"/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</row>
    <row r="314" spans="1:11" ht="24.95" customHeight="1" x14ac:dyDescent="0.2">
      <c r="A314" s="101"/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</row>
    <row r="315" spans="1:11" ht="24.95" customHeight="1" x14ac:dyDescent="0.2">
      <c r="A315" s="101"/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</row>
    <row r="316" spans="1:11" ht="24.95" customHeight="1" x14ac:dyDescent="0.2">
      <c r="A316" s="101"/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</row>
    <row r="317" spans="1:11" ht="24.95" customHeight="1" x14ac:dyDescent="0.2">
      <c r="A317" s="101"/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</row>
    <row r="318" spans="1:11" ht="24.95" customHeight="1" x14ac:dyDescent="0.2">
      <c r="A318" s="101"/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</row>
    <row r="319" spans="1:11" ht="24.95" customHeight="1" x14ac:dyDescent="0.2">
      <c r="A319" s="101"/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</row>
    <row r="320" spans="1:11" ht="24.95" customHeight="1" x14ac:dyDescent="0.2">
      <c r="A320" s="101"/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</row>
    <row r="321" spans="1:11" ht="24.95" customHeight="1" x14ac:dyDescent="0.2">
      <c r="A321" s="101"/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</row>
    <row r="322" spans="1:11" ht="24.95" customHeight="1" x14ac:dyDescent="0.2">
      <c r="A322" s="101"/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</row>
    <row r="323" spans="1:11" ht="24.95" customHeight="1" x14ac:dyDescent="0.2">
      <c r="A323" s="101"/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</row>
    <row r="324" spans="1:11" ht="24.95" customHeight="1" x14ac:dyDescent="0.2">
      <c r="A324" s="101"/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</row>
    <row r="325" spans="1:11" ht="24.95" customHeight="1" x14ac:dyDescent="0.2">
      <c r="A325" s="101"/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</row>
    <row r="326" spans="1:11" ht="24.95" customHeight="1" x14ac:dyDescent="0.2">
      <c r="A326" s="101"/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</row>
    <row r="327" spans="1:11" ht="24.95" customHeight="1" x14ac:dyDescent="0.2">
      <c r="A327" s="101"/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</row>
    <row r="328" spans="1:11" ht="24.95" customHeight="1" x14ac:dyDescent="0.2">
      <c r="A328" s="101"/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</row>
    <row r="329" spans="1:11" ht="24.95" customHeight="1" x14ac:dyDescent="0.2">
      <c r="A329" s="101"/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</row>
    <row r="330" spans="1:11" ht="24.95" customHeight="1" x14ac:dyDescent="0.2">
      <c r="A330" s="101"/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</row>
    <row r="331" spans="1:11" ht="24.95" customHeight="1" x14ac:dyDescent="0.2">
      <c r="A331" s="101"/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</row>
    <row r="332" spans="1:11" ht="24.95" customHeight="1" x14ac:dyDescent="0.2">
      <c r="A332" s="101"/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</row>
    <row r="333" spans="1:11" ht="24.95" customHeight="1" x14ac:dyDescent="0.2">
      <c r="A333" s="101"/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</row>
    <row r="334" spans="1:11" ht="24.95" customHeight="1" x14ac:dyDescent="0.2">
      <c r="A334" s="101"/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</row>
    <row r="335" spans="1:11" ht="24.95" customHeight="1" x14ac:dyDescent="0.2">
      <c r="A335" s="101"/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</row>
    <row r="336" spans="1:11" ht="24.95" customHeight="1" x14ac:dyDescent="0.2">
      <c r="A336" s="101"/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</row>
    <row r="337" spans="1:11" ht="24.95" customHeight="1" x14ac:dyDescent="0.2">
      <c r="A337" s="101"/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</row>
    <row r="338" spans="1:11" ht="24.95" customHeight="1" x14ac:dyDescent="0.2">
      <c r="A338" s="101"/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</row>
    <row r="339" spans="1:11" ht="24.95" customHeight="1" x14ac:dyDescent="0.2">
      <c r="A339" s="101"/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</row>
    <row r="340" spans="1:11" ht="24.95" customHeight="1" x14ac:dyDescent="0.2">
      <c r="A340" s="101"/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</row>
    <row r="341" spans="1:11" ht="24.95" customHeight="1" x14ac:dyDescent="0.2">
      <c r="A341" s="101"/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</row>
    <row r="342" spans="1:11" ht="24.95" customHeight="1" x14ac:dyDescent="0.2">
      <c r="A342" s="101"/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</row>
    <row r="343" spans="1:11" ht="24.95" customHeight="1" x14ac:dyDescent="0.2">
      <c r="A343" s="101"/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</row>
    <row r="344" spans="1:11" ht="24.95" customHeight="1" x14ac:dyDescent="0.2">
      <c r="A344" s="101"/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</row>
    <row r="345" spans="1:11" ht="24.95" customHeight="1" x14ac:dyDescent="0.2">
      <c r="A345" s="101"/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</row>
    <row r="346" spans="1:11" ht="24.95" customHeight="1" x14ac:dyDescent="0.2">
      <c r="A346" s="101"/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</row>
    <row r="347" spans="1:11" ht="24.95" customHeight="1" x14ac:dyDescent="0.2">
      <c r="A347" s="101"/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</row>
    <row r="348" spans="1:11" ht="24.95" customHeight="1" x14ac:dyDescent="0.2">
      <c r="A348" s="101"/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</row>
    <row r="349" spans="1:11" ht="24.95" customHeight="1" x14ac:dyDescent="0.2">
      <c r="A349" s="101"/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</row>
    <row r="350" spans="1:11" ht="24.95" customHeight="1" x14ac:dyDescent="0.2">
      <c r="A350" s="101"/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</row>
    <row r="351" spans="1:11" ht="24.95" customHeight="1" x14ac:dyDescent="0.2">
      <c r="A351" s="101"/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</row>
    <row r="352" spans="1:11" ht="24.95" customHeight="1" x14ac:dyDescent="0.2">
      <c r="A352" s="101"/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</row>
    <row r="353" spans="1:11" ht="24.95" customHeight="1" x14ac:dyDescent="0.2">
      <c r="A353" s="101"/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</row>
    <row r="354" spans="1:11" ht="24.95" customHeight="1" x14ac:dyDescent="0.2">
      <c r="A354" s="101"/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</row>
    <row r="355" spans="1:11" ht="24.95" customHeight="1" x14ac:dyDescent="0.2">
      <c r="A355" s="101"/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</row>
    <row r="356" spans="1:11" ht="24.95" customHeight="1" x14ac:dyDescent="0.2">
      <c r="A356" s="101"/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</row>
    <row r="357" spans="1:11" ht="24.95" customHeight="1" x14ac:dyDescent="0.2">
      <c r="A357" s="101"/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</row>
    <row r="358" spans="1:11" ht="24.95" customHeight="1" x14ac:dyDescent="0.2">
      <c r="A358" s="101"/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</row>
    <row r="359" spans="1:11" ht="24.95" customHeight="1" x14ac:dyDescent="0.2">
      <c r="A359" s="101"/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</row>
    <row r="360" spans="1:11" ht="24.95" customHeight="1" x14ac:dyDescent="0.2">
      <c r="A360" s="101"/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</row>
    <row r="361" spans="1:11" ht="24.95" customHeight="1" x14ac:dyDescent="0.2">
      <c r="A361" s="101"/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</row>
    <row r="362" spans="1:11" ht="24.95" customHeight="1" x14ac:dyDescent="0.2">
      <c r="A362" s="101"/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</row>
    <row r="363" spans="1:11" ht="24.95" customHeight="1" x14ac:dyDescent="0.2">
      <c r="A363" s="101"/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</row>
    <row r="364" spans="1:11" ht="24.95" customHeight="1" x14ac:dyDescent="0.2">
      <c r="A364" s="101"/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</row>
    <row r="365" spans="1:11" ht="24.95" customHeight="1" x14ac:dyDescent="0.2">
      <c r="A365" s="101"/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</row>
    <row r="366" spans="1:11" ht="24.95" customHeight="1" x14ac:dyDescent="0.2">
      <c r="A366" s="101"/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</row>
    <row r="367" spans="1:11" ht="24.95" customHeight="1" x14ac:dyDescent="0.2">
      <c r="A367" s="101"/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</row>
    <row r="368" spans="1:11" ht="24.95" customHeight="1" x14ac:dyDescent="0.2">
      <c r="A368" s="101"/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</row>
    <row r="369" spans="1:11" ht="24.95" customHeight="1" x14ac:dyDescent="0.2">
      <c r="A369" s="101"/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</row>
    <row r="370" spans="1:11" ht="24.95" customHeight="1" x14ac:dyDescent="0.2">
      <c r="A370" s="101"/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</row>
    <row r="371" spans="1:11" ht="24.95" customHeight="1" x14ac:dyDescent="0.2">
      <c r="A371" s="101"/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</row>
    <row r="372" spans="1:11" ht="24.95" customHeight="1" x14ac:dyDescent="0.2">
      <c r="A372" s="101"/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</row>
    <row r="373" spans="1:11" ht="24.95" customHeight="1" x14ac:dyDescent="0.2">
      <c r="A373" s="101"/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</row>
    <row r="374" spans="1:11" ht="24.95" customHeight="1" x14ac:dyDescent="0.2">
      <c r="A374" s="101"/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</row>
    <row r="375" spans="1:11" ht="24.95" customHeight="1" x14ac:dyDescent="0.2">
      <c r="A375" s="101"/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</row>
    <row r="376" spans="1:11" ht="24.95" customHeight="1" x14ac:dyDescent="0.2">
      <c r="A376" s="101"/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</row>
    <row r="377" spans="1:11" ht="24.95" customHeight="1" x14ac:dyDescent="0.2">
      <c r="A377" s="101"/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</row>
    <row r="378" spans="1:11" ht="24.95" customHeight="1" x14ac:dyDescent="0.2">
      <c r="A378" s="101"/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</row>
    <row r="379" spans="1:11" ht="24.95" customHeight="1" x14ac:dyDescent="0.2">
      <c r="A379" s="101"/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</row>
    <row r="380" spans="1:11" ht="24.95" customHeight="1" x14ac:dyDescent="0.2">
      <c r="A380" s="101"/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</row>
    <row r="381" spans="1:11" ht="24.95" customHeight="1" x14ac:dyDescent="0.2">
      <c r="A381" s="101"/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</row>
    <row r="382" spans="1:11" ht="24.95" customHeight="1" x14ac:dyDescent="0.2">
      <c r="A382" s="101"/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</row>
    <row r="383" spans="1:11" ht="24.95" customHeight="1" x14ac:dyDescent="0.2">
      <c r="A383" s="101"/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</row>
    <row r="384" spans="1:11" ht="24.95" customHeight="1" x14ac:dyDescent="0.2">
      <c r="A384" s="101"/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</row>
    <row r="385" spans="1:11" ht="24.95" customHeight="1" x14ac:dyDescent="0.2">
      <c r="A385" s="101"/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</row>
    <row r="386" spans="1:11" ht="24.95" customHeight="1" x14ac:dyDescent="0.2">
      <c r="A386" s="101"/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</row>
    <row r="387" spans="1:11" ht="24.95" customHeight="1" x14ac:dyDescent="0.2">
      <c r="A387" s="101"/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</row>
    <row r="388" spans="1:11" ht="24.95" customHeight="1" x14ac:dyDescent="0.2">
      <c r="A388" s="101"/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</row>
    <row r="389" spans="1:11" ht="24.95" customHeight="1" x14ac:dyDescent="0.2">
      <c r="A389" s="101"/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</row>
    <row r="390" spans="1:11" ht="24.95" customHeight="1" x14ac:dyDescent="0.2">
      <c r="A390" s="101"/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</row>
    <row r="391" spans="1:11" ht="24.95" customHeight="1" x14ac:dyDescent="0.2">
      <c r="A391" s="101"/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</row>
    <row r="392" spans="1:11" ht="24.95" customHeight="1" x14ac:dyDescent="0.2">
      <c r="A392" s="101"/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</row>
    <row r="393" spans="1:11" ht="24.95" customHeight="1" x14ac:dyDescent="0.2">
      <c r="A393" s="101"/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</row>
    <row r="394" spans="1:11" ht="24.95" customHeight="1" x14ac:dyDescent="0.2">
      <c r="A394" s="101"/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</row>
    <row r="395" spans="1:11" ht="24.95" customHeight="1" x14ac:dyDescent="0.2">
      <c r="A395" s="101"/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</row>
    <row r="396" spans="1:11" ht="24.95" customHeight="1" x14ac:dyDescent="0.2">
      <c r="A396" s="101"/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</row>
    <row r="397" spans="1:11" ht="24.95" customHeight="1" x14ac:dyDescent="0.2">
      <c r="A397" s="101"/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</row>
    <row r="398" spans="1:11" ht="24.95" customHeight="1" x14ac:dyDescent="0.2">
      <c r="A398" s="101"/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</row>
    <row r="399" spans="1:11" ht="24.95" customHeight="1" x14ac:dyDescent="0.2">
      <c r="A399" s="101"/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</row>
    <row r="400" spans="1:11" ht="24.95" customHeight="1" x14ac:dyDescent="0.2">
      <c r="A400" s="101"/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</row>
    <row r="401" spans="1:11" ht="24.95" customHeight="1" x14ac:dyDescent="0.2">
      <c r="A401" s="101"/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</row>
    <row r="402" spans="1:11" ht="24.95" customHeight="1" x14ac:dyDescent="0.2">
      <c r="A402" s="101"/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</row>
    <row r="403" spans="1:11" ht="24.95" customHeight="1" x14ac:dyDescent="0.2">
      <c r="A403" s="101"/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</row>
    <row r="404" spans="1:11" ht="24.95" customHeight="1" x14ac:dyDescent="0.2">
      <c r="A404" s="101"/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</row>
    <row r="405" spans="1:11" ht="24.95" customHeight="1" x14ac:dyDescent="0.2">
      <c r="A405" s="101"/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</row>
    <row r="406" spans="1:11" x14ac:dyDescent="0.2">
      <c r="A406" s="101"/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</row>
    <row r="407" spans="1:11" x14ac:dyDescent="0.2">
      <c r="A407" s="101"/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</row>
    <row r="408" spans="1:11" x14ac:dyDescent="0.2">
      <c r="A408" s="101"/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</row>
    <row r="409" spans="1:11" x14ac:dyDescent="0.2">
      <c r="A409" s="101"/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</row>
    <row r="410" spans="1:11" x14ac:dyDescent="0.2">
      <c r="A410" s="101"/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</row>
    <row r="411" spans="1:11" x14ac:dyDescent="0.2">
      <c r="A411" s="101"/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</row>
    <row r="412" spans="1:11" x14ac:dyDescent="0.2">
      <c r="A412" s="101"/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</row>
    <row r="413" spans="1:11" x14ac:dyDescent="0.2">
      <c r="A413" s="101"/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</row>
    <row r="414" spans="1:11" x14ac:dyDescent="0.2">
      <c r="A414" s="101"/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</row>
    <row r="415" spans="1:11" x14ac:dyDescent="0.2">
      <c r="A415" s="101"/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</row>
    <row r="416" spans="1:11" x14ac:dyDescent="0.2">
      <c r="A416" s="101"/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</row>
    <row r="417" spans="1:11" x14ac:dyDescent="0.2">
      <c r="A417" s="101"/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</row>
    <row r="418" spans="1:11" x14ac:dyDescent="0.2">
      <c r="A418" s="101"/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</row>
    <row r="419" spans="1:11" x14ac:dyDescent="0.2">
      <c r="A419" s="101"/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</row>
    <row r="420" spans="1:11" x14ac:dyDescent="0.2">
      <c r="A420" s="101"/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</row>
    <row r="421" spans="1:11" x14ac:dyDescent="0.2">
      <c r="A421" s="101"/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</row>
    <row r="422" spans="1:11" x14ac:dyDescent="0.2">
      <c r="A422" s="101"/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</row>
    <row r="423" spans="1:11" x14ac:dyDescent="0.2">
      <c r="A423" s="101"/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</row>
    <row r="424" spans="1:11" x14ac:dyDescent="0.2">
      <c r="A424" s="101"/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</row>
    <row r="425" spans="1:11" x14ac:dyDescent="0.2">
      <c r="A425" s="101"/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</row>
    <row r="426" spans="1:11" x14ac:dyDescent="0.2">
      <c r="A426" s="101"/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</row>
    <row r="427" spans="1:11" x14ac:dyDescent="0.2">
      <c r="A427" s="101"/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</row>
    <row r="428" spans="1:11" x14ac:dyDescent="0.2">
      <c r="A428" s="101"/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</row>
    <row r="429" spans="1:11" x14ac:dyDescent="0.2">
      <c r="A429" s="101"/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</row>
    <row r="430" spans="1:11" x14ac:dyDescent="0.2">
      <c r="A430" s="101"/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</row>
    <row r="431" spans="1:11" x14ac:dyDescent="0.2">
      <c r="A431" s="101"/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</row>
    <row r="432" spans="1:11" x14ac:dyDescent="0.2">
      <c r="A432" s="101"/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</row>
    <row r="433" spans="1:11" x14ac:dyDescent="0.2">
      <c r="A433" s="101"/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</row>
    <row r="434" spans="1:11" x14ac:dyDescent="0.2">
      <c r="A434" s="101"/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</row>
    <row r="435" spans="1:11" x14ac:dyDescent="0.2">
      <c r="A435" s="101"/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</row>
    <row r="436" spans="1:11" x14ac:dyDescent="0.2">
      <c r="A436" s="101"/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</row>
    <row r="437" spans="1:11" x14ac:dyDescent="0.2">
      <c r="A437" s="101"/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</row>
    <row r="438" spans="1:11" x14ac:dyDescent="0.2">
      <c r="A438" s="101"/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</row>
    <row r="439" spans="1:11" x14ac:dyDescent="0.2">
      <c r="A439" s="101"/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</row>
    <row r="440" spans="1:11" x14ac:dyDescent="0.2">
      <c r="A440" s="101"/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</row>
    <row r="441" spans="1:11" x14ac:dyDescent="0.2">
      <c r="A441" s="101"/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</row>
    <row r="442" spans="1:11" x14ac:dyDescent="0.2">
      <c r="A442" s="101"/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</row>
    <row r="443" spans="1:11" x14ac:dyDescent="0.2">
      <c r="A443" s="101"/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</row>
    <row r="444" spans="1:11" x14ac:dyDescent="0.2">
      <c r="A444" s="101"/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</row>
    <row r="445" spans="1:11" x14ac:dyDescent="0.2">
      <c r="A445" s="101"/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</row>
    <row r="446" spans="1:11" x14ac:dyDescent="0.2">
      <c r="A446" s="101"/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</row>
    <row r="447" spans="1:11" x14ac:dyDescent="0.2">
      <c r="A447" s="101"/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</row>
    <row r="448" spans="1:11" x14ac:dyDescent="0.2">
      <c r="A448" s="101"/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</row>
    <row r="449" spans="1:11" x14ac:dyDescent="0.2">
      <c r="A449" s="101"/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</row>
    <row r="450" spans="1:11" x14ac:dyDescent="0.2">
      <c r="A450" s="101"/>
      <c r="B450" s="100"/>
      <c r="C450" s="100"/>
      <c r="D450" s="100"/>
      <c r="E450" s="100"/>
      <c r="F450" s="100"/>
      <c r="G450" s="100"/>
      <c r="H450" s="100"/>
      <c r="I450" s="100"/>
      <c r="J450" s="100"/>
      <c r="K450" s="100"/>
    </row>
    <row r="451" spans="1:11" x14ac:dyDescent="0.2">
      <c r="A451" s="101"/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</row>
    <row r="452" spans="1:11" x14ac:dyDescent="0.2">
      <c r="A452" s="101"/>
      <c r="B452" s="100"/>
      <c r="C452" s="100"/>
      <c r="D452" s="100"/>
      <c r="E452" s="100"/>
      <c r="F452" s="100"/>
      <c r="G452" s="100"/>
      <c r="H452" s="100"/>
      <c r="I452" s="100"/>
      <c r="J452" s="100"/>
      <c r="K452" s="100"/>
    </row>
    <row r="453" spans="1:11" x14ac:dyDescent="0.2">
      <c r="A453" s="101"/>
      <c r="B453" s="100"/>
      <c r="C453" s="100"/>
      <c r="D453" s="100"/>
      <c r="E453" s="100"/>
      <c r="F453" s="100"/>
      <c r="G453" s="100"/>
      <c r="H453" s="100"/>
      <c r="I453" s="100"/>
      <c r="J453" s="100"/>
      <c r="K453" s="100"/>
    </row>
    <row r="454" spans="1:11" x14ac:dyDescent="0.2">
      <c r="A454" s="101"/>
      <c r="B454" s="100"/>
      <c r="C454" s="100"/>
      <c r="D454" s="100"/>
      <c r="E454" s="100"/>
      <c r="F454" s="100"/>
      <c r="G454" s="100"/>
      <c r="H454" s="100"/>
      <c r="I454" s="100"/>
      <c r="J454" s="100"/>
      <c r="K454" s="100"/>
    </row>
    <row r="455" spans="1:11" x14ac:dyDescent="0.2">
      <c r="A455" s="101"/>
      <c r="B455" s="100"/>
      <c r="C455" s="100"/>
      <c r="D455" s="100"/>
      <c r="E455" s="100"/>
      <c r="F455" s="100"/>
      <c r="G455" s="100"/>
      <c r="H455" s="100"/>
      <c r="I455" s="100"/>
      <c r="J455" s="100"/>
      <c r="K455" s="100"/>
    </row>
    <row r="456" spans="1:11" x14ac:dyDescent="0.2">
      <c r="A456" s="101"/>
      <c r="B456" s="100"/>
      <c r="C456" s="100"/>
      <c r="D456" s="100"/>
      <c r="E456" s="100"/>
      <c r="F456" s="100"/>
      <c r="G456" s="100"/>
      <c r="H456" s="100"/>
      <c r="I456" s="100"/>
      <c r="J456" s="100"/>
      <c r="K456" s="100"/>
    </row>
    <row r="457" spans="1:11" x14ac:dyDescent="0.2">
      <c r="A457" s="101"/>
      <c r="B457" s="100"/>
      <c r="C457" s="100"/>
      <c r="D457" s="100"/>
      <c r="E457" s="100"/>
      <c r="F457" s="100"/>
      <c r="G457" s="100"/>
      <c r="H457" s="100"/>
      <c r="I457" s="100"/>
      <c r="J457" s="100"/>
      <c r="K457" s="100"/>
    </row>
    <row r="458" spans="1:11" x14ac:dyDescent="0.2">
      <c r="A458" s="101"/>
      <c r="B458" s="100"/>
      <c r="C458" s="100"/>
      <c r="D458" s="100"/>
      <c r="E458" s="100"/>
      <c r="F458" s="100"/>
      <c r="G458" s="100"/>
      <c r="H458" s="100"/>
      <c r="I458" s="100"/>
      <c r="J458" s="100"/>
      <c r="K458" s="100"/>
    </row>
    <row r="459" spans="1:11" x14ac:dyDescent="0.2">
      <c r="A459" s="101"/>
      <c r="B459" s="100"/>
      <c r="C459" s="100"/>
      <c r="D459" s="100"/>
      <c r="E459" s="100"/>
      <c r="F459" s="100"/>
      <c r="G459" s="100"/>
      <c r="H459" s="100"/>
      <c r="I459" s="100"/>
      <c r="J459" s="100"/>
      <c r="K459" s="100"/>
    </row>
    <row r="460" spans="1:11" x14ac:dyDescent="0.2">
      <c r="A460" s="101"/>
      <c r="B460" s="100"/>
      <c r="C460" s="100"/>
      <c r="D460" s="100"/>
      <c r="E460" s="100"/>
      <c r="F460" s="100"/>
      <c r="G460" s="100"/>
      <c r="H460" s="100"/>
      <c r="I460" s="100"/>
      <c r="J460" s="100"/>
      <c r="K460" s="100"/>
    </row>
    <row r="461" spans="1:11" x14ac:dyDescent="0.2">
      <c r="A461" s="101"/>
      <c r="B461" s="100"/>
      <c r="C461" s="100"/>
      <c r="D461" s="100"/>
      <c r="E461" s="100"/>
      <c r="F461" s="100"/>
      <c r="G461" s="100"/>
      <c r="H461" s="100"/>
      <c r="I461" s="100"/>
      <c r="J461" s="100"/>
      <c r="K461" s="100"/>
    </row>
    <row r="462" spans="1:11" x14ac:dyDescent="0.2">
      <c r="A462" s="101"/>
      <c r="B462" s="100"/>
      <c r="C462" s="100"/>
      <c r="D462" s="100"/>
      <c r="E462" s="100"/>
      <c r="F462" s="100"/>
      <c r="G462" s="100"/>
      <c r="H462" s="100"/>
      <c r="I462" s="100"/>
      <c r="J462" s="100"/>
      <c r="K462" s="100"/>
    </row>
    <row r="463" spans="1:11" x14ac:dyDescent="0.2">
      <c r="A463" s="101"/>
      <c r="B463" s="100"/>
      <c r="C463" s="100"/>
      <c r="D463" s="100"/>
      <c r="E463" s="100"/>
      <c r="F463" s="100"/>
      <c r="G463" s="100"/>
      <c r="H463" s="100"/>
      <c r="I463" s="100"/>
      <c r="J463" s="100"/>
      <c r="K463" s="100"/>
    </row>
    <row r="464" spans="1:11" x14ac:dyDescent="0.2">
      <c r="A464" s="101"/>
      <c r="B464" s="100"/>
      <c r="C464" s="100"/>
      <c r="D464" s="100"/>
      <c r="E464" s="100"/>
      <c r="F464" s="100"/>
      <c r="G464" s="100"/>
      <c r="H464" s="100"/>
      <c r="I464" s="100"/>
      <c r="J464" s="100"/>
      <c r="K464" s="100"/>
    </row>
    <row r="465" spans="1:11" x14ac:dyDescent="0.2">
      <c r="A465" s="101"/>
      <c r="B465" s="100"/>
      <c r="C465" s="100"/>
      <c r="D465" s="100"/>
      <c r="E465" s="100"/>
      <c r="F465" s="100"/>
      <c r="G465" s="100"/>
      <c r="H465" s="100"/>
      <c r="I465" s="100"/>
      <c r="J465" s="100"/>
      <c r="K465" s="100"/>
    </row>
    <row r="466" spans="1:11" x14ac:dyDescent="0.2">
      <c r="A466" s="101"/>
      <c r="B466" s="100"/>
      <c r="C466" s="100"/>
      <c r="D466" s="100"/>
      <c r="E466" s="100"/>
      <c r="F466" s="100"/>
      <c r="G466" s="100"/>
      <c r="H466" s="100"/>
      <c r="I466" s="100"/>
      <c r="J466" s="100"/>
      <c r="K466" s="100"/>
    </row>
    <row r="467" spans="1:11" x14ac:dyDescent="0.2">
      <c r="A467" s="101"/>
      <c r="B467" s="100"/>
      <c r="C467" s="100"/>
      <c r="D467" s="100"/>
      <c r="E467" s="100"/>
      <c r="F467" s="100"/>
      <c r="G467" s="100"/>
      <c r="H467" s="100"/>
      <c r="I467" s="100"/>
      <c r="J467" s="100"/>
      <c r="K467" s="100"/>
    </row>
    <row r="468" spans="1:11" x14ac:dyDescent="0.2">
      <c r="A468" s="101"/>
      <c r="B468" s="100"/>
      <c r="C468" s="100"/>
      <c r="D468" s="100"/>
      <c r="E468" s="100"/>
      <c r="F468" s="100"/>
      <c r="G468" s="100"/>
      <c r="H468" s="100"/>
      <c r="I468" s="100"/>
      <c r="J468" s="100"/>
      <c r="K468" s="100"/>
    </row>
    <row r="469" spans="1:11" x14ac:dyDescent="0.2">
      <c r="A469" s="101"/>
      <c r="B469" s="100"/>
      <c r="C469" s="100"/>
      <c r="D469" s="100"/>
      <c r="E469" s="100"/>
      <c r="F469" s="100"/>
      <c r="G469" s="100"/>
      <c r="H469" s="100"/>
      <c r="I469" s="100"/>
      <c r="J469" s="100"/>
      <c r="K469" s="100"/>
    </row>
    <row r="470" spans="1:11" x14ac:dyDescent="0.2">
      <c r="A470" s="101"/>
      <c r="B470" s="100"/>
      <c r="C470" s="100"/>
      <c r="D470" s="100"/>
      <c r="E470" s="100"/>
      <c r="F470" s="100"/>
      <c r="G470" s="100"/>
      <c r="H470" s="100"/>
      <c r="I470" s="100"/>
      <c r="J470" s="100"/>
      <c r="K470" s="100"/>
    </row>
    <row r="471" spans="1:11" x14ac:dyDescent="0.2">
      <c r="A471" s="101"/>
      <c r="B471" s="100"/>
      <c r="C471" s="100"/>
      <c r="D471" s="100"/>
      <c r="E471" s="100"/>
      <c r="F471" s="100"/>
      <c r="G471" s="100"/>
      <c r="H471" s="100"/>
      <c r="I471" s="100"/>
      <c r="J471" s="100"/>
      <c r="K471" s="100"/>
    </row>
    <row r="472" spans="1:11" x14ac:dyDescent="0.2">
      <c r="A472" s="101"/>
      <c r="B472" s="100"/>
      <c r="C472" s="100"/>
      <c r="D472" s="100"/>
      <c r="E472" s="100"/>
      <c r="F472" s="100"/>
      <c r="G472" s="100"/>
      <c r="H472" s="100"/>
      <c r="I472" s="100"/>
      <c r="J472" s="100"/>
      <c r="K472" s="100"/>
    </row>
    <row r="473" spans="1:11" x14ac:dyDescent="0.2">
      <c r="A473" s="101"/>
      <c r="B473" s="100"/>
      <c r="C473" s="100"/>
      <c r="D473" s="100"/>
      <c r="E473" s="100"/>
      <c r="F473" s="100"/>
      <c r="G473" s="100"/>
      <c r="H473" s="100"/>
      <c r="I473" s="100"/>
      <c r="J473" s="100"/>
      <c r="K473" s="100"/>
    </row>
    <row r="474" spans="1:11" x14ac:dyDescent="0.2">
      <c r="A474" s="101"/>
      <c r="B474" s="100"/>
      <c r="C474" s="100"/>
      <c r="D474" s="100"/>
      <c r="E474" s="100"/>
      <c r="F474" s="100"/>
      <c r="G474" s="100"/>
      <c r="H474" s="100"/>
      <c r="I474" s="100"/>
      <c r="J474" s="100"/>
      <c r="K474" s="100"/>
    </row>
    <row r="475" spans="1:11" x14ac:dyDescent="0.2">
      <c r="A475" s="101"/>
      <c r="B475" s="100"/>
      <c r="C475" s="100"/>
      <c r="D475" s="100"/>
      <c r="E475" s="100"/>
      <c r="F475" s="100"/>
      <c r="G475" s="100"/>
      <c r="H475" s="100"/>
      <c r="I475" s="100"/>
      <c r="J475" s="100"/>
      <c r="K475" s="100"/>
    </row>
    <row r="476" spans="1:11" x14ac:dyDescent="0.2">
      <c r="A476" s="101"/>
      <c r="B476" s="100"/>
      <c r="C476" s="100"/>
      <c r="D476" s="100"/>
      <c r="E476" s="100"/>
      <c r="F476" s="100"/>
      <c r="G476" s="100"/>
      <c r="H476" s="100"/>
      <c r="I476" s="100"/>
      <c r="J476" s="100"/>
      <c r="K476" s="100"/>
    </row>
    <row r="477" spans="1:11" x14ac:dyDescent="0.2">
      <c r="A477" s="101"/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</row>
    <row r="478" spans="1:11" x14ac:dyDescent="0.2">
      <c r="A478" s="101"/>
      <c r="B478" s="100"/>
      <c r="C478" s="100"/>
      <c r="D478" s="100"/>
      <c r="E478" s="100"/>
      <c r="F478" s="100"/>
      <c r="G478" s="100"/>
      <c r="H478" s="100"/>
      <c r="I478" s="100"/>
      <c r="J478" s="100"/>
      <c r="K478" s="100"/>
    </row>
    <row r="479" spans="1:11" x14ac:dyDescent="0.2">
      <c r="A479" s="101"/>
      <c r="B479" s="100"/>
      <c r="C479" s="100"/>
      <c r="D479" s="100"/>
      <c r="E479" s="100"/>
      <c r="F479" s="100"/>
      <c r="G479" s="100"/>
      <c r="H479" s="100"/>
      <c r="I479" s="100"/>
      <c r="J479" s="100"/>
      <c r="K479" s="100"/>
    </row>
    <row r="480" spans="1:11" x14ac:dyDescent="0.2">
      <c r="A480" s="101"/>
      <c r="B480" s="100"/>
      <c r="C480" s="100"/>
      <c r="D480" s="100"/>
      <c r="E480" s="100"/>
      <c r="F480" s="100"/>
      <c r="G480" s="100"/>
      <c r="H480" s="100"/>
      <c r="I480" s="100"/>
      <c r="J480" s="100"/>
      <c r="K480" s="100"/>
    </row>
    <row r="481" spans="1:11" x14ac:dyDescent="0.2">
      <c r="A481" s="101"/>
      <c r="B481" s="100"/>
      <c r="C481" s="100"/>
      <c r="D481" s="100"/>
      <c r="E481" s="100"/>
      <c r="F481" s="100"/>
      <c r="G481" s="100"/>
      <c r="H481" s="100"/>
      <c r="I481" s="100"/>
      <c r="J481" s="100"/>
      <c r="K481" s="100"/>
    </row>
    <row r="482" spans="1:11" x14ac:dyDescent="0.2">
      <c r="A482" s="101"/>
      <c r="B482" s="100"/>
      <c r="C482" s="100"/>
      <c r="D482" s="100"/>
      <c r="E482" s="100"/>
      <c r="F482" s="100"/>
      <c r="G482" s="100"/>
      <c r="H482" s="100"/>
      <c r="I482" s="100"/>
      <c r="J482" s="100"/>
      <c r="K482" s="100"/>
    </row>
    <row r="483" spans="1:11" x14ac:dyDescent="0.2">
      <c r="A483" s="101"/>
      <c r="B483" s="100"/>
      <c r="C483" s="100"/>
      <c r="D483" s="100"/>
      <c r="E483" s="100"/>
      <c r="F483" s="100"/>
      <c r="G483" s="100"/>
      <c r="H483" s="100"/>
      <c r="I483" s="100"/>
      <c r="J483" s="100"/>
      <c r="K483" s="100"/>
    </row>
    <row r="484" spans="1:11" x14ac:dyDescent="0.2">
      <c r="A484" s="101"/>
      <c r="B484" s="100"/>
      <c r="C484" s="100"/>
      <c r="D484" s="100"/>
      <c r="E484" s="100"/>
      <c r="F484" s="100"/>
      <c r="G484" s="100"/>
      <c r="H484" s="100"/>
      <c r="I484" s="100"/>
      <c r="J484" s="100"/>
      <c r="K484" s="100"/>
    </row>
    <row r="485" spans="1:11" x14ac:dyDescent="0.2">
      <c r="A485" s="101"/>
      <c r="B485" s="100"/>
      <c r="C485" s="100"/>
      <c r="D485" s="100"/>
      <c r="E485" s="100"/>
      <c r="F485" s="100"/>
      <c r="G485" s="100"/>
      <c r="H485" s="100"/>
      <c r="I485" s="100"/>
      <c r="J485" s="100"/>
      <c r="K485" s="100"/>
    </row>
    <row r="486" spans="1:11" x14ac:dyDescent="0.2">
      <c r="A486" s="101"/>
      <c r="B486" s="100"/>
      <c r="C486" s="100"/>
      <c r="D486" s="100"/>
      <c r="E486" s="100"/>
      <c r="F486" s="100"/>
      <c r="G486" s="100"/>
      <c r="H486" s="100"/>
      <c r="I486" s="100"/>
      <c r="J486" s="100"/>
      <c r="K486" s="100"/>
    </row>
    <row r="487" spans="1:11" x14ac:dyDescent="0.2">
      <c r="A487" s="101"/>
      <c r="B487" s="100"/>
      <c r="C487" s="100"/>
      <c r="D487" s="100"/>
      <c r="E487" s="100"/>
      <c r="F487" s="100"/>
      <c r="G487" s="100"/>
      <c r="H487" s="100"/>
      <c r="I487" s="100"/>
      <c r="J487" s="100"/>
      <c r="K487" s="100"/>
    </row>
    <row r="488" spans="1:11" x14ac:dyDescent="0.2">
      <c r="A488" s="101"/>
      <c r="B488" s="100"/>
      <c r="C488" s="100"/>
      <c r="D488" s="100"/>
      <c r="E488" s="100"/>
      <c r="F488" s="100"/>
      <c r="G488" s="100"/>
      <c r="H488" s="100"/>
      <c r="I488" s="100"/>
      <c r="J488" s="100"/>
      <c r="K488" s="100"/>
    </row>
    <row r="489" spans="1:11" x14ac:dyDescent="0.2">
      <c r="A489" s="101"/>
      <c r="B489" s="100"/>
      <c r="C489" s="100"/>
      <c r="D489" s="100"/>
      <c r="E489" s="100"/>
      <c r="F489" s="100"/>
      <c r="G489" s="100"/>
      <c r="H489" s="100"/>
      <c r="I489" s="100"/>
      <c r="J489" s="100"/>
      <c r="K489" s="100"/>
    </row>
    <row r="490" spans="1:11" x14ac:dyDescent="0.2">
      <c r="A490" s="101"/>
      <c r="B490" s="100"/>
      <c r="C490" s="100"/>
      <c r="D490" s="100"/>
      <c r="E490" s="100"/>
      <c r="F490" s="100"/>
      <c r="G490" s="100"/>
      <c r="H490" s="100"/>
      <c r="I490" s="100"/>
      <c r="J490" s="100"/>
      <c r="K490" s="100"/>
    </row>
    <row r="491" spans="1:11" x14ac:dyDescent="0.2">
      <c r="A491" s="101"/>
      <c r="B491" s="100"/>
      <c r="C491" s="100"/>
      <c r="D491" s="100"/>
      <c r="E491" s="100"/>
      <c r="F491" s="100"/>
      <c r="G491" s="100"/>
      <c r="H491" s="100"/>
      <c r="I491" s="100"/>
      <c r="J491" s="100"/>
      <c r="K491" s="100"/>
    </row>
    <row r="492" spans="1:11" x14ac:dyDescent="0.2">
      <c r="A492" s="101"/>
      <c r="B492" s="100"/>
      <c r="C492" s="100"/>
      <c r="D492" s="100"/>
      <c r="E492" s="100"/>
      <c r="F492" s="100"/>
      <c r="G492" s="100"/>
      <c r="H492" s="100"/>
      <c r="I492" s="100"/>
      <c r="J492" s="100"/>
      <c r="K492" s="100"/>
    </row>
    <row r="493" spans="1:11" x14ac:dyDescent="0.2">
      <c r="A493" s="101"/>
      <c r="B493" s="100"/>
      <c r="C493" s="100"/>
      <c r="D493" s="100"/>
      <c r="E493" s="100"/>
      <c r="F493" s="100"/>
      <c r="G493" s="100"/>
      <c r="H493" s="100"/>
      <c r="I493" s="100"/>
      <c r="J493" s="100"/>
      <c r="K493" s="100"/>
    </row>
    <row r="494" spans="1:11" x14ac:dyDescent="0.2">
      <c r="A494" s="101"/>
      <c r="B494" s="100"/>
      <c r="C494" s="100"/>
      <c r="D494" s="100"/>
      <c r="E494" s="100"/>
      <c r="F494" s="100"/>
      <c r="G494" s="100"/>
      <c r="H494" s="100"/>
      <c r="I494" s="100"/>
      <c r="J494" s="100"/>
      <c r="K494" s="100"/>
    </row>
    <row r="495" spans="1:11" x14ac:dyDescent="0.2">
      <c r="A495" s="101"/>
      <c r="B495" s="100"/>
      <c r="C495" s="100"/>
      <c r="D495" s="100"/>
      <c r="E495" s="100"/>
      <c r="F495" s="100"/>
      <c r="G495" s="100"/>
      <c r="H495" s="100"/>
      <c r="I495" s="100"/>
      <c r="J495" s="100"/>
      <c r="K495" s="100"/>
    </row>
    <row r="496" spans="1:11" x14ac:dyDescent="0.2">
      <c r="A496" s="101"/>
      <c r="B496" s="100"/>
      <c r="C496" s="100"/>
      <c r="D496" s="100"/>
      <c r="E496" s="100"/>
      <c r="F496" s="100"/>
      <c r="G496" s="100"/>
      <c r="H496" s="100"/>
      <c r="I496" s="100"/>
      <c r="J496" s="100"/>
      <c r="K496" s="100"/>
    </row>
    <row r="497" spans="1:11" x14ac:dyDescent="0.2">
      <c r="A497" s="101"/>
      <c r="B497" s="100"/>
      <c r="C497" s="100"/>
      <c r="D497" s="100"/>
      <c r="E497" s="100"/>
      <c r="F497" s="100"/>
      <c r="G497" s="100"/>
      <c r="H497" s="100"/>
      <c r="I497" s="100"/>
      <c r="J497" s="100"/>
      <c r="K497" s="100"/>
    </row>
    <row r="498" spans="1:11" x14ac:dyDescent="0.2">
      <c r="A498" s="101"/>
      <c r="B498" s="100"/>
      <c r="C498" s="100"/>
      <c r="D498" s="100"/>
      <c r="E498" s="100"/>
      <c r="F498" s="100"/>
      <c r="G498" s="100"/>
      <c r="H498" s="100"/>
      <c r="I498" s="100"/>
      <c r="J498" s="100"/>
      <c r="K498" s="100"/>
    </row>
    <row r="499" spans="1:11" x14ac:dyDescent="0.2">
      <c r="A499" s="101"/>
      <c r="B499" s="100"/>
      <c r="C499" s="100"/>
      <c r="D499" s="100"/>
      <c r="E499" s="100"/>
      <c r="F499" s="100"/>
      <c r="G499" s="100"/>
      <c r="H499" s="100"/>
      <c r="I499" s="100"/>
      <c r="J499" s="100"/>
      <c r="K499" s="100"/>
    </row>
    <row r="500" spans="1:11" x14ac:dyDescent="0.2">
      <c r="A500" s="101"/>
      <c r="B500" s="100"/>
      <c r="C500" s="100"/>
      <c r="D500" s="100"/>
      <c r="E500" s="100"/>
      <c r="F500" s="100"/>
      <c r="G500" s="100"/>
      <c r="H500" s="100"/>
      <c r="I500" s="100"/>
      <c r="J500" s="100"/>
      <c r="K500" s="100"/>
    </row>
    <row r="501" spans="1:11" x14ac:dyDescent="0.2">
      <c r="A501" s="101"/>
      <c r="B501" s="100"/>
      <c r="C501" s="100"/>
      <c r="D501" s="100"/>
      <c r="E501" s="100"/>
      <c r="F501" s="100"/>
      <c r="G501" s="100"/>
      <c r="H501" s="100"/>
      <c r="I501" s="100"/>
      <c r="J501" s="100"/>
      <c r="K501" s="100"/>
    </row>
    <row r="502" spans="1:11" x14ac:dyDescent="0.2">
      <c r="A502" s="101"/>
      <c r="B502" s="100"/>
      <c r="C502" s="100"/>
      <c r="D502" s="100"/>
      <c r="E502" s="100"/>
      <c r="F502" s="100"/>
      <c r="G502" s="100"/>
      <c r="H502" s="100"/>
      <c r="I502" s="100"/>
      <c r="J502" s="100"/>
      <c r="K502" s="100"/>
    </row>
    <row r="503" spans="1:11" x14ac:dyDescent="0.2">
      <c r="A503" s="101"/>
      <c r="B503" s="100"/>
      <c r="C503" s="100"/>
      <c r="D503" s="100"/>
      <c r="E503" s="100"/>
      <c r="F503" s="100"/>
      <c r="G503" s="100"/>
      <c r="H503" s="100"/>
      <c r="I503" s="100"/>
      <c r="J503" s="100"/>
      <c r="K503" s="100"/>
    </row>
    <row r="504" spans="1:11" x14ac:dyDescent="0.2">
      <c r="A504" s="101"/>
      <c r="B504" s="100"/>
      <c r="C504" s="100"/>
      <c r="D504" s="100"/>
      <c r="E504" s="100"/>
      <c r="F504" s="100"/>
      <c r="G504" s="100"/>
      <c r="H504" s="100"/>
      <c r="I504" s="100"/>
      <c r="J504" s="100"/>
      <c r="K504" s="100"/>
    </row>
    <row r="505" spans="1:11" x14ac:dyDescent="0.2">
      <c r="A505" s="101"/>
      <c r="B505" s="100"/>
      <c r="C505" s="100"/>
      <c r="D505" s="100"/>
      <c r="E505" s="100"/>
      <c r="F505" s="100"/>
      <c r="G505" s="100"/>
      <c r="H505" s="100"/>
      <c r="I505" s="100"/>
      <c r="J505" s="100"/>
      <c r="K505" s="100"/>
    </row>
    <row r="506" spans="1:11" x14ac:dyDescent="0.2">
      <c r="A506" s="101"/>
      <c r="B506" s="100"/>
      <c r="C506" s="100"/>
      <c r="D506" s="100"/>
      <c r="E506" s="100"/>
      <c r="F506" s="100"/>
      <c r="G506" s="100"/>
      <c r="H506" s="100"/>
      <c r="I506" s="100"/>
      <c r="J506" s="100"/>
      <c r="K506" s="100"/>
    </row>
    <row r="507" spans="1:11" x14ac:dyDescent="0.2">
      <c r="A507" s="101"/>
      <c r="B507" s="100"/>
      <c r="C507" s="100"/>
      <c r="D507" s="100"/>
      <c r="E507" s="100"/>
      <c r="F507" s="100"/>
      <c r="G507" s="100"/>
      <c r="H507" s="100"/>
      <c r="I507" s="100"/>
      <c r="J507" s="100"/>
      <c r="K507" s="100"/>
    </row>
    <row r="508" spans="1:11" x14ac:dyDescent="0.2">
      <c r="A508" s="101"/>
      <c r="B508" s="100"/>
      <c r="C508" s="100"/>
      <c r="D508" s="100"/>
      <c r="E508" s="100"/>
      <c r="F508" s="100"/>
      <c r="G508" s="100"/>
      <c r="H508" s="100"/>
      <c r="I508" s="100"/>
      <c r="J508" s="100"/>
      <c r="K508" s="100"/>
    </row>
    <row r="509" spans="1:11" x14ac:dyDescent="0.2">
      <c r="A509" s="101"/>
      <c r="B509" s="100"/>
      <c r="C509" s="100"/>
      <c r="D509" s="100"/>
      <c r="E509" s="100"/>
      <c r="F509" s="100"/>
      <c r="G509" s="100"/>
      <c r="H509" s="100"/>
      <c r="I509" s="100"/>
      <c r="J509" s="100"/>
      <c r="K509" s="100"/>
    </row>
    <row r="510" spans="1:11" x14ac:dyDescent="0.2">
      <c r="A510" s="101"/>
      <c r="B510" s="100"/>
      <c r="C510" s="100"/>
      <c r="D510" s="100"/>
      <c r="E510" s="100"/>
      <c r="F510" s="100"/>
      <c r="G510" s="100"/>
      <c r="H510" s="100"/>
      <c r="I510" s="100"/>
      <c r="J510" s="100"/>
      <c r="K510" s="100"/>
    </row>
    <row r="511" spans="1:11" x14ac:dyDescent="0.2">
      <c r="A511" s="101"/>
      <c r="B511" s="100"/>
      <c r="C511" s="100"/>
      <c r="D511" s="100"/>
      <c r="E511" s="100"/>
      <c r="F511" s="100"/>
      <c r="G511" s="100"/>
      <c r="H511" s="100"/>
      <c r="I511" s="100"/>
      <c r="J511" s="100"/>
      <c r="K511" s="100"/>
    </row>
    <row r="512" spans="1:11" x14ac:dyDescent="0.2">
      <c r="A512" s="101"/>
      <c r="B512" s="100"/>
      <c r="C512" s="100"/>
      <c r="D512" s="100"/>
      <c r="E512" s="100"/>
      <c r="F512" s="100"/>
      <c r="G512" s="100"/>
      <c r="H512" s="100"/>
      <c r="I512" s="100"/>
      <c r="J512" s="100"/>
      <c r="K512" s="100"/>
    </row>
    <row r="513" spans="1:11" x14ac:dyDescent="0.2">
      <c r="A513" s="101"/>
      <c r="B513" s="100"/>
      <c r="C513" s="100"/>
      <c r="D513" s="100"/>
      <c r="E513" s="100"/>
      <c r="F513" s="100"/>
      <c r="G513" s="100"/>
      <c r="H513" s="100"/>
      <c r="I513" s="100"/>
      <c r="J513" s="100"/>
      <c r="K513" s="100"/>
    </row>
    <row r="514" spans="1:11" x14ac:dyDescent="0.2">
      <c r="A514" s="101"/>
      <c r="B514" s="100"/>
      <c r="C514" s="100"/>
      <c r="D514" s="100"/>
      <c r="E514" s="100"/>
      <c r="F514" s="100"/>
      <c r="G514" s="100"/>
      <c r="H514" s="100"/>
      <c r="I514" s="100"/>
      <c r="J514" s="100"/>
      <c r="K514" s="100"/>
    </row>
    <row r="515" spans="1:11" x14ac:dyDescent="0.2">
      <c r="A515" s="101"/>
      <c r="B515" s="100"/>
      <c r="C515" s="100"/>
      <c r="D515" s="100"/>
      <c r="E515" s="100"/>
      <c r="F515" s="100"/>
      <c r="G515" s="100"/>
      <c r="H515" s="100"/>
      <c r="I515" s="100"/>
      <c r="J515" s="100"/>
      <c r="K515" s="100"/>
    </row>
    <row r="516" spans="1:11" x14ac:dyDescent="0.2">
      <c r="A516" s="101"/>
      <c r="B516" s="100"/>
      <c r="C516" s="100"/>
      <c r="D516" s="100"/>
      <c r="E516" s="100"/>
      <c r="F516" s="100"/>
      <c r="G516" s="100"/>
      <c r="H516" s="100"/>
      <c r="I516" s="100"/>
      <c r="J516" s="100"/>
      <c r="K516" s="100"/>
    </row>
    <row r="517" spans="1:11" x14ac:dyDescent="0.2">
      <c r="A517" s="101"/>
      <c r="B517" s="100"/>
      <c r="C517" s="100"/>
      <c r="D517" s="100"/>
      <c r="E517" s="100"/>
      <c r="F517" s="100"/>
      <c r="G517" s="100"/>
      <c r="H517" s="100"/>
      <c r="I517" s="100"/>
      <c r="J517" s="100"/>
      <c r="K517" s="100"/>
    </row>
    <row r="518" spans="1:11" x14ac:dyDescent="0.2">
      <c r="A518" s="101"/>
      <c r="B518" s="100"/>
      <c r="C518" s="100"/>
      <c r="D518" s="100"/>
      <c r="E518" s="100"/>
      <c r="F518" s="100"/>
      <c r="G518" s="100"/>
      <c r="H518" s="100"/>
      <c r="I518" s="100"/>
      <c r="J518" s="100"/>
      <c r="K518" s="100"/>
    </row>
    <row r="519" spans="1:11" x14ac:dyDescent="0.2">
      <c r="A519" s="101"/>
      <c r="B519" s="100"/>
      <c r="C519" s="100"/>
      <c r="D519" s="100"/>
      <c r="E519" s="100"/>
      <c r="F519" s="100"/>
      <c r="G519" s="100"/>
      <c r="H519" s="100"/>
      <c r="I519" s="100"/>
      <c r="J519" s="100"/>
      <c r="K519" s="100"/>
    </row>
    <row r="520" spans="1:11" x14ac:dyDescent="0.2">
      <c r="A520" s="101"/>
      <c r="B520" s="100"/>
      <c r="C520" s="100"/>
      <c r="D520" s="100"/>
      <c r="E520" s="100"/>
      <c r="F520" s="100"/>
      <c r="G520" s="100"/>
      <c r="H520" s="100"/>
      <c r="I520" s="100"/>
      <c r="J520" s="100"/>
      <c r="K520" s="100"/>
    </row>
    <row r="521" spans="1:11" x14ac:dyDescent="0.2">
      <c r="A521" s="101"/>
      <c r="B521" s="100"/>
      <c r="C521" s="100"/>
      <c r="D521" s="100"/>
      <c r="E521" s="100"/>
      <c r="F521" s="100"/>
      <c r="G521" s="100"/>
      <c r="H521" s="100"/>
      <c r="I521" s="100"/>
      <c r="J521" s="100"/>
      <c r="K521" s="100"/>
    </row>
    <row r="522" spans="1:11" x14ac:dyDescent="0.2">
      <c r="A522" s="101"/>
      <c r="B522" s="100"/>
      <c r="C522" s="100"/>
      <c r="D522" s="100"/>
      <c r="E522" s="100"/>
      <c r="F522" s="100"/>
      <c r="G522" s="100"/>
      <c r="H522" s="100"/>
      <c r="I522" s="100"/>
      <c r="J522" s="100"/>
      <c r="K522" s="100"/>
    </row>
    <row r="523" spans="1:11" x14ac:dyDescent="0.2">
      <c r="A523" s="101"/>
      <c r="B523" s="100"/>
      <c r="C523" s="100"/>
      <c r="D523" s="100"/>
      <c r="E523" s="100"/>
      <c r="F523" s="100"/>
      <c r="G523" s="100"/>
      <c r="H523" s="100"/>
      <c r="I523" s="100"/>
      <c r="J523" s="100"/>
      <c r="K523" s="100"/>
    </row>
    <row r="524" spans="1:11" x14ac:dyDescent="0.2">
      <c r="A524" s="101"/>
      <c r="B524" s="100"/>
      <c r="C524" s="100"/>
      <c r="D524" s="100"/>
      <c r="E524" s="100"/>
      <c r="F524" s="100"/>
      <c r="G524" s="100"/>
      <c r="H524" s="100"/>
      <c r="I524" s="100"/>
      <c r="J524" s="100"/>
      <c r="K524" s="100"/>
    </row>
    <row r="525" spans="1:11" x14ac:dyDescent="0.2">
      <c r="A525" s="101"/>
      <c r="B525" s="100"/>
      <c r="C525" s="100"/>
      <c r="D525" s="100"/>
      <c r="E525" s="100"/>
      <c r="F525" s="100"/>
      <c r="G525" s="100"/>
      <c r="H525" s="100"/>
      <c r="I525" s="100"/>
      <c r="J525" s="100"/>
      <c r="K525" s="100"/>
    </row>
    <row r="526" spans="1:11" x14ac:dyDescent="0.2">
      <c r="A526" s="101"/>
      <c r="B526" s="100"/>
      <c r="C526" s="100"/>
      <c r="D526" s="100"/>
      <c r="E526" s="100"/>
      <c r="F526" s="100"/>
      <c r="G526" s="100"/>
      <c r="H526" s="100"/>
      <c r="I526" s="100"/>
      <c r="J526" s="100"/>
      <c r="K526" s="100"/>
    </row>
    <row r="527" spans="1:11" x14ac:dyDescent="0.2">
      <c r="A527" s="101"/>
      <c r="B527" s="100"/>
      <c r="C527" s="100"/>
      <c r="D527" s="100"/>
      <c r="E527" s="100"/>
      <c r="F527" s="100"/>
      <c r="G527" s="100"/>
      <c r="H527" s="100"/>
      <c r="I527" s="100"/>
      <c r="J527" s="100"/>
      <c r="K527" s="100"/>
    </row>
    <row r="528" spans="1:11" x14ac:dyDescent="0.2">
      <c r="A528" s="101"/>
      <c r="B528" s="100"/>
      <c r="C528" s="100"/>
      <c r="D528" s="100"/>
      <c r="E528" s="100"/>
      <c r="F528" s="100"/>
      <c r="G528" s="100"/>
      <c r="H528" s="100"/>
      <c r="I528" s="100"/>
      <c r="J528" s="100"/>
      <c r="K528" s="100"/>
    </row>
    <row r="529" spans="1:11" x14ac:dyDescent="0.2">
      <c r="A529" s="101"/>
      <c r="B529" s="100"/>
      <c r="C529" s="100"/>
      <c r="D529" s="100"/>
      <c r="E529" s="100"/>
      <c r="F529" s="100"/>
      <c r="G529" s="100"/>
      <c r="H529" s="100"/>
      <c r="I529" s="100"/>
      <c r="J529" s="100"/>
      <c r="K529" s="100"/>
    </row>
    <row r="530" spans="1:11" x14ac:dyDescent="0.2">
      <c r="A530" s="101"/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</row>
    <row r="531" spans="1:11" x14ac:dyDescent="0.2">
      <c r="A531" s="101"/>
      <c r="B531" s="100"/>
      <c r="C531" s="100"/>
      <c r="D531" s="100"/>
      <c r="E531" s="100"/>
      <c r="F531" s="100"/>
      <c r="G531" s="100"/>
      <c r="H531" s="100"/>
      <c r="I531" s="100"/>
      <c r="J531" s="100"/>
      <c r="K531" s="100"/>
    </row>
    <row r="532" spans="1:11" x14ac:dyDescent="0.2">
      <c r="A532" s="101"/>
      <c r="B532" s="100"/>
      <c r="C532" s="100"/>
      <c r="D532" s="100"/>
      <c r="E532" s="100"/>
      <c r="F532" s="100"/>
      <c r="G532" s="100"/>
      <c r="H532" s="100"/>
      <c r="I532" s="100"/>
      <c r="J532" s="100"/>
      <c r="K532" s="100"/>
    </row>
    <row r="533" spans="1:11" x14ac:dyDescent="0.2">
      <c r="A533" s="101"/>
      <c r="B533" s="100"/>
      <c r="C533" s="100"/>
      <c r="D533" s="100"/>
      <c r="E533" s="100"/>
      <c r="F533" s="100"/>
      <c r="G533" s="100"/>
      <c r="H533" s="100"/>
      <c r="I533" s="100"/>
      <c r="J533" s="100"/>
      <c r="K533" s="100"/>
    </row>
    <row r="534" spans="1:11" x14ac:dyDescent="0.2">
      <c r="A534" s="101"/>
      <c r="B534" s="100"/>
      <c r="C534" s="100"/>
      <c r="D534" s="100"/>
      <c r="E534" s="100"/>
      <c r="F534" s="100"/>
      <c r="G534" s="100"/>
      <c r="H534" s="100"/>
      <c r="I534" s="100"/>
      <c r="J534" s="100"/>
      <c r="K534" s="100"/>
    </row>
    <row r="535" spans="1:11" x14ac:dyDescent="0.2">
      <c r="A535" s="101"/>
      <c r="B535" s="100"/>
      <c r="C535" s="100"/>
      <c r="D535" s="100"/>
      <c r="E535" s="100"/>
      <c r="F535" s="100"/>
      <c r="G535" s="100"/>
      <c r="H535" s="100"/>
      <c r="I535" s="100"/>
      <c r="J535" s="100"/>
      <c r="K535" s="100"/>
    </row>
    <row r="536" spans="1:11" x14ac:dyDescent="0.2">
      <c r="A536" s="101"/>
      <c r="B536" s="100"/>
      <c r="C536" s="100"/>
      <c r="D536" s="100"/>
      <c r="E536" s="100"/>
      <c r="F536" s="100"/>
      <c r="G536" s="100"/>
      <c r="H536" s="100"/>
      <c r="I536" s="100"/>
      <c r="J536" s="100"/>
      <c r="K536" s="100"/>
    </row>
    <row r="537" spans="1:11" x14ac:dyDescent="0.2">
      <c r="A537" s="101"/>
      <c r="B537" s="100"/>
      <c r="C537" s="100"/>
      <c r="D537" s="100"/>
      <c r="E537" s="100"/>
      <c r="F537" s="100"/>
      <c r="G537" s="100"/>
      <c r="H537" s="100"/>
      <c r="I537" s="100"/>
      <c r="J537" s="100"/>
      <c r="K537" s="100"/>
    </row>
    <row r="538" spans="1:11" x14ac:dyDescent="0.2">
      <c r="A538" s="101"/>
      <c r="B538" s="100"/>
      <c r="C538" s="100"/>
      <c r="D538" s="100"/>
      <c r="E538" s="100"/>
      <c r="F538" s="100"/>
      <c r="G538" s="100"/>
      <c r="H538" s="100"/>
      <c r="I538" s="100"/>
      <c r="J538" s="100"/>
      <c r="K538" s="100"/>
    </row>
    <row r="539" spans="1:11" x14ac:dyDescent="0.2">
      <c r="A539" s="101"/>
      <c r="B539" s="100"/>
      <c r="C539" s="100"/>
      <c r="D539" s="100"/>
      <c r="E539" s="100"/>
      <c r="F539" s="100"/>
      <c r="G539" s="100"/>
      <c r="H539" s="100"/>
      <c r="I539" s="100"/>
      <c r="J539" s="100"/>
      <c r="K539" s="100"/>
    </row>
    <row r="540" spans="1:11" x14ac:dyDescent="0.2">
      <c r="A540" s="101"/>
      <c r="B540" s="100"/>
      <c r="C540" s="100"/>
      <c r="D540" s="100"/>
      <c r="E540" s="100"/>
      <c r="F540" s="100"/>
      <c r="G540" s="100"/>
      <c r="H540" s="100"/>
      <c r="I540" s="100"/>
      <c r="J540" s="100"/>
      <c r="K540" s="100"/>
    </row>
    <row r="541" spans="1:11" x14ac:dyDescent="0.2">
      <c r="A541" s="101"/>
      <c r="B541" s="100"/>
      <c r="C541" s="100"/>
      <c r="D541" s="100"/>
      <c r="E541" s="100"/>
      <c r="F541" s="100"/>
      <c r="G541" s="100"/>
      <c r="H541" s="100"/>
      <c r="I541" s="100"/>
      <c r="J541" s="100"/>
      <c r="K541" s="100"/>
    </row>
    <row r="542" spans="1:11" x14ac:dyDescent="0.2">
      <c r="A542" s="101"/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</row>
    <row r="543" spans="1:11" x14ac:dyDescent="0.2">
      <c r="A543" s="101"/>
      <c r="B543" s="100"/>
      <c r="C543" s="100"/>
      <c r="D543" s="100"/>
      <c r="E543" s="100"/>
      <c r="F543" s="100"/>
      <c r="G543" s="100"/>
      <c r="H543" s="100"/>
      <c r="I543" s="100"/>
      <c r="J543" s="100"/>
      <c r="K543" s="100"/>
    </row>
    <row r="544" spans="1:11" x14ac:dyDescent="0.2">
      <c r="A544" s="101"/>
      <c r="B544" s="100"/>
      <c r="C544" s="100"/>
      <c r="D544" s="100"/>
      <c r="E544" s="100"/>
      <c r="F544" s="100"/>
      <c r="G544" s="100"/>
      <c r="H544" s="100"/>
      <c r="I544" s="100"/>
      <c r="J544" s="100"/>
      <c r="K544" s="100"/>
    </row>
    <row r="545" spans="1:11" x14ac:dyDescent="0.2">
      <c r="A545" s="101"/>
      <c r="B545" s="100"/>
      <c r="C545" s="100"/>
      <c r="D545" s="100"/>
      <c r="E545" s="100"/>
      <c r="F545" s="100"/>
      <c r="G545" s="100"/>
      <c r="H545" s="100"/>
      <c r="I545" s="100"/>
      <c r="J545" s="100"/>
      <c r="K545" s="100"/>
    </row>
    <row r="546" spans="1:11" x14ac:dyDescent="0.2">
      <c r="A546" s="101"/>
      <c r="B546" s="100"/>
      <c r="C546" s="100"/>
      <c r="D546" s="100"/>
      <c r="E546" s="100"/>
      <c r="F546" s="100"/>
      <c r="G546" s="100"/>
      <c r="H546" s="100"/>
      <c r="I546" s="100"/>
      <c r="J546" s="100"/>
      <c r="K546" s="100"/>
    </row>
    <row r="547" spans="1:11" x14ac:dyDescent="0.2">
      <c r="A547" s="101"/>
      <c r="B547" s="100"/>
      <c r="C547" s="100"/>
      <c r="D547" s="100"/>
      <c r="E547" s="100"/>
      <c r="F547" s="100"/>
      <c r="G547" s="100"/>
      <c r="H547" s="100"/>
      <c r="I547" s="100"/>
      <c r="J547" s="100"/>
      <c r="K547" s="100"/>
    </row>
    <row r="548" spans="1:11" x14ac:dyDescent="0.2">
      <c r="A548" s="101"/>
      <c r="B548" s="100"/>
      <c r="C548" s="100"/>
      <c r="D548" s="100"/>
      <c r="E548" s="100"/>
      <c r="F548" s="100"/>
      <c r="G548" s="100"/>
      <c r="H548" s="100"/>
      <c r="I548" s="100"/>
      <c r="J548" s="100"/>
      <c r="K548" s="100"/>
    </row>
    <row r="549" spans="1:11" x14ac:dyDescent="0.2">
      <c r="A549" s="101"/>
      <c r="B549" s="100"/>
      <c r="C549" s="100"/>
      <c r="D549" s="100"/>
      <c r="E549" s="100"/>
      <c r="F549" s="100"/>
      <c r="G549" s="100"/>
      <c r="H549" s="100"/>
      <c r="I549" s="100"/>
      <c r="J549" s="100"/>
      <c r="K549" s="100"/>
    </row>
    <row r="550" spans="1:11" x14ac:dyDescent="0.2">
      <c r="A550" s="101"/>
      <c r="B550" s="100"/>
      <c r="C550" s="100"/>
      <c r="D550" s="100"/>
      <c r="E550" s="100"/>
      <c r="F550" s="100"/>
      <c r="G550" s="100"/>
      <c r="H550" s="100"/>
      <c r="I550" s="100"/>
      <c r="J550" s="100"/>
      <c r="K550" s="100"/>
    </row>
    <row r="551" spans="1:11" x14ac:dyDescent="0.2">
      <c r="A551" s="101"/>
      <c r="B551" s="100"/>
      <c r="C551" s="100"/>
      <c r="D551" s="100"/>
      <c r="E551" s="100"/>
      <c r="F551" s="100"/>
      <c r="G551" s="100"/>
      <c r="H551" s="100"/>
      <c r="I551" s="100"/>
      <c r="J551" s="100"/>
      <c r="K551" s="100"/>
    </row>
    <row r="552" spans="1:11" x14ac:dyDescent="0.2">
      <c r="A552" s="101"/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</row>
    <row r="553" spans="1:11" x14ac:dyDescent="0.2">
      <c r="A553" s="101"/>
      <c r="B553" s="100"/>
      <c r="C553" s="100"/>
      <c r="D553" s="100"/>
      <c r="E553" s="100"/>
      <c r="F553" s="100"/>
      <c r="G553" s="100"/>
      <c r="H553" s="100"/>
      <c r="I553" s="100"/>
      <c r="J553" s="100"/>
      <c r="K553" s="100"/>
    </row>
    <row r="554" spans="1:11" x14ac:dyDescent="0.2">
      <c r="A554" s="101"/>
      <c r="B554" s="100"/>
      <c r="C554" s="100"/>
      <c r="D554" s="100"/>
      <c r="E554" s="100"/>
      <c r="F554" s="100"/>
      <c r="G554" s="100"/>
      <c r="H554" s="100"/>
      <c r="I554" s="100"/>
      <c r="J554" s="100"/>
      <c r="K554" s="100"/>
    </row>
    <row r="555" spans="1:11" x14ac:dyDescent="0.2">
      <c r="A555" s="101"/>
      <c r="B555" s="100"/>
      <c r="C555" s="100"/>
      <c r="D555" s="100"/>
      <c r="E555" s="100"/>
      <c r="F555" s="100"/>
      <c r="G555" s="100"/>
      <c r="H555" s="100"/>
      <c r="I555" s="100"/>
      <c r="J555" s="100"/>
      <c r="K555" s="100"/>
    </row>
    <row r="556" spans="1:11" x14ac:dyDescent="0.2">
      <c r="A556" s="101"/>
      <c r="B556" s="100"/>
      <c r="C556" s="100"/>
      <c r="D556" s="100"/>
      <c r="E556" s="100"/>
      <c r="F556" s="100"/>
      <c r="G556" s="100"/>
      <c r="H556" s="100"/>
      <c r="I556" s="100"/>
      <c r="J556" s="100"/>
      <c r="K556" s="100"/>
    </row>
    <row r="557" spans="1:11" x14ac:dyDescent="0.2">
      <c r="A557" s="101"/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</row>
    <row r="558" spans="1:11" x14ac:dyDescent="0.2">
      <c r="A558" s="101"/>
      <c r="B558" s="100"/>
      <c r="C558" s="100"/>
      <c r="D558" s="100"/>
      <c r="E558" s="100"/>
      <c r="F558" s="100"/>
      <c r="G558" s="100"/>
      <c r="H558" s="100"/>
      <c r="I558" s="100"/>
      <c r="J558" s="100"/>
      <c r="K558" s="100"/>
    </row>
    <row r="559" spans="1:11" x14ac:dyDescent="0.2">
      <c r="A559" s="101"/>
      <c r="B559" s="100"/>
      <c r="C559" s="100"/>
      <c r="D559" s="100"/>
      <c r="E559" s="100"/>
      <c r="F559" s="100"/>
      <c r="G559" s="100"/>
      <c r="H559" s="100"/>
      <c r="I559" s="100"/>
      <c r="J559" s="100"/>
      <c r="K559" s="100"/>
    </row>
    <row r="560" spans="1:11" x14ac:dyDescent="0.2">
      <c r="A560" s="101"/>
      <c r="B560" s="100"/>
      <c r="C560" s="100"/>
      <c r="D560" s="100"/>
      <c r="E560" s="100"/>
      <c r="F560" s="100"/>
      <c r="G560" s="100"/>
      <c r="H560" s="100"/>
      <c r="I560" s="100"/>
      <c r="J560" s="100"/>
      <c r="K560" s="100"/>
    </row>
    <row r="561" spans="1:11" x14ac:dyDescent="0.2">
      <c r="A561" s="101"/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</row>
    <row r="562" spans="1:11" x14ac:dyDescent="0.2">
      <c r="A562" s="101"/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</row>
    <row r="563" spans="1:11" x14ac:dyDescent="0.2">
      <c r="A563" s="101"/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</row>
    <row r="564" spans="1:11" x14ac:dyDescent="0.2">
      <c r="A564" s="101"/>
      <c r="B564" s="100"/>
      <c r="C564" s="100"/>
      <c r="D564" s="100"/>
      <c r="E564" s="100"/>
      <c r="F564" s="100"/>
      <c r="G564" s="100"/>
      <c r="H564" s="100"/>
      <c r="I564" s="100"/>
      <c r="J564" s="100"/>
      <c r="K564" s="100"/>
    </row>
    <row r="565" spans="1:11" x14ac:dyDescent="0.2">
      <c r="A565" s="101"/>
      <c r="B565" s="100"/>
      <c r="C565" s="100"/>
      <c r="D565" s="100"/>
      <c r="E565" s="100"/>
      <c r="F565" s="100"/>
      <c r="G565" s="100"/>
      <c r="H565" s="100"/>
      <c r="I565" s="100"/>
      <c r="J565" s="100"/>
      <c r="K565" s="100"/>
    </row>
    <row r="566" spans="1:11" x14ac:dyDescent="0.2">
      <c r="A566" s="101"/>
      <c r="B566" s="100"/>
      <c r="C566" s="100"/>
      <c r="D566" s="100"/>
      <c r="E566" s="100"/>
      <c r="F566" s="100"/>
      <c r="G566" s="100"/>
      <c r="H566" s="100"/>
      <c r="I566" s="100"/>
      <c r="J566" s="100"/>
      <c r="K566" s="100"/>
    </row>
    <row r="567" spans="1:11" x14ac:dyDescent="0.2">
      <c r="A567" s="101"/>
      <c r="B567" s="100"/>
      <c r="C567" s="100"/>
      <c r="D567" s="100"/>
      <c r="E567" s="100"/>
      <c r="F567" s="100"/>
      <c r="G567" s="100"/>
      <c r="H567" s="100"/>
      <c r="I567" s="100"/>
      <c r="J567" s="100"/>
      <c r="K567" s="100"/>
    </row>
    <row r="568" spans="1:11" x14ac:dyDescent="0.2">
      <c r="A568" s="101"/>
      <c r="B568" s="100"/>
      <c r="C568" s="100"/>
      <c r="D568" s="100"/>
      <c r="E568" s="100"/>
      <c r="F568" s="100"/>
      <c r="G568" s="100"/>
      <c r="H568" s="100"/>
      <c r="I568" s="100"/>
      <c r="J568" s="100"/>
      <c r="K568" s="100"/>
    </row>
    <row r="569" spans="1:11" x14ac:dyDescent="0.2">
      <c r="A569" s="101"/>
      <c r="B569" s="100"/>
      <c r="C569" s="100"/>
      <c r="D569" s="100"/>
      <c r="E569" s="100"/>
      <c r="F569" s="100"/>
      <c r="G569" s="100"/>
      <c r="H569" s="100"/>
      <c r="I569" s="100"/>
      <c r="J569" s="100"/>
      <c r="K569" s="100"/>
    </row>
    <row r="570" spans="1:11" x14ac:dyDescent="0.2">
      <c r="A570" s="101"/>
      <c r="B570" s="100"/>
      <c r="C570" s="100"/>
      <c r="D570" s="100"/>
      <c r="E570" s="100"/>
      <c r="F570" s="100"/>
      <c r="G570" s="100"/>
      <c r="H570" s="100"/>
      <c r="I570" s="100"/>
      <c r="J570" s="100"/>
      <c r="K570" s="100"/>
    </row>
    <row r="571" spans="1:11" x14ac:dyDescent="0.2">
      <c r="A571" s="101"/>
      <c r="B571" s="100"/>
      <c r="C571" s="100"/>
      <c r="D571" s="100"/>
      <c r="E571" s="100"/>
      <c r="F571" s="100"/>
      <c r="G571" s="100"/>
      <c r="H571" s="100"/>
      <c r="I571" s="100"/>
      <c r="J571" s="100"/>
      <c r="K571" s="100"/>
    </row>
    <row r="572" spans="1:11" x14ac:dyDescent="0.2">
      <c r="A572" s="101"/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</row>
    <row r="573" spans="1:11" x14ac:dyDescent="0.2">
      <c r="A573" s="101"/>
      <c r="B573" s="100"/>
      <c r="C573" s="100"/>
      <c r="D573" s="100"/>
      <c r="E573" s="100"/>
      <c r="F573" s="100"/>
      <c r="G573" s="100"/>
      <c r="H573" s="100"/>
      <c r="I573" s="100"/>
      <c r="J573" s="100"/>
      <c r="K573" s="100"/>
    </row>
    <row r="574" spans="1:11" x14ac:dyDescent="0.2">
      <c r="A574" s="101"/>
      <c r="B574" s="100"/>
      <c r="C574" s="100"/>
      <c r="D574" s="100"/>
      <c r="E574" s="100"/>
      <c r="F574" s="100"/>
      <c r="G574" s="100"/>
      <c r="H574" s="100"/>
      <c r="I574" s="100"/>
      <c r="J574" s="100"/>
      <c r="K574" s="100"/>
    </row>
    <row r="575" spans="1:11" x14ac:dyDescent="0.2">
      <c r="A575" s="101"/>
      <c r="B575" s="100"/>
      <c r="C575" s="100"/>
      <c r="D575" s="100"/>
      <c r="E575" s="100"/>
      <c r="F575" s="100"/>
      <c r="G575" s="100"/>
      <c r="H575" s="100"/>
      <c r="I575" s="100"/>
      <c r="J575" s="100"/>
      <c r="K575" s="100"/>
    </row>
    <row r="576" spans="1:11" x14ac:dyDescent="0.2">
      <c r="A576" s="101"/>
      <c r="B576" s="100"/>
      <c r="C576" s="100"/>
      <c r="D576" s="100"/>
      <c r="E576" s="100"/>
      <c r="F576" s="100"/>
      <c r="G576" s="100"/>
      <c r="H576" s="100"/>
      <c r="I576" s="100"/>
      <c r="J576" s="100"/>
      <c r="K576" s="100"/>
    </row>
    <row r="577" spans="1:11" x14ac:dyDescent="0.2">
      <c r="A577" s="101"/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</row>
    <row r="578" spans="1:11" x14ac:dyDescent="0.2">
      <c r="A578" s="101"/>
      <c r="B578" s="100"/>
      <c r="C578" s="100"/>
      <c r="D578" s="100"/>
      <c r="E578" s="100"/>
      <c r="F578" s="100"/>
      <c r="G578" s="100"/>
      <c r="H578" s="100"/>
      <c r="I578" s="100"/>
      <c r="J578" s="100"/>
      <c r="K578" s="100"/>
    </row>
    <row r="579" spans="1:11" x14ac:dyDescent="0.2">
      <c r="A579" s="101"/>
      <c r="B579" s="100"/>
      <c r="C579" s="100"/>
      <c r="D579" s="100"/>
      <c r="E579" s="100"/>
      <c r="F579" s="100"/>
      <c r="G579" s="100"/>
      <c r="H579" s="100"/>
      <c r="I579" s="100"/>
      <c r="J579" s="100"/>
      <c r="K579" s="100"/>
    </row>
    <row r="580" spans="1:11" x14ac:dyDescent="0.2">
      <c r="A580" s="101"/>
      <c r="B580" s="100"/>
      <c r="C580" s="100"/>
      <c r="D580" s="100"/>
      <c r="E580" s="100"/>
      <c r="F580" s="100"/>
      <c r="G580" s="100"/>
      <c r="H580" s="100"/>
      <c r="I580" s="100"/>
      <c r="J580" s="100"/>
      <c r="K580" s="100"/>
    </row>
    <row r="581" spans="1:11" x14ac:dyDescent="0.2">
      <c r="A581" s="101"/>
      <c r="B581" s="100"/>
      <c r="C581" s="100"/>
      <c r="D581" s="100"/>
      <c r="E581" s="100"/>
      <c r="F581" s="100"/>
      <c r="G581" s="100"/>
      <c r="H581" s="100"/>
      <c r="I581" s="100"/>
      <c r="J581" s="100"/>
      <c r="K581" s="100"/>
    </row>
    <row r="582" spans="1:11" x14ac:dyDescent="0.2">
      <c r="A582" s="101"/>
      <c r="B582" s="100"/>
      <c r="C582" s="100"/>
      <c r="D582" s="100"/>
      <c r="E582" s="100"/>
      <c r="F582" s="100"/>
      <c r="G582" s="100"/>
      <c r="H582" s="100"/>
      <c r="I582" s="100"/>
      <c r="J582" s="100"/>
      <c r="K582" s="100"/>
    </row>
    <row r="583" spans="1:11" x14ac:dyDescent="0.2">
      <c r="A583" s="101"/>
      <c r="B583" s="100"/>
      <c r="C583" s="100"/>
      <c r="D583" s="100"/>
      <c r="E583" s="100"/>
      <c r="F583" s="100"/>
      <c r="G583" s="100"/>
      <c r="H583" s="100"/>
      <c r="I583" s="100"/>
      <c r="J583" s="100"/>
      <c r="K583" s="100"/>
    </row>
    <row r="584" spans="1:11" x14ac:dyDescent="0.2">
      <c r="A584" s="101"/>
      <c r="B584" s="100"/>
      <c r="C584" s="100"/>
      <c r="D584" s="100"/>
      <c r="E584" s="100"/>
      <c r="F584" s="100"/>
      <c r="G584" s="100"/>
      <c r="H584" s="100"/>
      <c r="I584" s="100"/>
      <c r="J584" s="100"/>
      <c r="K584" s="100"/>
    </row>
    <row r="585" spans="1:11" x14ac:dyDescent="0.2">
      <c r="A585" s="101"/>
      <c r="B585" s="100"/>
      <c r="C585" s="100"/>
      <c r="D585" s="100"/>
      <c r="E585" s="100"/>
      <c r="F585" s="100"/>
      <c r="G585" s="100"/>
      <c r="H585" s="100"/>
      <c r="I585" s="100"/>
      <c r="J585" s="100"/>
      <c r="K585" s="100"/>
    </row>
    <row r="586" spans="1:11" x14ac:dyDescent="0.2">
      <c r="A586" s="101"/>
      <c r="B586" s="100"/>
      <c r="C586" s="100"/>
      <c r="D586" s="100"/>
      <c r="E586" s="100"/>
      <c r="F586" s="100"/>
      <c r="G586" s="100"/>
      <c r="H586" s="100"/>
      <c r="I586" s="100"/>
      <c r="J586" s="100"/>
      <c r="K586" s="100"/>
    </row>
    <row r="587" spans="1:11" x14ac:dyDescent="0.2">
      <c r="A587" s="101"/>
      <c r="B587" s="100"/>
      <c r="C587" s="100"/>
      <c r="D587" s="100"/>
      <c r="E587" s="100"/>
      <c r="F587" s="100"/>
      <c r="G587" s="100"/>
      <c r="H587" s="100"/>
      <c r="I587" s="100"/>
      <c r="J587" s="100"/>
      <c r="K587" s="100"/>
    </row>
    <row r="588" spans="1:11" x14ac:dyDescent="0.2">
      <c r="A588" s="101"/>
      <c r="B588" s="100"/>
      <c r="C588" s="100"/>
      <c r="D588" s="100"/>
      <c r="E588" s="100"/>
      <c r="F588" s="100"/>
      <c r="G588" s="100"/>
      <c r="H588" s="100"/>
      <c r="I588" s="100"/>
      <c r="J588" s="100"/>
      <c r="K588" s="100"/>
    </row>
    <row r="589" spans="1:11" x14ac:dyDescent="0.2">
      <c r="A589" s="101"/>
      <c r="B589" s="100"/>
      <c r="C589" s="100"/>
      <c r="D589" s="100"/>
      <c r="E589" s="100"/>
      <c r="F589" s="100"/>
      <c r="G589" s="100"/>
      <c r="H589" s="100"/>
      <c r="I589" s="100"/>
      <c r="J589" s="100"/>
      <c r="K589" s="100"/>
    </row>
    <row r="590" spans="1:11" x14ac:dyDescent="0.2">
      <c r="A590" s="101"/>
      <c r="B590" s="100"/>
      <c r="C590" s="100"/>
      <c r="D590" s="100"/>
      <c r="E590" s="100"/>
      <c r="F590" s="100"/>
      <c r="G590" s="100"/>
      <c r="H590" s="100"/>
      <c r="I590" s="100"/>
      <c r="J590" s="100"/>
      <c r="K590" s="100"/>
    </row>
    <row r="591" spans="1:11" x14ac:dyDescent="0.2">
      <c r="A591" s="101"/>
      <c r="B591" s="100"/>
      <c r="C591" s="100"/>
      <c r="D591" s="100"/>
      <c r="E591" s="100"/>
      <c r="F591" s="100"/>
      <c r="G591" s="100"/>
      <c r="H591" s="100"/>
      <c r="I591" s="100"/>
      <c r="J591" s="100"/>
      <c r="K591" s="100"/>
    </row>
    <row r="592" spans="1:11" x14ac:dyDescent="0.2">
      <c r="A592" s="101"/>
      <c r="B592" s="100"/>
      <c r="C592" s="100"/>
      <c r="D592" s="100"/>
      <c r="E592" s="100"/>
      <c r="F592" s="100"/>
      <c r="G592" s="100"/>
      <c r="H592" s="100"/>
      <c r="I592" s="100"/>
      <c r="J592" s="100"/>
      <c r="K592" s="100"/>
    </row>
    <row r="593" spans="1:11" x14ac:dyDescent="0.2">
      <c r="A593" s="101"/>
      <c r="B593" s="100"/>
      <c r="C593" s="100"/>
      <c r="D593" s="100"/>
      <c r="E593" s="100"/>
      <c r="F593" s="100"/>
      <c r="G593" s="100"/>
      <c r="H593" s="100"/>
      <c r="I593" s="100"/>
      <c r="J593" s="100"/>
      <c r="K593" s="100"/>
    </row>
    <row r="594" spans="1:11" x14ac:dyDescent="0.2">
      <c r="A594" s="101"/>
      <c r="B594" s="100"/>
      <c r="C594" s="100"/>
      <c r="D594" s="100"/>
      <c r="E594" s="100"/>
      <c r="F594" s="100"/>
      <c r="G594" s="100"/>
      <c r="H594" s="100"/>
      <c r="I594" s="100"/>
      <c r="J594" s="100"/>
      <c r="K594" s="100"/>
    </row>
    <row r="595" spans="1:11" x14ac:dyDescent="0.2">
      <c r="A595" s="101"/>
      <c r="B595" s="100"/>
      <c r="C595" s="100"/>
      <c r="D595" s="100"/>
      <c r="E595" s="100"/>
      <c r="F595" s="100"/>
      <c r="G595" s="100"/>
      <c r="H595" s="100"/>
      <c r="I595" s="100"/>
      <c r="J595" s="100"/>
      <c r="K595" s="100"/>
    </row>
    <row r="596" spans="1:11" x14ac:dyDescent="0.2">
      <c r="A596" s="101"/>
      <c r="B596" s="100"/>
      <c r="C596" s="100"/>
      <c r="D596" s="100"/>
      <c r="E596" s="100"/>
      <c r="F596" s="100"/>
      <c r="G596" s="100"/>
      <c r="H596" s="100"/>
      <c r="I596" s="100"/>
      <c r="J596" s="100"/>
      <c r="K596" s="100"/>
    </row>
    <row r="597" spans="1:11" x14ac:dyDescent="0.2">
      <c r="A597" s="101"/>
      <c r="B597" s="100"/>
      <c r="C597" s="100"/>
      <c r="D597" s="100"/>
      <c r="E597" s="100"/>
      <c r="F597" s="100"/>
      <c r="G597" s="100"/>
      <c r="H597" s="100"/>
      <c r="I597" s="100"/>
      <c r="J597" s="100"/>
      <c r="K597" s="100"/>
    </row>
    <row r="598" spans="1:11" x14ac:dyDescent="0.2">
      <c r="A598" s="101"/>
      <c r="B598" s="100"/>
      <c r="C598" s="100"/>
      <c r="D598" s="100"/>
      <c r="E598" s="100"/>
      <c r="F598" s="100"/>
      <c r="G598" s="100"/>
      <c r="H598" s="100"/>
      <c r="I598" s="100"/>
      <c r="J598" s="100"/>
      <c r="K598" s="100"/>
    </row>
    <row r="599" spans="1:11" x14ac:dyDescent="0.2">
      <c r="A599" s="101"/>
      <c r="B599" s="100"/>
      <c r="C599" s="100"/>
      <c r="D599" s="100"/>
      <c r="E599" s="100"/>
      <c r="F599" s="100"/>
      <c r="G599" s="100"/>
      <c r="H599" s="100"/>
      <c r="I599" s="100"/>
      <c r="J599" s="100"/>
      <c r="K599" s="100"/>
    </row>
    <row r="600" spans="1:11" x14ac:dyDescent="0.2">
      <c r="A600" s="101"/>
      <c r="B600" s="100"/>
      <c r="C600" s="100"/>
      <c r="D600" s="100"/>
      <c r="E600" s="100"/>
      <c r="F600" s="100"/>
      <c r="G600" s="100"/>
      <c r="H600" s="100"/>
      <c r="I600" s="100"/>
      <c r="J600" s="100"/>
      <c r="K600" s="100"/>
    </row>
    <row r="601" spans="1:11" x14ac:dyDescent="0.2">
      <c r="A601" s="101"/>
      <c r="B601" s="100"/>
      <c r="C601" s="100"/>
      <c r="D601" s="100"/>
      <c r="E601" s="100"/>
      <c r="F601" s="100"/>
      <c r="G601" s="100"/>
      <c r="H601" s="100"/>
      <c r="I601" s="100"/>
      <c r="J601" s="100"/>
      <c r="K601" s="100"/>
    </row>
    <row r="602" spans="1:11" x14ac:dyDescent="0.2">
      <c r="A602" s="101"/>
      <c r="B602" s="100"/>
      <c r="C602" s="100"/>
      <c r="D602" s="100"/>
      <c r="E602" s="100"/>
      <c r="F602" s="100"/>
      <c r="G602" s="100"/>
      <c r="H602" s="100"/>
      <c r="I602" s="100"/>
      <c r="J602" s="100"/>
      <c r="K602" s="100"/>
    </row>
    <row r="603" spans="1:11" x14ac:dyDescent="0.2">
      <c r="A603" s="101"/>
      <c r="B603" s="100"/>
      <c r="C603" s="100"/>
      <c r="D603" s="100"/>
      <c r="E603" s="100"/>
      <c r="F603" s="100"/>
      <c r="G603" s="100"/>
      <c r="H603" s="100"/>
      <c r="I603" s="100"/>
      <c r="J603" s="100"/>
      <c r="K603" s="100"/>
    </row>
    <row r="604" spans="1:11" x14ac:dyDescent="0.2">
      <c r="A604" s="101"/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</row>
    <row r="605" spans="1:11" x14ac:dyDescent="0.2">
      <c r="A605" s="101"/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</row>
    <row r="606" spans="1:11" x14ac:dyDescent="0.2">
      <c r="A606" s="101"/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</row>
    <row r="607" spans="1:11" x14ac:dyDescent="0.2">
      <c r="A607" s="101"/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</row>
    <row r="608" spans="1:11" x14ac:dyDescent="0.2">
      <c r="A608" s="101"/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</row>
    <row r="609" spans="1:11" x14ac:dyDescent="0.2">
      <c r="A609" s="101"/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</row>
    <row r="610" spans="1:11" x14ac:dyDescent="0.2">
      <c r="A610" s="101"/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</row>
    <row r="611" spans="1:11" x14ac:dyDescent="0.2">
      <c r="A611" s="101"/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</row>
    <row r="612" spans="1:11" x14ac:dyDescent="0.2">
      <c r="A612" s="101"/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</row>
    <row r="613" spans="1:11" x14ac:dyDescent="0.2">
      <c r="A613" s="101"/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</row>
    <row r="614" spans="1:11" x14ac:dyDescent="0.2">
      <c r="A614" s="101"/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</row>
    <row r="615" spans="1:11" x14ac:dyDescent="0.2">
      <c r="A615" s="101"/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</row>
    <row r="616" spans="1:11" x14ac:dyDescent="0.2">
      <c r="A616" s="101"/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</row>
    <row r="617" spans="1:11" x14ac:dyDescent="0.2">
      <c r="A617" s="101"/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</row>
    <row r="618" spans="1:11" x14ac:dyDescent="0.2">
      <c r="A618" s="101"/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</row>
    <row r="619" spans="1:11" x14ac:dyDescent="0.2">
      <c r="A619" s="101"/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</row>
    <row r="620" spans="1:11" x14ac:dyDescent="0.2">
      <c r="A620" s="101"/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</row>
    <row r="621" spans="1:11" x14ac:dyDescent="0.2">
      <c r="A621" s="101"/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</row>
    <row r="622" spans="1:11" x14ac:dyDescent="0.2">
      <c r="A622" s="101"/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</row>
    <row r="623" spans="1:11" x14ac:dyDescent="0.2">
      <c r="A623" s="101"/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</row>
    <row r="624" spans="1:11" x14ac:dyDescent="0.2">
      <c r="A624" s="101"/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</row>
    <row r="625" spans="1:11" x14ac:dyDescent="0.2">
      <c r="A625" s="101"/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</row>
    <row r="626" spans="1:11" x14ac:dyDescent="0.2">
      <c r="A626" s="101"/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</row>
    <row r="627" spans="1:11" x14ac:dyDescent="0.2">
      <c r="A627" s="101"/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</row>
    <row r="628" spans="1:11" x14ac:dyDescent="0.2">
      <c r="A628" s="101"/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</row>
    <row r="629" spans="1:11" x14ac:dyDescent="0.2">
      <c r="A629" s="101"/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</row>
    <row r="630" spans="1:11" x14ac:dyDescent="0.2">
      <c r="A630" s="101"/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</row>
    <row r="631" spans="1:11" x14ac:dyDescent="0.2">
      <c r="A631" s="101"/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</row>
    <row r="632" spans="1:11" x14ac:dyDescent="0.2">
      <c r="A632" s="101"/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</row>
    <row r="633" spans="1:11" x14ac:dyDescent="0.2">
      <c r="A633" s="101"/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</row>
    <row r="634" spans="1:11" x14ac:dyDescent="0.2">
      <c r="A634" s="101"/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</row>
    <row r="635" spans="1:11" x14ac:dyDescent="0.2">
      <c r="A635" s="101"/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</row>
    <row r="636" spans="1:11" x14ac:dyDescent="0.2">
      <c r="A636" s="101"/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</row>
    <row r="637" spans="1:11" x14ac:dyDescent="0.2">
      <c r="A637" s="101"/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</row>
    <row r="638" spans="1:11" x14ac:dyDescent="0.2">
      <c r="A638" s="101"/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</row>
    <row r="639" spans="1:11" x14ac:dyDescent="0.2">
      <c r="A639" s="101"/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</row>
    <row r="640" spans="1:11" x14ac:dyDescent="0.2">
      <c r="A640" s="101"/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</row>
    <row r="641" spans="1:11" x14ac:dyDescent="0.2">
      <c r="A641" s="101"/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</row>
    <row r="642" spans="1:11" x14ac:dyDescent="0.2">
      <c r="A642" s="101"/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</row>
    <row r="643" spans="1:11" x14ac:dyDescent="0.2">
      <c r="A643" s="101"/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</row>
    <row r="644" spans="1:11" x14ac:dyDescent="0.2">
      <c r="A644" s="101"/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</row>
    <row r="645" spans="1:11" x14ac:dyDescent="0.2">
      <c r="A645" s="101"/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</row>
    <row r="646" spans="1:11" x14ac:dyDescent="0.2">
      <c r="A646" s="101"/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</row>
    <row r="647" spans="1:11" x14ac:dyDescent="0.2">
      <c r="A647" s="101"/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</row>
    <row r="648" spans="1:11" x14ac:dyDescent="0.2">
      <c r="A648" s="101"/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</row>
    <row r="649" spans="1:11" x14ac:dyDescent="0.2">
      <c r="A649" s="101"/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</row>
    <row r="650" spans="1:11" x14ac:dyDescent="0.2">
      <c r="A650" s="101"/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</row>
    <row r="651" spans="1:11" x14ac:dyDescent="0.2">
      <c r="A651" s="101"/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</row>
    <row r="652" spans="1:11" x14ac:dyDescent="0.2">
      <c r="A652" s="101"/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</row>
    <row r="653" spans="1:11" x14ac:dyDescent="0.2">
      <c r="A653" s="101"/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</row>
    <row r="654" spans="1:11" x14ac:dyDescent="0.2">
      <c r="A654" s="101"/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</row>
    <row r="655" spans="1:11" x14ac:dyDescent="0.2">
      <c r="A655" s="101"/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</row>
    <row r="656" spans="1:11" x14ac:dyDescent="0.2">
      <c r="A656" s="101"/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</row>
    <row r="657" spans="1:11" x14ac:dyDescent="0.2">
      <c r="A657" s="101"/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</row>
    <row r="658" spans="1:11" x14ac:dyDescent="0.2">
      <c r="A658" s="101"/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</row>
    <row r="659" spans="1:11" x14ac:dyDescent="0.2">
      <c r="A659" s="101"/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</row>
    <row r="660" spans="1:11" x14ac:dyDescent="0.2">
      <c r="A660" s="101"/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</row>
    <row r="661" spans="1:11" x14ac:dyDescent="0.2">
      <c r="A661" s="101"/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</row>
    <row r="662" spans="1:11" x14ac:dyDescent="0.2">
      <c r="A662" s="101"/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</row>
    <row r="663" spans="1:11" x14ac:dyDescent="0.2">
      <c r="A663" s="101"/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</row>
    <row r="664" spans="1:11" x14ac:dyDescent="0.2">
      <c r="A664" s="101"/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</row>
    <row r="665" spans="1:11" x14ac:dyDescent="0.2">
      <c r="A665" s="101"/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</row>
    <row r="666" spans="1:11" x14ac:dyDescent="0.2">
      <c r="A666" s="101"/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</row>
    <row r="667" spans="1:11" x14ac:dyDescent="0.2">
      <c r="A667" s="101"/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</row>
    <row r="668" spans="1:11" x14ac:dyDescent="0.2">
      <c r="A668" s="101"/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</row>
    <row r="669" spans="1:11" x14ac:dyDescent="0.2">
      <c r="A669" s="101"/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</row>
    <row r="670" spans="1:11" x14ac:dyDescent="0.2">
      <c r="A670" s="101"/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</row>
    <row r="671" spans="1:11" x14ac:dyDescent="0.2">
      <c r="A671" s="101"/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</row>
    <row r="672" spans="1:11" x14ac:dyDescent="0.2">
      <c r="A672" s="101"/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</row>
    <row r="673" spans="1:11" x14ac:dyDescent="0.2">
      <c r="A673" s="101"/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</row>
    <row r="674" spans="1:11" x14ac:dyDescent="0.2">
      <c r="A674" s="101"/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</row>
    <row r="675" spans="1:11" x14ac:dyDescent="0.2">
      <c r="A675" s="101"/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</row>
    <row r="676" spans="1:11" x14ac:dyDescent="0.2">
      <c r="A676" s="101"/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</row>
    <row r="677" spans="1:11" x14ac:dyDescent="0.2">
      <c r="A677" s="101"/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</row>
    <row r="678" spans="1:11" x14ac:dyDescent="0.2">
      <c r="A678" s="101"/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</row>
    <row r="679" spans="1:11" x14ac:dyDescent="0.2">
      <c r="A679" s="101"/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</row>
    <row r="680" spans="1:11" x14ac:dyDescent="0.2">
      <c r="A680" s="101"/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</row>
    <row r="681" spans="1:11" x14ac:dyDescent="0.2">
      <c r="A681" s="101"/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</row>
    <row r="682" spans="1:11" x14ac:dyDescent="0.2">
      <c r="A682" s="101"/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</row>
    <row r="683" spans="1:11" x14ac:dyDescent="0.2">
      <c r="A683" s="101"/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</row>
    <row r="684" spans="1:11" x14ac:dyDescent="0.2">
      <c r="A684" s="101"/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</row>
    <row r="685" spans="1:11" x14ac:dyDescent="0.2">
      <c r="A685" s="101"/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</row>
    <row r="686" spans="1:11" x14ac:dyDescent="0.2">
      <c r="A686" s="101"/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</row>
    <row r="687" spans="1:11" x14ac:dyDescent="0.2">
      <c r="A687" s="101"/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</row>
    <row r="688" spans="1:11" x14ac:dyDescent="0.2">
      <c r="A688" s="101"/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</row>
    <row r="689" spans="1:11" x14ac:dyDescent="0.2">
      <c r="A689" s="101"/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</row>
    <row r="690" spans="1:11" x14ac:dyDescent="0.2">
      <c r="A690" s="101"/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</row>
    <row r="691" spans="1:11" x14ac:dyDescent="0.2">
      <c r="A691" s="101"/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</row>
    <row r="692" spans="1:11" x14ac:dyDescent="0.2">
      <c r="A692" s="101"/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</row>
    <row r="693" spans="1:11" x14ac:dyDescent="0.2">
      <c r="A693" s="101"/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</row>
    <row r="694" spans="1:11" x14ac:dyDescent="0.2">
      <c r="A694" s="101"/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</row>
    <row r="695" spans="1:11" x14ac:dyDescent="0.2">
      <c r="A695" s="101"/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</row>
    <row r="696" spans="1:11" x14ac:dyDescent="0.2">
      <c r="A696" s="101"/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</row>
    <row r="697" spans="1:11" x14ac:dyDescent="0.2">
      <c r="A697" s="101"/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</row>
    <row r="698" spans="1:11" x14ac:dyDescent="0.2">
      <c r="A698" s="101"/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</row>
    <row r="699" spans="1:11" x14ac:dyDescent="0.2">
      <c r="A699" s="101"/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</row>
    <row r="700" spans="1:11" x14ac:dyDescent="0.2">
      <c r="A700" s="101"/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</row>
    <row r="701" spans="1:11" x14ac:dyDescent="0.2">
      <c r="A701" s="101"/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</row>
    <row r="702" spans="1:11" x14ac:dyDescent="0.2">
      <c r="A702" s="101"/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</row>
    <row r="703" spans="1:11" x14ac:dyDescent="0.2">
      <c r="A703" s="101"/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</row>
    <row r="704" spans="1:11" x14ac:dyDescent="0.2">
      <c r="A704" s="101"/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</row>
    <row r="705" spans="1:11" x14ac:dyDescent="0.2">
      <c r="A705" s="101"/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</row>
    <row r="706" spans="1:11" x14ac:dyDescent="0.2">
      <c r="A706" s="101"/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</row>
    <row r="707" spans="1:11" x14ac:dyDescent="0.2">
      <c r="A707" s="101"/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</row>
    <row r="708" spans="1:11" x14ac:dyDescent="0.2">
      <c r="A708" s="101"/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</row>
    <row r="709" spans="1:11" x14ac:dyDescent="0.2">
      <c r="A709" s="101"/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</row>
    <row r="710" spans="1:11" x14ac:dyDescent="0.2">
      <c r="A710" s="101"/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</row>
    <row r="711" spans="1:11" x14ac:dyDescent="0.2">
      <c r="A711" s="101"/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</row>
    <row r="712" spans="1:11" x14ac:dyDescent="0.2">
      <c r="A712" s="101"/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</row>
    <row r="713" spans="1:11" x14ac:dyDescent="0.2">
      <c r="A713" s="101"/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</row>
    <row r="714" spans="1:11" x14ac:dyDescent="0.2">
      <c r="A714" s="101"/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</row>
    <row r="715" spans="1:11" x14ac:dyDescent="0.2">
      <c r="A715" s="101"/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</row>
    <row r="716" spans="1:11" x14ac:dyDescent="0.2">
      <c r="A716" s="101"/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</row>
    <row r="717" spans="1:11" x14ac:dyDescent="0.2">
      <c r="A717" s="101"/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</row>
    <row r="718" spans="1:11" x14ac:dyDescent="0.2">
      <c r="A718" s="101"/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</row>
    <row r="719" spans="1:11" x14ac:dyDescent="0.2">
      <c r="A719" s="101"/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</row>
    <row r="720" spans="1:11" x14ac:dyDescent="0.2">
      <c r="A720" s="101"/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</row>
    <row r="721" spans="1:11" x14ac:dyDescent="0.2">
      <c r="A721" s="101"/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</row>
    <row r="722" spans="1:11" x14ac:dyDescent="0.2">
      <c r="A722" s="101"/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</row>
    <row r="723" spans="1:11" x14ac:dyDescent="0.2">
      <c r="A723" s="101"/>
      <c r="B723" s="100"/>
      <c r="C723" s="100"/>
      <c r="D723" s="100"/>
      <c r="E723" s="100"/>
      <c r="F723" s="100"/>
      <c r="G723" s="100"/>
      <c r="H723" s="100"/>
      <c r="I723" s="100"/>
      <c r="J723" s="100"/>
      <c r="K723" s="100"/>
    </row>
    <row r="724" spans="1:11" x14ac:dyDescent="0.2">
      <c r="A724" s="101"/>
      <c r="B724" s="100"/>
      <c r="C724" s="100"/>
      <c r="D724" s="100"/>
      <c r="E724" s="100"/>
      <c r="F724" s="100"/>
      <c r="G724" s="100"/>
      <c r="H724" s="100"/>
      <c r="I724" s="100"/>
      <c r="J724" s="100"/>
      <c r="K724" s="100"/>
    </row>
    <row r="725" spans="1:11" x14ac:dyDescent="0.2">
      <c r="A725" s="101"/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</row>
    <row r="726" spans="1:11" x14ac:dyDescent="0.2">
      <c r="A726" s="101"/>
      <c r="B726" s="100"/>
      <c r="C726" s="100"/>
      <c r="D726" s="100"/>
      <c r="E726" s="100"/>
      <c r="F726" s="100"/>
      <c r="G726" s="100"/>
      <c r="H726" s="100"/>
      <c r="I726" s="100"/>
      <c r="J726" s="100"/>
      <c r="K726" s="100"/>
    </row>
    <row r="727" spans="1:11" x14ac:dyDescent="0.2">
      <c r="A727" s="101"/>
      <c r="B727" s="100"/>
      <c r="C727" s="100"/>
      <c r="D727" s="100"/>
      <c r="E727" s="100"/>
      <c r="F727" s="100"/>
      <c r="G727" s="100"/>
      <c r="H727" s="100"/>
      <c r="I727" s="100"/>
      <c r="J727" s="100"/>
      <c r="K727" s="100"/>
    </row>
    <row r="728" spans="1:11" x14ac:dyDescent="0.2">
      <c r="A728" s="101"/>
      <c r="B728" s="100"/>
      <c r="C728" s="100"/>
      <c r="D728" s="100"/>
      <c r="E728" s="100"/>
      <c r="F728" s="100"/>
      <c r="G728" s="100"/>
      <c r="H728" s="100"/>
      <c r="I728" s="100"/>
      <c r="J728" s="100"/>
      <c r="K728" s="100"/>
    </row>
    <row r="729" spans="1:11" x14ac:dyDescent="0.2">
      <c r="A729" s="101"/>
      <c r="B729" s="100"/>
      <c r="C729" s="100"/>
      <c r="D729" s="100"/>
      <c r="E729" s="100"/>
      <c r="F729" s="100"/>
      <c r="G729" s="100"/>
      <c r="H729" s="100"/>
      <c r="I729" s="100"/>
      <c r="J729" s="100"/>
      <c r="K729" s="100"/>
    </row>
    <row r="730" spans="1:11" x14ac:dyDescent="0.2">
      <c r="A730" s="101"/>
      <c r="B730" s="100"/>
      <c r="C730" s="100"/>
      <c r="D730" s="100"/>
      <c r="E730" s="100"/>
      <c r="F730" s="100"/>
      <c r="G730" s="100"/>
      <c r="H730" s="100"/>
      <c r="I730" s="100"/>
      <c r="J730" s="100"/>
      <c r="K730" s="100"/>
    </row>
    <row r="731" spans="1:11" x14ac:dyDescent="0.2">
      <c r="A731" s="101"/>
      <c r="B731" s="100"/>
      <c r="C731" s="100"/>
      <c r="D731" s="100"/>
      <c r="E731" s="100"/>
      <c r="F731" s="100"/>
      <c r="G731" s="100"/>
      <c r="H731" s="100"/>
      <c r="I731" s="100"/>
      <c r="J731" s="100"/>
      <c r="K731" s="100"/>
    </row>
    <row r="732" spans="1:11" x14ac:dyDescent="0.2">
      <c r="A732" s="101"/>
      <c r="B732" s="100"/>
      <c r="C732" s="100"/>
      <c r="D732" s="100"/>
      <c r="E732" s="100"/>
      <c r="F732" s="100"/>
      <c r="G732" s="100"/>
      <c r="H732" s="100"/>
      <c r="I732" s="100"/>
      <c r="J732" s="100"/>
      <c r="K732" s="100"/>
    </row>
    <row r="733" spans="1:11" x14ac:dyDescent="0.2">
      <c r="A733" s="101"/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</row>
    <row r="734" spans="1:11" x14ac:dyDescent="0.2">
      <c r="A734" s="101"/>
      <c r="B734" s="100"/>
      <c r="C734" s="100"/>
      <c r="D734" s="100"/>
      <c r="E734" s="100"/>
      <c r="F734" s="100"/>
      <c r="G734" s="100"/>
      <c r="H734" s="100"/>
      <c r="I734" s="100"/>
      <c r="J734" s="100"/>
      <c r="K734" s="100"/>
    </row>
    <row r="735" spans="1:11" x14ac:dyDescent="0.2">
      <c r="A735" s="101"/>
      <c r="B735" s="100"/>
      <c r="C735" s="100"/>
      <c r="D735" s="100"/>
      <c r="E735" s="100"/>
      <c r="F735" s="100"/>
      <c r="G735" s="100"/>
      <c r="H735" s="100"/>
      <c r="I735" s="100"/>
      <c r="J735" s="100"/>
      <c r="K735" s="100"/>
    </row>
    <row r="736" spans="1:11" x14ac:dyDescent="0.2">
      <c r="A736" s="101"/>
      <c r="B736" s="100"/>
      <c r="C736" s="100"/>
      <c r="D736" s="100"/>
      <c r="E736" s="100"/>
      <c r="F736" s="100"/>
      <c r="G736" s="100"/>
      <c r="H736" s="100"/>
      <c r="I736" s="100"/>
      <c r="J736" s="100"/>
      <c r="K736" s="100"/>
    </row>
    <row r="737" spans="1:11" x14ac:dyDescent="0.2">
      <c r="A737" s="101"/>
      <c r="B737" s="100"/>
      <c r="C737" s="100"/>
      <c r="D737" s="100"/>
      <c r="E737" s="100"/>
      <c r="F737" s="100"/>
      <c r="G737" s="100"/>
      <c r="H737" s="100"/>
      <c r="I737" s="100"/>
      <c r="J737" s="100"/>
      <c r="K737" s="100"/>
    </row>
    <row r="738" spans="1:11" x14ac:dyDescent="0.2">
      <c r="A738" s="101"/>
      <c r="B738" s="100"/>
      <c r="C738" s="100"/>
      <c r="D738" s="100"/>
      <c r="E738" s="100"/>
      <c r="F738" s="100"/>
      <c r="G738" s="100"/>
      <c r="H738" s="100"/>
      <c r="I738" s="100"/>
      <c r="J738" s="100"/>
      <c r="K738" s="100"/>
    </row>
    <row r="739" spans="1:11" x14ac:dyDescent="0.2">
      <c r="A739" s="101"/>
      <c r="B739" s="100"/>
      <c r="C739" s="100"/>
      <c r="D739" s="100"/>
      <c r="E739" s="100"/>
      <c r="F739" s="100"/>
      <c r="G739" s="100"/>
      <c r="H739" s="100"/>
      <c r="I739" s="100"/>
      <c r="J739" s="100"/>
      <c r="K739" s="100"/>
    </row>
    <row r="740" spans="1:11" x14ac:dyDescent="0.2">
      <c r="A740" s="101"/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</row>
    <row r="741" spans="1:11" x14ac:dyDescent="0.2">
      <c r="A741" s="101"/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</row>
    <row r="742" spans="1:11" x14ac:dyDescent="0.2">
      <c r="A742" s="101"/>
      <c r="B742" s="100"/>
      <c r="C742" s="100"/>
      <c r="D742" s="100"/>
      <c r="E742" s="100"/>
      <c r="F742" s="100"/>
      <c r="G742" s="100"/>
      <c r="H742" s="100"/>
      <c r="I742" s="100"/>
      <c r="J742" s="100"/>
      <c r="K742" s="100"/>
    </row>
    <row r="743" spans="1:11" x14ac:dyDescent="0.2">
      <c r="A743" s="101"/>
      <c r="B743" s="100"/>
      <c r="C743" s="100"/>
      <c r="D743" s="100"/>
      <c r="E743" s="100"/>
      <c r="F743" s="100"/>
      <c r="G743" s="100"/>
      <c r="H743" s="100"/>
      <c r="I743" s="100"/>
      <c r="J743" s="100"/>
      <c r="K743" s="100"/>
    </row>
    <row r="744" spans="1:11" x14ac:dyDescent="0.2">
      <c r="A744" s="101"/>
      <c r="B744" s="100"/>
      <c r="C744" s="100"/>
      <c r="D744" s="100"/>
      <c r="E744" s="100"/>
      <c r="F744" s="100"/>
      <c r="G744" s="100"/>
      <c r="H744" s="100"/>
      <c r="I744" s="100"/>
      <c r="J744" s="100"/>
      <c r="K744" s="100"/>
    </row>
    <row r="745" spans="1:11" x14ac:dyDescent="0.2">
      <c r="A745" s="101"/>
      <c r="B745" s="100"/>
      <c r="C745" s="100"/>
      <c r="D745" s="100"/>
      <c r="E745" s="100"/>
      <c r="F745" s="100"/>
      <c r="G745" s="100"/>
      <c r="H745" s="100"/>
      <c r="I745" s="100"/>
      <c r="J745" s="100"/>
      <c r="K745" s="100"/>
    </row>
    <row r="746" spans="1:11" x14ac:dyDescent="0.2">
      <c r="A746" s="101"/>
      <c r="B746" s="100"/>
      <c r="C746" s="100"/>
      <c r="D746" s="100"/>
      <c r="E746" s="100"/>
      <c r="F746" s="100"/>
      <c r="G746" s="100"/>
      <c r="H746" s="100"/>
      <c r="I746" s="100"/>
      <c r="J746" s="100"/>
      <c r="K746" s="100"/>
    </row>
    <row r="747" spans="1:11" x14ac:dyDescent="0.2">
      <c r="A747" s="101"/>
      <c r="B747" s="100"/>
      <c r="C747" s="100"/>
      <c r="D747" s="100"/>
      <c r="E747" s="100"/>
      <c r="F747" s="100"/>
      <c r="G747" s="100"/>
      <c r="H747" s="100"/>
      <c r="I747" s="100"/>
      <c r="J747" s="100"/>
      <c r="K747" s="100"/>
    </row>
    <row r="748" spans="1:11" x14ac:dyDescent="0.2">
      <c r="A748" s="101"/>
      <c r="B748" s="100"/>
      <c r="C748" s="100"/>
      <c r="D748" s="100"/>
      <c r="E748" s="100"/>
      <c r="F748" s="100"/>
      <c r="G748" s="100"/>
      <c r="H748" s="100"/>
      <c r="I748" s="100"/>
      <c r="J748" s="100"/>
      <c r="K748" s="100"/>
    </row>
    <row r="749" spans="1:11" x14ac:dyDescent="0.2">
      <c r="A749" s="101"/>
      <c r="B749" s="100"/>
      <c r="C749" s="100"/>
      <c r="D749" s="100"/>
      <c r="E749" s="100"/>
      <c r="F749" s="100"/>
      <c r="G749" s="100"/>
      <c r="H749" s="100"/>
      <c r="I749" s="100"/>
      <c r="J749" s="100"/>
      <c r="K749" s="100"/>
    </row>
    <row r="750" spans="1:11" x14ac:dyDescent="0.2">
      <c r="A750" s="101"/>
      <c r="B750" s="100"/>
      <c r="C750" s="100"/>
      <c r="D750" s="100"/>
      <c r="E750" s="100"/>
      <c r="F750" s="100"/>
      <c r="G750" s="100"/>
      <c r="H750" s="100"/>
      <c r="I750" s="100"/>
      <c r="J750" s="100"/>
      <c r="K750" s="100"/>
    </row>
    <row r="751" spans="1:11" x14ac:dyDescent="0.2">
      <c r="A751" s="101"/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</row>
    <row r="752" spans="1:11" x14ac:dyDescent="0.2">
      <c r="A752" s="101"/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</row>
    <row r="753" spans="1:11" x14ac:dyDescent="0.2">
      <c r="A753" s="101"/>
      <c r="B753" s="100"/>
      <c r="C753" s="100"/>
      <c r="D753" s="100"/>
      <c r="E753" s="100"/>
      <c r="F753" s="100"/>
      <c r="G753" s="100"/>
      <c r="H753" s="100"/>
      <c r="I753" s="100"/>
      <c r="J753" s="100"/>
      <c r="K753" s="100"/>
    </row>
    <row r="754" spans="1:11" x14ac:dyDescent="0.2">
      <c r="A754" s="101"/>
      <c r="B754" s="100"/>
      <c r="C754" s="100"/>
      <c r="D754" s="100"/>
      <c r="E754" s="100"/>
      <c r="F754" s="100"/>
      <c r="G754" s="100"/>
      <c r="H754" s="100"/>
      <c r="I754" s="100"/>
      <c r="J754" s="100"/>
      <c r="K754" s="100"/>
    </row>
    <row r="755" spans="1:11" x14ac:dyDescent="0.2">
      <c r="A755" s="101"/>
      <c r="B755" s="100"/>
      <c r="C755" s="100"/>
      <c r="D755" s="100"/>
      <c r="E755" s="100"/>
      <c r="F755" s="100"/>
      <c r="G755" s="100"/>
      <c r="H755" s="100"/>
      <c r="I755" s="100"/>
      <c r="J755" s="100"/>
      <c r="K755" s="100"/>
    </row>
    <row r="756" spans="1:11" x14ac:dyDescent="0.2">
      <c r="A756" s="101"/>
      <c r="B756" s="100"/>
      <c r="C756" s="100"/>
      <c r="D756" s="100"/>
      <c r="E756" s="100"/>
      <c r="F756" s="100"/>
      <c r="G756" s="100"/>
      <c r="H756" s="100"/>
      <c r="I756" s="100"/>
      <c r="J756" s="100"/>
      <c r="K756" s="100"/>
    </row>
    <row r="757" spans="1:11" x14ac:dyDescent="0.2">
      <c r="A757" s="101"/>
      <c r="B757" s="100"/>
      <c r="C757" s="100"/>
      <c r="D757" s="100"/>
      <c r="E757" s="100"/>
      <c r="F757" s="100"/>
      <c r="G757" s="100"/>
      <c r="H757" s="100"/>
      <c r="I757" s="100"/>
      <c r="J757" s="100"/>
      <c r="K757" s="100"/>
    </row>
    <row r="758" spans="1:11" x14ac:dyDescent="0.2">
      <c r="A758" s="101"/>
      <c r="B758" s="100"/>
      <c r="C758" s="100"/>
      <c r="D758" s="100"/>
      <c r="E758" s="100"/>
      <c r="F758" s="100"/>
      <c r="G758" s="100"/>
      <c r="H758" s="100"/>
      <c r="I758" s="100"/>
      <c r="J758" s="100"/>
      <c r="K758" s="100"/>
    </row>
    <row r="759" spans="1:11" x14ac:dyDescent="0.2">
      <c r="A759" s="101"/>
      <c r="B759" s="100"/>
      <c r="C759" s="100"/>
      <c r="D759" s="100"/>
      <c r="E759" s="100"/>
      <c r="F759" s="100"/>
      <c r="G759" s="100"/>
      <c r="H759" s="100"/>
      <c r="I759" s="100"/>
      <c r="J759" s="100"/>
      <c r="K759" s="100"/>
    </row>
    <row r="760" spans="1:11" x14ac:dyDescent="0.2">
      <c r="A760" s="101"/>
      <c r="B760" s="100"/>
      <c r="C760" s="100"/>
      <c r="D760" s="100"/>
      <c r="E760" s="100"/>
      <c r="F760" s="100"/>
      <c r="G760" s="100"/>
      <c r="H760" s="100"/>
      <c r="I760" s="100"/>
      <c r="J760" s="100"/>
      <c r="K760" s="100"/>
    </row>
    <row r="761" spans="1:11" x14ac:dyDescent="0.2">
      <c r="A761" s="101"/>
      <c r="B761" s="100"/>
      <c r="C761" s="100"/>
      <c r="D761" s="100"/>
      <c r="E761" s="100"/>
      <c r="F761" s="100"/>
      <c r="G761" s="100"/>
      <c r="H761" s="100"/>
      <c r="I761" s="100"/>
      <c r="J761" s="100"/>
      <c r="K761" s="100"/>
    </row>
    <row r="762" spans="1:11" x14ac:dyDescent="0.2">
      <c r="A762" s="101"/>
      <c r="B762" s="100"/>
      <c r="C762" s="100"/>
      <c r="D762" s="100"/>
      <c r="E762" s="100"/>
      <c r="F762" s="100"/>
      <c r="G762" s="100"/>
      <c r="H762" s="100"/>
      <c r="I762" s="100"/>
      <c r="J762" s="100"/>
      <c r="K762" s="100"/>
    </row>
    <row r="763" spans="1:11" x14ac:dyDescent="0.2">
      <c r="A763" s="101"/>
      <c r="B763" s="100"/>
      <c r="C763" s="100"/>
      <c r="D763" s="100"/>
      <c r="E763" s="100"/>
      <c r="F763" s="100"/>
      <c r="G763" s="100"/>
      <c r="H763" s="100"/>
      <c r="I763" s="100"/>
      <c r="J763" s="100"/>
      <c r="K763" s="100"/>
    </row>
    <row r="764" spans="1:11" x14ac:dyDescent="0.2">
      <c r="A764" s="101"/>
      <c r="B764" s="100"/>
      <c r="C764" s="100"/>
      <c r="D764" s="100"/>
      <c r="E764" s="100"/>
      <c r="F764" s="100"/>
      <c r="G764" s="100"/>
      <c r="H764" s="100"/>
      <c r="I764" s="100"/>
      <c r="J764" s="100"/>
      <c r="K764" s="100"/>
    </row>
    <row r="765" spans="1:11" x14ac:dyDescent="0.2">
      <c r="A765" s="101"/>
      <c r="B765" s="100"/>
      <c r="C765" s="100"/>
      <c r="D765" s="100"/>
      <c r="E765" s="100"/>
      <c r="F765" s="100"/>
      <c r="G765" s="100"/>
      <c r="H765" s="100"/>
      <c r="I765" s="100"/>
      <c r="J765" s="100"/>
      <c r="K765" s="100"/>
    </row>
    <row r="766" spans="1:11" x14ac:dyDescent="0.2">
      <c r="A766" s="101"/>
      <c r="B766" s="100"/>
      <c r="C766" s="100"/>
      <c r="D766" s="100"/>
      <c r="E766" s="100"/>
      <c r="F766" s="100"/>
      <c r="G766" s="100"/>
      <c r="H766" s="100"/>
      <c r="I766" s="100"/>
      <c r="J766" s="100"/>
      <c r="K766" s="100"/>
    </row>
    <row r="767" spans="1:11" x14ac:dyDescent="0.2">
      <c r="A767" s="101"/>
      <c r="B767" s="100"/>
      <c r="C767" s="100"/>
      <c r="D767" s="100"/>
      <c r="E767" s="100"/>
      <c r="F767" s="100"/>
      <c r="G767" s="100"/>
      <c r="H767" s="100"/>
      <c r="I767" s="100"/>
      <c r="J767" s="100"/>
      <c r="K767" s="100"/>
    </row>
    <row r="768" spans="1:11" x14ac:dyDescent="0.2">
      <c r="A768" s="101"/>
      <c r="B768" s="100"/>
      <c r="C768" s="100"/>
      <c r="D768" s="100"/>
      <c r="E768" s="100"/>
      <c r="F768" s="100"/>
      <c r="G768" s="100"/>
      <c r="H768" s="100"/>
      <c r="I768" s="100"/>
      <c r="J768" s="100"/>
      <c r="K768" s="100"/>
    </row>
    <row r="769" spans="1:11" x14ac:dyDescent="0.2">
      <c r="A769" s="101"/>
      <c r="B769" s="100"/>
      <c r="C769" s="100"/>
      <c r="D769" s="100"/>
      <c r="E769" s="100"/>
      <c r="F769" s="100"/>
      <c r="G769" s="100"/>
      <c r="H769" s="100"/>
      <c r="I769" s="100"/>
      <c r="J769" s="100"/>
      <c r="K769" s="100"/>
    </row>
    <row r="770" spans="1:11" x14ac:dyDescent="0.2">
      <c r="A770" s="101"/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</row>
    <row r="771" spans="1:11" x14ac:dyDescent="0.2">
      <c r="A771" s="101"/>
      <c r="B771" s="100"/>
      <c r="C771" s="100"/>
      <c r="D771" s="100"/>
      <c r="E771" s="100"/>
      <c r="F771" s="100"/>
      <c r="G771" s="100"/>
      <c r="H771" s="100"/>
      <c r="I771" s="100"/>
      <c r="J771" s="100"/>
      <c r="K771" s="100"/>
    </row>
    <row r="772" spans="1:11" x14ac:dyDescent="0.2">
      <c r="A772" s="101"/>
      <c r="B772" s="100"/>
      <c r="C772" s="100"/>
      <c r="D772" s="100"/>
      <c r="E772" s="100"/>
      <c r="F772" s="100"/>
      <c r="G772" s="100"/>
      <c r="H772" s="100"/>
      <c r="I772" s="100"/>
      <c r="J772" s="100"/>
      <c r="K772" s="100"/>
    </row>
    <row r="773" spans="1:11" x14ac:dyDescent="0.2">
      <c r="A773" s="101"/>
      <c r="B773" s="100"/>
      <c r="C773" s="100"/>
      <c r="D773" s="100"/>
      <c r="E773" s="100"/>
      <c r="F773" s="100"/>
      <c r="G773" s="100"/>
      <c r="H773" s="100"/>
      <c r="I773" s="100"/>
      <c r="J773" s="100"/>
      <c r="K773" s="100"/>
    </row>
    <row r="774" spans="1:11" x14ac:dyDescent="0.2">
      <c r="A774" s="101"/>
      <c r="B774" s="100"/>
      <c r="C774" s="100"/>
      <c r="D774" s="100"/>
      <c r="E774" s="100"/>
      <c r="F774" s="100"/>
      <c r="G774" s="100"/>
      <c r="H774" s="100"/>
      <c r="I774" s="100"/>
      <c r="J774" s="100"/>
      <c r="K774" s="100"/>
    </row>
    <row r="775" spans="1:11" x14ac:dyDescent="0.2">
      <c r="A775" s="101"/>
      <c r="B775" s="100"/>
      <c r="C775" s="100"/>
      <c r="D775" s="100"/>
      <c r="E775" s="100"/>
      <c r="F775" s="100"/>
      <c r="G775" s="100"/>
      <c r="H775" s="100"/>
      <c r="I775" s="100"/>
      <c r="J775" s="100"/>
      <c r="K775" s="100"/>
    </row>
    <row r="776" spans="1:11" x14ac:dyDescent="0.2">
      <c r="A776" s="101"/>
      <c r="B776" s="100"/>
      <c r="C776" s="100"/>
      <c r="D776" s="100"/>
      <c r="E776" s="100"/>
      <c r="F776" s="100"/>
      <c r="G776" s="100"/>
      <c r="H776" s="100"/>
      <c r="I776" s="100"/>
      <c r="J776" s="100"/>
      <c r="K776" s="100"/>
    </row>
    <row r="777" spans="1:11" x14ac:dyDescent="0.2">
      <c r="A777" s="101"/>
      <c r="B777" s="100"/>
      <c r="C777" s="100"/>
      <c r="D777" s="100"/>
      <c r="E777" s="100"/>
      <c r="F777" s="100"/>
      <c r="G777" s="100"/>
      <c r="H777" s="100"/>
      <c r="I777" s="100"/>
      <c r="J777" s="100"/>
      <c r="K777" s="100"/>
    </row>
    <row r="778" spans="1:11" x14ac:dyDescent="0.2">
      <c r="A778" s="101"/>
      <c r="B778" s="100"/>
      <c r="C778" s="100"/>
      <c r="D778" s="100"/>
      <c r="E778" s="100"/>
      <c r="F778" s="100"/>
      <c r="G778" s="100"/>
      <c r="H778" s="100"/>
      <c r="I778" s="100"/>
      <c r="J778" s="100"/>
      <c r="K778" s="100"/>
    </row>
    <row r="779" spans="1:11" x14ac:dyDescent="0.2">
      <c r="A779" s="101"/>
      <c r="B779" s="100"/>
      <c r="C779" s="100"/>
      <c r="D779" s="100"/>
      <c r="E779" s="100"/>
      <c r="F779" s="100"/>
      <c r="G779" s="100"/>
      <c r="H779" s="100"/>
      <c r="I779" s="100"/>
      <c r="J779" s="100"/>
      <c r="K779" s="100"/>
    </row>
    <row r="780" spans="1:11" x14ac:dyDescent="0.2">
      <c r="A780" s="101"/>
      <c r="B780" s="100"/>
      <c r="C780" s="100"/>
      <c r="D780" s="100"/>
      <c r="E780" s="100"/>
      <c r="F780" s="100"/>
      <c r="G780" s="100"/>
      <c r="H780" s="100"/>
      <c r="I780" s="100"/>
      <c r="J780" s="100"/>
      <c r="K780" s="100"/>
    </row>
    <row r="781" spans="1:11" x14ac:dyDescent="0.2">
      <c r="A781" s="101"/>
      <c r="B781" s="100"/>
      <c r="C781" s="100"/>
      <c r="D781" s="100"/>
      <c r="E781" s="100"/>
      <c r="F781" s="100"/>
      <c r="G781" s="100"/>
      <c r="H781" s="100"/>
      <c r="I781" s="100"/>
      <c r="J781" s="100"/>
      <c r="K781" s="100"/>
    </row>
    <row r="782" spans="1:11" x14ac:dyDescent="0.2">
      <c r="A782" s="101"/>
      <c r="B782" s="100"/>
      <c r="C782" s="100"/>
      <c r="D782" s="100"/>
      <c r="E782" s="100"/>
      <c r="F782" s="100"/>
      <c r="G782" s="100"/>
      <c r="H782" s="100"/>
      <c r="I782" s="100"/>
      <c r="J782" s="100"/>
      <c r="K782" s="100"/>
    </row>
    <row r="783" spans="1:11" x14ac:dyDescent="0.2">
      <c r="A783" s="101"/>
      <c r="B783" s="100"/>
      <c r="C783" s="100"/>
      <c r="D783" s="100"/>
      <c r="E783" s="100"/>
      <c r="F783" s="100"/>
      <c r="G783" s="100"/>
      <c r="H783" s="100"/>
      <c r="I783" s="100"/>
      <c r="J783" s="100"/>
      <c r="K783" s="100"/>
    </row>
    <row r="784" spans="1:11" x14ac:dyDescent="0.2">
      <c r="A784" s="101"/>
      <c r="B784" s="100"/>
      <c r="C784" s="100"/>
      <c r="D784" s="100"/>
      <c r="E784" s="100"/>
      <c r="F784" s="100"/>
      <c r="G784" s="100"/>
      <c r="H784" s="100"/>
      <c r="I784" s="100"/>
      <c r="J784" s="100"/>
      <c r="K784" s="100"/>
    </row>
    <row r="785" spans="1:11" x14ac:dyDescent="0.2">
      <c r="A785" s="101"/>
      <c r="B785" s="100"/>
      <c r="C785" s="100"/>
      <c r="D785" s="100"/>
      <c r="E785" s="100"/>
      <c r="F785" s="100"/>
      <c r="G785" s="100"/>
      <c r="H785" s="100"/>
      <c r="I785" s="100"/>
      <c r="J785" s="100"/>
      <c r="K785" s="100"/>
    </row>
    <row r="786" spans="1:11" x14ac:dyDescent="0.2">
      <c r="A786" s="101"/>
      <c r="B786" s="100"/>
      <c r="C786" s="100"/>
      <c r="D786" s="100"/>
      <c r="E786" s="100"/>
      <c r="F786" s="100"/>
      <c r="G786" s="100"/>
      <c r="H786" s="100"/>
      <c r="I786" s="100"/>
      <c r="J786" s="100"/>
      <c r="K786" s="100"/>
    </row>
    <row r="787" spans="1:11" x14ac:dyDescent="0.2">
      <c r="A787" s="101"/>
      <c r="B787" s="100"/>
      <c r="C787" s="100"/>
      <c r="D787" s="100"/>
      <c r="E787" s="100"/>
      <c r="F787" s="100"/>
      <c r="G787" s="100"/>
      <c r="H787" s="100"/>
      <c r="I787" s="100"/>
      <c r="J787" s="100"/>
      <c r="K787" s="100"/>
    </row>
    <row r="788" spans="1:11" x14ac:dyDescent="0.2">
      <c r="A788" s="101"/>
      <c r="B788" s="100"/>
      <c r="C788" s="100"/>
      <c r="D788" s="100"/>
      <c r="E788" s="100"/>
      <c r="F788" s="100"/>
      <c r="G788" s="100"/>
      <c r="H788" s="100"/>
      <c r="I788" s="100"/>
      <c r="J788" s="100"/>
      <c r="K788" s="100"/>
    </row>
    <row r="789" spans="1:11" x14ac:dyDescent="0.2">
      <c r="A789" s="101"/>
      <c r="B789" s="100"/>
      <c r="C789" s="100"/>
      <c r="D789" s="100"/>
      <c r="E789" s="100"/>
      <c r="F789" s="100"/>
      <c r="G789" s="100"/>
      <c r="H789" s="100"/>
      <c r="I789" s="100"/>
      <c r="J789" s="100"/>
      <c r="K789" s="100"/>
    </row>
    <row r="790" spans="1:11" x14ac:dyDescent="0.2">
      <c r="A790" s="101"/>
      <c r="B790" s="100"/>
      <c r="C790" s="100"/>
      <c r="D790" s="100"/>
      <c r="E790" s="100"/>
      <c r="F790" s="100"/>
      <c r="G790" s="100"/>
      <c r="H790" s="100"/>
      <c r="I790" s="100"/>
      <c r="J790" s="100"/>
      <c r="K790" s="100"/>
    </row>
    <row r="791" spans="1:11" x14ac:dyDescent="0.2">
      <c r="A791" s="101"/>
      <c r="B791" s="100"/>
      <c r="C791" s="100"/>
      <c r="D791" s="100"/>
      <c r="E791" s="100"/>
      <c r="F791" s="100"/>
      <c r="G791" s="100"/>
      <c r="H791" s="100"/>
      <c r="I791" s="100"/>
      <c r="J791" s="100"/>
      <c r="K791" s="100"/>
    </row>
    <row r="792" spans="1:11" x14ac:dyDescent="0.2">
      <c r="A792" s="101"/>
      <c r="B792" s="100"/>
      <c r="C792" s="100"/>
      <c r="D792" s="100"/>
      <c r="E792" s="100"/>
      <c r="F792" s="100"/>
      <c r="G792" s="100"/>
      <c r="H792" s="100"/>
      <c r="I792" s="100"/>
      <c r="J792" s="100"/>
      <c r="K792" s="100"/>
    </row>
    <row r="793" spans="1:11" x14ac:dyDescent="0.2">
      <c r="A793" s="101"/>
      <c r="B793" s="100"/>
      <c r="C793" s="100"/>
      <c r="D793" s="100"/>
      <c r="E793" s="100"/>
      <c r="F793" s="100"/>
      <c r="G793" s="100"/>
      <c r="H793" s="100"/>
      <c r="I793" s="100"/>
      <c r="J793" s="100"/>
      <c r="K793" s="100"/>
    </row>
    <row r="794" spans="1:11" x14ac:dyDescent="0.2">
      <c r="A794" s="101"/>
      <c r="B794" s="100"/>
      <c r="C794" s="100"/>
      <c r="D794" s="100"/>
      <c r="E794" s="100"/>
      <c r="F794" s="100"/>
      <c r="G794" s="100"/>
      <c r="H794" s="100"/>
      <c r="I794" s="100"/>
      <c r="J794" s="100"/>
      <c r="K794" s="100"/>
    </row>
    <row r="795" spans="1:11" x14ac:dyDescent="0.2">
      <c r="A795" s="101"/>
      <c r="B795" s="100"/>
      <c r="C795" s="100"/>
      <c r="D795" s="100"/>
      <c r="E795" s="100"/>
      <c r="F795" s="100"/>
      <c r="G795" s="100"/>
      <c r="H795" s="100"/>
      <c r="I795" s="100"/>
      <c r="J795" s="100"/>
      <c r="K795" s="100"/>
    </row>
    <row r="796" spans="1:11" x14ac:dyDescent="0.2">
      <c r="A796" s="101"/>
      <c r="B796" s="100"/>
      <c r="C796" s="100"/>
      <c r="D796" s="100"/>
      <c r="E796" s="100"/>
      <c r="F796" s="100"/>
      <c r="G796" s="100"/>
      <c r="H796" s="100"/>
      <c r="I796" s="100"/>
      <c r="J796" s="100"/>
      <c r="K796" s="100"/>
    </row>
    <row r="797" spans="1:11" x14ac:dyDescent="0.2">
      <c r="A797" s="101"/>
      <c r="B797" s="100"/>
      <c r="C797" s="100"/>
      <c r="D797" s="100"/>
      <c r="E797" s="100"/>
      <c r="F797" s="100"/>
      <c r="G797" s="100"/>
      <c r="H797" s="100"/>
      <c r="I797" s="100"/>
      <c r="J797" s="100"/>
      <c r="K797" s="100"/>
    </row>
    <row r="798" spans="1:11" x14ac:dyDescent="0.2">
      <c r="A798" s="101"/>
      <c r="B798" s="100"/>
      <c r="C798" s="100"/>
      <c r="D798" s="100"/>
      <c r="E798" s="100"/>
      <c r="F798" s="100"/>
      <c r="G798" s="100"/>
      <c r="H798" s="100"/>
      <c r="I798" s="100"/>
      <c r="J798" s="100"/>
      <c r="K798" s="100"/>
    </row>
    <row r="799" spans="1:11" x14ac:dyDescent="0.2">
      <c r="A799" s="101"/>
      <c r="B799" s="100"/>
      <c r="C799" s="100"/>
      <c r="D799" s="100"/>
      <c r="E799" s="100"/>
      <c r="F799" s="100"/>
      <c r="G799" s="100"/>
      <c r="H799" s="100"/>
      <c r="I799" s="100"/>
      <c r="J799" s="100"/>
      <c r="K799" s="100"/>
    </row>
    <row r="800" spans="1:11" x14ac:dyDescent="0.2">
      <c r="A800" s="101"/>
      <c r="B800" s="100"/>
      <c r="C800" s="100"/>
      <c r="D800" s="100"/>
      <c r="E800" s="100"/>
      <c r="F800" s="100"/>
      <c r="G800" s="100"/>
      <c r="H800" s="100"/>
      <c r="I800" s="100"/>
      <c r="J800" s="100"/>
      <c r="K800" s="100"/>
    </row>
    <row r="801" spans="1:11" x14ac:dyDescent="0.2">
      <c r="A801" s="101"/>
      <c r="B801" s="100"/>
      <c r="C801" s="100"/>
      <c r="D801" s="100"/>
      <c r="E801" s="100"/>
      <c r="F801" s="100"/>
      <c r="G801" s="100"/>
      <c r="H801" s="100"/>
      <c r="I801" s="100"/>
      <c r="J801" s="100"/>
      <c r="K801" s="100"/>
    </row>
    <row r="802" spans="1:11" x14ac:dyDescent="0.2">
      <c r="A802" s="101"/>
      <c r="B802" s="100"/>
      <c r="C802" s="100"/>
      <c r="D802" s="100"/>
      <c r="E802" s="100"/>
      <c r="F802" s="100"/>
      <c r="G802" s="100"/>
      <c r="H802" s="100"/>
      <c r="I802" s="100"/>
      <c r="J802" s="100"/>
      <c r="K802" s="100"/>
    </row>
    <row r="803" spans="1:11" x14ac:dyDescent="0.2">
      <c r="A803" s="101"/>
      <c r="B803" s="100"/>
      <c r="C803" s="100"/>
      <c r="D803" s="100"/>
      <c r="E803" s="100"/>
      <c r="F803" s="100"/>
      <c r="G803" s="100"/>
      <c r="H803" s="100"/>
      <c r="I803" s="100"/>
      <c r="J803" s="100"/>
      <c r="K803" s="100"/>
    </row>
    <row r="804" spans="1:11" x14ac:dyDescent="0.2">
      <c r="A804" s="101"/>
      <c r="B804" s="100"/>
      <c r="C804" s="100"/>
      <c r="D804" s="100"/>
      <c r="E804" s="100"/>
      <c r="F804" s="100"/>
      <c r="G804" s="100"/>
      <c r="H804" s="100"/>
      <c r="I804" s="100"/>
      <c r="J804" s="100"/>
      <c r="K804" s="100"/>
    </row>
    <row r="805" spans="1:11" x14ac:dyDescent="0.2">
      <c r="A805" s="101"/>
      <c r="B805" s="100"/>
      <c r="C805" s="100"/>
      <c r="D805" s="100"/>
      <c r="E805" s="100"/>
      <c r="F805" s="100"/>
      <c r="G805" s="100"/>
      <c r="H805" s="100"/>
      <c r="I805" s="100"/>
      <c r="J805" s="100"/>
      <c r="K805" s="100"/>
    </row>
    <row r="806" spans="1:11" x14ac:dyDescent="0.2">
      <c r="A806" s="101"/>
      <c r="B806" s="100"/>
      <c r="C806" s="100"/>
      <c r="D806" s="100"/>
      <c r="E806" s="100"/>
      <c r="F806" s="100"/>
      <c r="G806" s="100"/>
      <c r="H806" s="100"/>
      <c r="I806" s="100"/>
      <c r="J806" s="100"/>
      <c r="K806" s="100"/>
    </row>
    <row r="807" spans="1:11" x14ac:dyDescent="0.2">
      <c r="A807" s="101"/>
      <c r="B807" s="100"/>
      <c r="C807" s="100"/>
      <c r="D807" s="100"/>
      <c r="E807" s="100"/>
      <c r="F807" s="100"/>
      <c r="G807" s="100"/>
      <c r="H807" s="100"/>
      <c r="I807" s="100"/>
      <c r="J807" s="100"/>
      <c r="K807" s="100"/>
    </row>
    <row r="808" spans="1:11" x14ac:dyDescent="0.2">
      <c r="A808" s="101"/>
      <c r="B808" s="100"/>
      <c r="C808" s="100"/>
      <c r="D808" s="100"/>
      <c r="E808" s="100"/>
      <c r="F808" s="100"/>
      <c r="G808" s="100"/>
      <c r="H808" s="100"/>
      <c r="I808" s="100"/>
      <c r="J808" s="100"/>
      <c r="K808" s="100"/>
    </row>
    <row r="809" spans="1:11" x14ac:dyDescent="0.2">
      <c r="A809" s="101"/>
      <c r="B809" s="100"/>
      <c r="C809" s="100"/>
      <c r="D809" s="100"/>
      <c r="E809" s="100"/>
      <c r="F809" s="100"/>
      <c r="G809" s="100"/>
      <c r="H809" s="100"/>
      <c r="I809" s="100"/>
      <c r="J809" s="100"/>
      <c r="K809" s="100"/>
    </row>
    <row r="810" spans="1:11" x14ac:dyDescent="0.2">
      <c r="A810" s="101"/>
      <c r="B810" s="100"/>
      <c r="C810" s="100"/>
      <c r="D810" s="100"/>
      <c r="E810" s="100"/>
      <c r="F810" s="100"/>
      <c r="G810" s="100"/>
      <c r="H810" s="100"/>
      <c r="I810" s="100"/>
      <c r="J810" s="100"/>
      <c r="K810" s="100"/>
    </row>
    <row r="811" spans="1:11" x14ac:dyDescent="0.2">
      <c r="A811" s="101"/>
      <c r="B811" s="100"/>
      <c r="C811" s="100"/>
      <c r="D811" s="100"/>
      <c r="E811" s="100"/>
      <c r="F811" s="100"/>
      <c r="G811" s="100"/>
      <c r="H811" s="100"/>
      <c r="I811" s="100"/>
      <c r="J811" s="100"/>
      <c r="K811" s="100"/>
    </row>
    <row r="812" spans="1:11" x14ac:dyDescent="0.2">
      <c r="A812" s="101"/>
      <c r="B812" s="100"/>
      <c r="C812" s="100"/>
      <c r="D812" s="100"/>
      <c r="E812" s="100"/>
      <c r="F812" s="100"/>
      <c r="G812" s="100"/>
      <c r="H812" s="100"/>
      <c r="I812" s="100"/>
      <c r="J812" s="100"/>
      <c r="K812" s="100"/>
    </row>
    <row r="813" spans="1:11" x14ac:dyDescent="0.2">
      <c r="A813" s="101"/>
      <c r="B813" s="100"/>
      <c r="C813" s="100"/>
      <c r="D813" s="100"/>
      <c r="E813" s="100"/>
      <c r="F813" s="100"/>
      <c r="G813" s="100"/>
      <c r="H813" s="100"/>
      <c r="I813" s="100"/>
      <c r="J813" s="100"/>
      <c r="K813" s="100"/>
    </row>
    <row r="814" spans="1:11" x14ac:dyDescent="0.2">
      <c r="A814" s="101"/>
      <c r="B814" s="100"/>
      <c r="C814" s="100"/>
      <c r="D814" s="100"/>
      <c r="E814" s="100"/>
      <c r="F814" s="100"/>
      <c r="G814" s="100"/>
      <c r="H814" s="100"/>
      <c r="I814" s="100"/>
      <c r="J814" s="100"/>
      <c r="K814" s="100"/>
    </row>
    <row r="815" spans="1:11" x14ac:dyDescent="0.2">
      <c r="A815" s="101"/>
      <c r="B815" s="100"/>
      <c r="C815" s="100"/>
      <c r="D815" s="100"/>
      <c r="E815" s="100"/>
      <c r="F815" s="100"/>
      <c r="G815" s="100"/>
      <c r="H815" s="100"/>
      <c r="I815" s="100"/>
      <c r="J815" s="100"/>
      <c r="K815" s="100"/>
    </row>
    <row r="816" spans="1:11" x14ac:dyDescent="0.2">
      <c r="A816" s="101"/>
      <c r="B816" s="100"/>
      <c r="C816" s="100"/>
      <c r="D816" s="100"/>
      <c r="E816" s="100"/>
      <c r="F816" s="100"/>
      <c r="G816" s="100"/>
      <c r="H816" s="100"/>
      <c r="I816" s="100"/>
      <c r="J816" s="100"/>
      <c r="K816" s="100"/>
    </row>
    <row r="817" spans="1:11" x14ac:dyDescent="0.2">
      <c r="A817" s="101"/>
      <c r="B817" s="100"/>
      <c r="C817" s="100"/>
      <c r="D817" s="100"/>
      <c r="E817" s="100"/>
      <c r="F817" s="100"/>
      <c r="G817" s="100"/>
      <c r="H817" s="100"/>
      <c r="I817" s="100"/>
      <c r="J817" s="100"/>
      <c r="K817" s="100"/>
    </row>
    <row r="818" spans="1:11" x14ac:dyDescent="0.2">
      <c r="A818" s="101"/>
      <c r="B818" s="100"/>
      <c r="C818" s="100"/>
      <c r="D818" s="100"/>
      <c r="E818" s="100"/>
      <c r="F818" s="100"/>
      <c r="G818" s="100"/>
      <c r="H818" s="100"/>
      <c r="I818" s="100"/>
      <c r="J818" s="100"/>
      <c r="K818" s="100"/>
    </row>
    <row r="819" spans="1:11" x14ac:dyDescent="0.2">
      <c r="A819" s="101"/>
      <c r="B819" s="100"/>
      <c r="C819" s="100"/>
      <c r="D819" s="100"/>
      <c r="E819" s="100"/>
      <c r="F819" s="100"/>
      <c r="G819" s="100"/>
      <c r="H819" s="100"/>
      <c r="I819" s="100"/>
      <c r="J819" s="100"/>
      <c r="K819" s="100"/>
    </row>
    <row r="820" spans="1:11" x14ac:dyDescent="0.2">
      <c r="A820" s="101"/>
      <c r="B820" s="100"/>
      <c r="C820" s="100"/>
      <c r="D820" s="100"/>
      <c r="E820" s="100"/>
      <c r="F820" s="100"/>
      <c r="G820" s="100"/>
      <c r="H820" s="100"/>
      <c r="I820" s="100"/>
      <c r="J820" s="100"/>
      <c r="K820" s="100"/>
    </row>
    <row r="821" spans="1:11" x14ac:dyDescent="0.2">
      <c r="A821" s="101"/>
      <c r="B821" s="100"/>
      <c r="C821" s="100"/>
      <c r="D821" s="100"/>
      <c r="E821" s="100"/>
      <c r="F821" s="100"/>
      <c r="G821" s="100"/>
      <c r="H821" s="100"/>
      <c r="I821" s="100"/>
      <c r="J821" s="100"/>
      <c r="K821" s="100"/>
    </row>
    <row r="822" spans="1:11" x14ac:dyDescent="0.2">
      <c r="A822" s="101"/>
      <c r="B822" s="100"/>
      <c r="C822" s="100"/>
      <c r="D822" s="100"/>
      <c r="E822" s="100"/>
      <c r="F822" s="100"/>
      <c r="G822" s="100"/>
      <c r="H822" s="100"/>
      <c r="I822" s="100"/>
      <c r="J822" s="100"/>
      <c r="K822" s="100"/>
    </row>
    <row r="823" spans="1:11" x14ac:dyDescent="0.2">
      <c r="A823" s="101"/>
      <c r="B823" s="100"/>
      <c r="C823" s="100"/>
      <c r="D823" s="100"/>
      <c r="E823" s="100"/>
      <c r="F823" s="100"/>
      <c r="G823" s="100"/>
      <c r="H823" s="100"/>
      <c r="I823" s="100"/>
      <c r="J823" s="100"/>
      <c r="K823" s="100"/>
    </row>
    <row r="824" spans="1:11" x14ac:dyDescent="0.2">
      <c r="A824" s="101"/>
      <c r="B824" s="100"/>
      <c r="C824" s="100"/>
      <c r="D824" s="100"/>
      <c r="E824" s="100"/>
      <c r="F824" s="100"/>
      <c r="G824" s="100"/>
      <c r="H824" s="100"/>
      <c r="I824" s="100"/>
      <c r="J824" s="100"/>
      <c r="K824" s="100"/>
    </row>
    <row r="825" spans="1:11" x14ac:dyDescent="0.2">
      <c r="A825" s="101"/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</row>
    <row r="826" spans="1:11" x14ac:dyDescent="0.2">
      <c r="A826" s="101"/>
      <c r="B826" s="100"/>
      <c r="C826" s="100"/>
      <c r="D826" s="100"/>
      <c r="E826" s="100"/>
      <c r="F826" s="100"/>
      <c r="G826" s="100"/>
      <c r="H826" s="100"/>
      <c r="I826" s="100"/>
      <c r="J826" s="100"/>
      <c r="K826" s="100"/>
    </row>
    <row r="827" spans="1:11" x14ac:dyDescent="0.2">
      <c r="A827" s="101"/>
      <c r="B827" s="100"/>
      <c r="C827" s="100"/>
      <c r="D827" s="100"/>
      <c r="E827" s="100"/>
      <c r="F827" s="100"/>
      <c r="G827" s="100"/>
      <c r="H827" s="100"/>
      <c r="I827" s="100"/>
      <c r="J827" s="100"/>
      <c r="K827" s="100"/>
    </row>
    <row r="828" spans="1:11" x14ac:dyDescent="0.2">
      <c r="A828" s="101"/>
      <c r="B828" s="100"/>
      <c r="C828" s="100"/>
      <c r="D828" s="100"/>
      <c r="E828" s="100"/>
      <c r="F828" s="100"/>
      <c r="G828" s="100"/>
      <c r="H828" s="100"/>
      <c r="I828" s="100"/>
      <c r="J828" s="100"/>
      <c r="K828" s="100"/>
    </row>
    <row r="829" spans="1:11" x14ac:dyDescent="0.2">
      <c r="A829" s="101"/>
      <c r="B829" s="100"/>
      <c r="C829" s="100"/>
      <c r="D829" s="100"/>
      <c r="E829" s="100"/>
      <c r="F829" s="100"/>
      <c r="G829" s="100"/>
      <c r="H829" s="100"/>
      <c r="I829" s="100"/>
      <c r="J829" s="100"/>
      <c r="K829" s="100"/>
    </row>
    <row r="830" spans="1:11" x14ac:dyDescent="0.2">
      <c r="A830" s="101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</row>
    <row r="831" spans="1:11" x14ac:dyDescent="0.2">
      <c r="A831" s="101"/>
      <c r="B831" s="100"/>
      <c r="C831" s="100"/>
      <c r="D831" s="100"/>
      <c r="E831" s="100"/>
      <c r="F831" s="100"/>
      <c r="G831" s="100"/>
      <c r="H831" s="100"/>
      <c r="I831" s="100"/>
      <c r="J831" s="100"/>
      <c r="K831" s="100"/>
    </row>
    <row r="832" spans="1:11" x14ac:dyDescent="0.2">
      <c r="A832" s="101"/>
      <c r="B832" s="100"/>
      <c r="C832" s="100"/>
      <c r="D832" s="100"/>
      <c r="E832" s="100"/>
      <c r="F832" s="100"/>
      <c r="G832" s="100"/>
      <c r="H832" s="100"/>
      <c r="I832" s="100"/>
      <c r="J832" s="100"/>
      <c r="K832" s="100"/>
    </row>
    <row r="833" spans="1:11" x14ac:dyDescent="0.2">
      <c r="A833" s="101"/>
      <c r="B833" s="100"/>
      <c r="C833" s="100"/>
      <c r="D833" s="100"/>
      <c r="E833" s="100"/>
      <c r="F833" s="100"/>
      <c r="G833" s="100"/>
      <c r="H833" s="100"/>
      <c r="I833" s="100"/>
      <c r="J833" s="100"/>
      <c r="K833" s="100"/>
    </row>
    <row r="834" spans="1:11" x14ac:dyDescent="0.2">
      <c r="A834" s="101"/>
      <c r="B834" s="100"/>
      <c r="C834" s="100"/>
      <c r="D834" s="100"/>
      <c r="E834" s="100"/>
      <c r="F834" s="100"/>
      <c r="G834" s="100"/>
      <c r="H834" s="100"/>
      <c r="I834" s="100"/>
      <c r="J834" s="100"/>
      <c r="K834" s="100"/>
    </row>
    <row r="835" spans="1:11" x14ac:dyDescent="0.2">
      <c r="A835" s="101"/>
      <c r="B835" s="100"/>
      <c r="C835" s="100"/>
      <c r="D835" s="100"/>
      <c r="E835" s="100"/>
      <c r="F835" s="100"/>
      <c r="G835" s="100"/>
      <c r="H835" s="100"/>
      <c r="I835" s="100"/>
      <c r="J835" s="100"/>
      <c r="K835" s="100"/>
    </row>
    <row r="836" spans="1:11" x14ac:dyDescent="0.2">
      <c r="A836" s="101"/>
      <c r="B836" s="100"/>
      <c r="C836" s="100"/>
      <c r="D836" s="100"/>
      <c r="E836" s="100"/>
      <c r="F836" s="100"/>
      <c r="G836" s="100"/>
      <c r="H836" s="100"/>
      <c r="I836" s="100"/>
      <c r="J836" s="100"/>
      <c r="K836" s="100"/>
    </row>
    <row r="837" spans="1:11" x14ac:dyDescent="0.2">
      <c r="A837" s="101"/>
      <c r="B837" s="100"/>
      <c r="C837" s="100"/>
      <c r="D837" s="100"/>
      <c r="E837" s="100"/>
      <c r="F837" s="100"/>
      <c r="G837" s="100"/>
      <c r="H837" s="100"/>
      <c r="I837" s="100"/>
      <c r="J837" s="100"/>
      <c r="K837" s="100"/>
    </row>
    <row r="838" spans="1:11" x14ac:dyDescent="0.2">
      <c r="A838" s="101"/>
      <c r="B838" s="100"/>
      <c r="C838" s="100"/>
      <c r="D838" s="100"/>
      <c r="E838" s="100"/>
      <c r="F838" s="100"/>
      <c r="G838" s="100"/>
      <c r="H838" s="100"/>
      <c r="I838" s="100"/>
      <c r="J838" s="100"/>
      <c r="K838" s="100"/>
    </row>
    <row r="839" spans="1:11" x14ac:dyDescent="0.2">
      <c r="A839" s="101"/>
      <c r="B839" s="100"/>
      <c r="C839" s="100"/>
      <c r="D839" s="100"/>
      <c r="E839" s="100"/>
      <c r="F839" s="100"/>
      <c r="G839" s="100"/>
      <c r="H839" s="100"/>
      <c r="I839" s="100"/>
      <c r="J839" s="100"/>
      <c r="K839" s="100"/>
    </row>
    <row r="840" spans="1:11" x14ac:dyDescent="0.2">
      <c r="A840" s="101"/>
      <c r="B840" s="100"/>
      <c r="C840" s="100"/>
      <c r="D840" s="100"/>
      <c r="E840" s="100"/>
      <c r="F840" s="100"/>
      <c r="G840" s="100"/>
      <c r="H840" s="100"/>
      <c r="I840" s="100"/>
      <c r="J840" s="100"/>
      <c r="K840" s="100"/>
    </row>
    <row r="841" spans="1:11" x14ac:dyDescent="0.2">
      <c r="A841" s="101"/>
      <c r="B841" s="100"/>
      <c r="C841" s="100"/>
      <c r="D841" s="100"/>
      <c r="E841" s="100"/>
      <c r="F841" s="100"/>
      <c r="G841" s="100"/>
      <c r="H841" s="100"/>
      <c r="I841" s="100"/>
      <c r="J841" s="100"/>
      <c r="K841" s="100"/>
    </row>
    <row r="842" spans="1:11" x14ac:dyDescent="0.2">
      <c r="A842" s="101"/>
      <c r="B842" s="100"/>
      <c r="C842" s="100"/>
      <c r="D842" s="100"/>
      <c r="E842" s="100"/>
      <c r="F842" s="100"/>
      <c r="G842" s="100"/>
      <c r="H842" s="100"/>
      <c r="I842" s="100"/>
      <c r="J842" s="100"/>
      <c r="K842" s="100"/>
    </row>
    <row r="843" spans="1:11" x14ac:dyDescent="0.2">
      <c r="A843" s="101"/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</row>
    <row r="844" spans="1:11" x14ac:dyDescent="0.2">
      <c r="A844" s="101"/>
      <c r="B844" s="100"/>
      <c r="C844" s="100"/>
      <c r="D844" s="100"/>
      <c r="E844" s="100"/>
      <c r="F844" s="100"/>
      <c r="G844" s="100"/>
      <c r="H844" s="100"/>
      <c r="I844" s="100"/>
      <c r="J844" s="100"/>
      <c r="K844" s="100"/>
    </row>
    <row r="845" spans="1:11" x14ac:dyDescent="0.2">
      <c r="A845" s="101"/>
      <c r="B845" s="100"/>
      <c r="C845" s="100"/>
      <c r="D845" s="100"/>
      <c r="E845" s="100"/>
      <c r="F845" s="100"/>
      <c r="G845" s="100"/>
      <c r="H845" s="100"/>
      <c r="I845" s="100"/>
      <c r="J845" s="100"/>
      <c r="K845" s="100"/>
    </row>
    <row r="846" spans="1:11" x14ac:dyDescent="0.2">
      <c r="A846" s="101"/>
      <c r="B846" s="100"/>
      <c r="C846" s="100"/>
      <c r="D846" s="100"/>
      <c r="E846" s="100"/>
      <c r="F846" s="100"/>
      <c r="G846" s="100"/>
      <c r="H846" s="100"/>
      <c r="I846" s="100"/>
      <c r="J846" s="100"/>
      <c r="K846" s="100"/>
    </row>
    <row r="847" spans="1:11" x14ac:dyDescent="0.2">
      <c r="A847" s="101"/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</row>
    <row r="848" spans="1:11" x14ac:dyDescent="0.2">
      <c r="A848" s="101"/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</row>
    <row r="849" spans="1:11" x14ac:dyDescent="0.2">
      <c r="A849" s="101"/>
      <c r="B849" s="100"/>
      <c r="C849" s="100"/>
      <c r="D849" s="100"/>
      <c r="E849" s="100"/>
      <c r="F849" s="100"/>
      <c r="G849" s="100"/>
      <c r="H849" s="100"/>
      <c r="I849" s="100"/>
      <c r="J849" s="100"/>
      <c r="K849" s="100"/>
    </row>
    <row r="850" spans="1:11" x14ac:dyDescent="0.2">
      <c r="A850" s="101"/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</row>
    <row r="851" spans="1:11" x14ac:dyDescent="0.2">
      <c r="A851" s="101"/>
      <c r="B851" s="100"/>
      <c r="C851" s="100"/>
      <c r="D851" s="100"/>
      <c r="E851" s="100"/>
      <c r="F851" s="100"/>
      <c r="G851" s="100"/>
      <c r="H851" s="100"/>
      <c r="I851" s="100"/>
      <c r="J851" s="100"/>
      <c r="K851" s="100"/>
    </row>
    <row r="852" spans="1:11" x14ac:dyDescent="0.2">
      <c r="A852" s="101"/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</row>
    <row r="853" spans="1:11" x14ac:dyDescent="0.2">
      <c r="A853" s="101"/>
      <c r="B853" s="100"/>
      <c r="C853" s="100"/>
      <c r="D853" s="100"/>
      <c r="E853" s="100"/>
      <c r="F853" s="100"/>
      <c r="G853" s="100"/>
      <c r="H853" s="100"/>
      <c r="I853" s="100"/>
      <c r="J853" s="100"/>
      <c r="K853" s="100"/>
    </row>
    <row r="854" spans="1:11" x14ac:dyDescent="0.2">
      <c r="A854" s="101"/>
      <c r="B854" s="100"/>
      <c r="C854" s="100"/>
      <c r="D854" s="100"/>
      <c r="E854" s="100"/>
      <c r="F854" s="100"/>
      <c r="G854" s="100"/>
      <c r="H854" s="100"/>
      <c r="I854" s="100"/>
      <c r="J854" s="100"/>
      <c r="K854" s="100"/>
    </row>
    <row r="855" spans="1:11" x14ac:dyDescent="0.2">
      <c r="A855" s="101"/>
      <c r="B855" s="100"/>
      <c r="C855" s="100"/>
      <c r="D855" s="100"/>
      <c r="E855" s="100"/>
      <c r="F855" s="100"/>
      <c r="G855" s="100"/>
      <c r="H855" s="100"/>
      <c r="I855" s="100"/>
      <c r="J855" s="100"/>
      <c r="K855" s="100"/>
    </row>
    <row r="856" spans="1:11" x14ac:dyDescent="0.2">
      <c r="A856" s="101"/>
      <c r="B856" s="100"/>
      <c r="C856" s="100"/>
      <c r="D856" s="100"/>
      <c r="E856" s="100"/>
      <c r="F856" s="100"/>
      <c r="G856" s="100"/>
      <c r="H856" s="100"/>
      <c r="I856" s="100"/>
      <c r="J856" s="100"/>
      <c r="K856" s="100"/>
    </row>
    <row r="857" spans="1:11" x14ac:dyDescent="0.2">
      <c r="A857" s="101"/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</row>
    <row r="858" spans="1:11" x14ac:dyDescent="0.2">
      <c r="A858" s="101"/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</row>
    <row r="859" spans="1:11" x14ac:dyDescent="0.2">
      <c r="A859" s="101"/>
      <c r="B859" s="100"/>
      <c r="C859" s="100"/>
      <c r="D859" s="100"/>
      <c r="E859" s="100"/>
      <c r="F859" s="100"/>
      <c r="G859" s="100"/>
      <c r="H859" s="100"/>
      <c r="I859" s="100"/>
      <c r="J859" s="100"/>
      <c r="K859" s="100"/>
    </row>
    <row r="860" spans="1:11" x14ac:dyDescent="0.2">
      <c r="A860" s="101"/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</row>
    <row r="861" spans="1:11" x14ac:dyDescent="0.2">
      <c r="A861" s="101"/>
      <c r="B861" s="100"/>
      <c r="C861" s="100"/>
      <c r="D861" s="100"/>
      <c r="E861" s="100"/>
      <c r="F861" s="100"/>
      <c r="G861" s="100"/>
      <c r="H861" s="100"/>
      <c r="I861" s="100"/>
      <c r="J861" s="100"/>
      <c r="K861" s="100"/>
    </row>
    <row r="862" spans="1:11" x14ac:dyDescent="0.2">
      <c r="A862" s="101"/>
      <c r="B862" s="100"/>
      <c r="C862" s="100"/>
      <c r="D862" s="100"/>
      <c r="E862" s="100"/>
      <c r="F862" s="100"/>
      <c r="G862" s="100"/>
      <c r="H862" s="100"/>
      <c r="I862" s="100"/>
      <c r="J862" s="100"/>
      <c r="K862" s="100"/>
    </row>
    <row r="863" spans="1:11" x14ac:dyDescent="0.2">
      <c r="A863" s="101"/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</row>
    <row r="864" spans="1:11" x14ac:dyDescent="0.2">
      <c r="A864" s="101"/>
      <c r="B864" s="100"/>
      <c r="C864" s="100"/>
      <c r="D864" s="100"/>
      <c r="E864" s="100"/>
      <c r="F864" s="100"/>
      <c r="G864" s="100"/>
      <c r="H864" s="100"/>
      <c r="I864" s="100"/>
      <c r="J864" s="100"/>
      <c r="K864" s="100"/>
    </row>
    <row r="865" spans="1:11" x14ac:dyDescent="0.2">
      <c r="A865" s="101"/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</row>
    <row r="866" spans="1:11" x14ac:dyDescent="0.2">
      <c r="A866" s="101"/>
      <c r="B866" s="100"/>
      <c r="C866" s="100"/>
      <c r="D866" s="100"/>
      <c r="E866" s="100"/>
      <c r="F866" s="100"/>
      <c r="G866" s="100"/>
      <c r="H866" s="100"/>
      <c r="I866" s="100"/>
      <c r="J866" s="100"/>
      <c r="K866" s="100"/>
    </row>
    <row r="867" spans="1:11" x14ac:dyDescent="0.2">
      <c r="A867" s="101"/>
      <c r="B867" s="100"/>
      <c r="C867" s="100"/>
      <c r="D867" s="100"/>
      <c r="E867" s="100"/>
      <c r="F867" s="100"/>
      <c r="G867" s="100"/>
      <c r="H867" s="100"/>
      <c r="I867" s="100"/>
      <c r="J867" s="100"/>
      <c r="K867" s="100"/>
    </row>
    <row r="868" spans="1:11" x14ac:dyDescent="0.2">
      <c r="A868" s="101"/>
      <c r="B868" s="100"/>
      <c r="C868" s="100"/>
      <c r="D868" s="100"/>
      <c r="E868" s="100"/>
      <c r="F868" s="100"/>
      <c r="G868" s="100"/>
      <c r="H868" s="100"/>
      <c r="I868" s="100"/>
      <c r="J868" s="100"/>
      <c r="K868" s="100"/>
    </row>
    <row r="869" spans="1:11" x14ac:dyDescent="0.2">
      <c r="A869" s="101"/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</row>
    <row r="870" spans="1:11" x14ac:dyDescent="0.2">
      <c r="A870" s="101"/>
      <c r="B870" s="100"/>
      <c r="C870" s="100"/>
      <c r="D870" s="100"/>
      <c r="E870" s="100"/>
      <c r="F870" s="100"/>
      <c r="G870" s="100"/>
      <c r="H870" s="100"/>
      <c r="I870" s="100"/>
      <c r="J870" s="100"/>
      <c r="K870" s="100"/>
    </row>
    <row r="871" spans="1:11" x14ac:dyDescent="0.2">
      <c r="A871" s="101"/>
      <c r="B871" s="100"/>
      <c r="C871" s="100"/>
      <c r="D871" s="100"/>
      <c r="E871" s="100"/>
      <c r="F871" s="100"/>
      <c r="G871" s="100"/>
      <c r="H871" s="100"/>
      <c r="I871" s="100"/>
      <c r="J871" s="100"/>
      <c r="K871" s="100"/>
    </row>
    <row r="872" spans="1:11" x14ac:dyDescent="0.2">
      <c r="A872" s="101"/>
      <c r="B872" s="100"/>
      <c r="C872" s="100"/>
      <c r="D872" s="100"/>
      <c r="E872" s="100"/>
      <c r="F872" s="100"/>
      <c r="G872" s="100"/>
      <c r="H872" s="100"/>
      <c r="I872" s="100"/>
      <c r="J872" s="100"/>
      <c r="K872" s="100"/>
    </row>
    <row r="873" spans="1:11" x14ac:dyDescent="0.2">
      <c r="A873" s="101"/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</row>
    <row r="874" spans="1:11" x14ac:dyDescent="0.2">
      <c r="A874" s="101"/>
      <c r="B874" s="100"/>
      <c r="C874" s="100"/>
      <c r="D874" s="100"/>
      <c r="E874" s="100"/>
      <c r="F874" s="100"/>
      <c r="G874" s="100"/>
      <c r="H874" s="100"/>
      <c r="I874" s="100"/>
      <c r="J874" s="100"/>
      <c r="K874" s="100"/>
    </row>
    <row r="875" spans="1:11" x14ac:dyDescent="0.2">
      <c r="A875" s="101"/>
      <c r="B875" s="100"/>
      <c r="C875" s="100"/>
      <c r="D875" s="100"/>
      <c r="E875" s="100"/>
      <c r="F875" s="100"/>
      <c r="G875" s="100"/>
      <c r="H875" s="100"/>
      <c r="I875" s="100"/>
      <c r="J875" s="100"/>
      <c r="K875" s="100"/>
    </row>
    <row r="876" spans="1:11" x14ac:dyDescent="0.2">
      <c r="A876" s="101"/>
      <c r="B876" s="100"/>
      <c r="C876" s="100"/>
      <c r="D876" s="100"/>
      <c r="E876" s="100"/>
      <c r="F876" s="100"/>
      <c r="G876" s="100"/>
      <c r="H876" s="100"/>
      <c r="I876" s="100"/>
      <c r="J876" s="100"/>
      <c r="K876" s="100"/>
    </row>
    <row r="877" spans="1:11" x14ac:dyDescent="0.2">
      <c r="A877" s="101"/>
      <c r="B877" s="100"/>
      <c r="C877" s="100"/>
      <c r="D877" s="100"/>
      <c r="E877" s="100"/>
      <c r="F877" s="100"/>
      <c r="G877" s="100"/>
      <c r="H877" s="100"/>
      <c r="I877" s="100"/>
      <c r="J877" s="100"/>
      <c r="K877" s="100"/>
    </row>
    <row r="878" spans="1:11" x14ac:dyDescent="0.2">
      <c r="A878" s="101"/>
      <c r="B878" s="100"/>
      <c r="C878" s="100"/>
      <c r="D878" s="100"/>
      <c r="E878" s="100"/>
      <c r="F878" s="100"/>
      <c r="G878" s="100"/>
      <c r="H878" s="100"/>
      <c r="I878" s="100"/>
      <c r="J878" s="100"/>
      <c r="K878" s="100"/>
    </row>
    <row r="879" spans="1:11" x14ac:dyDescent="0.2">
      <c r="A879" s="101"/>
      <c r="B879" s="100"/>
      <c r="C879" s="100"/>
      <c r="D879" s="100"/>
      <c r="E879" s="100"/>
      <c r="F879" s="100"/>
      <c r="G879" s="100"/>
      <c r="H879" s="100"/>
      <c r="I879" s="100"/>
      <c r="J879" s="100"/>
      <c r="K879" s="100"/>
    </row>
    <row r="880" spans="1:11" x14ac:dyDescent="0.2">
      <c r="A880" s="101"/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</row>
    <row r="881" spans="1:11" x14ac:dyDescent="0.2">
      <c r="A881" s="101"/>
      <c r="B881" s="100"/>
      <c r="C881" s="100"/>
      <c r="D881" s="100"/>
      <c r="E881" s="100"/>
      <c r="F881" s="100"/>
      <c r="G881" s="100"/>
      <c r="H881" s="100"/>
      <c r="I881" s="100"/>
      <c r="J881" s="100"/>
      <c r="K881" s="100"/>
    </row>
    <row r="882" spans="1:11" x14ac:dyDescent="0.2">
      <c r="A882" s="101"/>
      <c r="B882" s="100"/>
      <c r="C882" s="100"/>
      <c r="D882" s="100"/>
      <c r="E882" s="100"/>
      <c r="F882" s="100"/>
      <c r="G882" s="100"/>
      <c r="H882" s="100"/>
      <c r="I882" s="100"/>
      <c r="J882" s="100"/>
      <c r="K882" s="100"/>
    </row>
    <row r="883" spans="1:11" x14ac:dyDescent="0.2">
      <c r="A883" s="101"/>
      <c r="B883" s="100"/>
      <c r="C883" s="100"/>
      <c r="D883" s="100"/>
      <c r="E883" s="100"/>
      <c r="F883" s="100"/>
      <c r="G883" s="100"/>
      <c r="H883" s="100"/>
      <c r="I883" s="100"/>
      <c r="J883" s="100"/>
      <c r="K883" s="100"/>
    </row>
    <row r="884" spans="1:11" x14ac:dyDescent="0.2">
      <c r="A884" s="101"/>
      <c r="B884" s="100"/>
      <c r="C884" s="100"/>
      <c r="D884" s="100"/>
      <c r="E884" s="100"/>
      <c r="F884" s="100"/>
      <c r="G884" s="100"/>
      <c r="H884" s="100"/>
      <c r="I884" s="100"/>
      <c r="J884" s="100"/>
      <c r="K884" s="100"/>
    </row>
    <row r="885" spans="1:11" x14ac:dyDescent="0.2">
      <c r="A885" s="101"/>
      <c r="B885" s="100"/>
      <c r="C885" s="100"/>
      <c r="D885" s="100"/>
      <c r="E885" s="100"/>
      <c r="F885" s="100"/>
      <c r="G885" s="100"/>
      <c r="H885" s="100"/>
      <c r="I885" s="100"/>
      <c r="J885" s="100"/>
      <c r="K885" s="100"/>
    </row>
    <row r="886" spans="1:11" x14ac:dyDescent="0.2">
      <c r="A886" s="101"/>
      <c r="B886" s="100"/>
      <c r="C886" s="100"/>
      <c r="D886" s="100"/>
      <c r="E886" s="100"/>
      <c r="F886" s="100"/>
      <c r="G886" s="100"/>
      <c r="H886" s="100"/>
      <c r="I886" s="100"/>
      <c r="J886" s="100"/>
      <c r="K886" s="100"/>
    </row>
    <row r="887" spans="1:11" x14ac:dyDescent="0.2">
      <c r="A887" s="101"/>
      <c r="B887" s="100"/>
      <c r="C887" s="100"/>
      <c r="D887" s="100"/>
      <c r="E887" s="100"/>
      <c r="F887" s="100"/>
      <c r="G887" s="100"/>
      <c r="H887" s="100"/>
      <c r="I887" s="100"/>
      <c r="J887" s="100"/>
      <c r="K887" s="100"/>
    </row>
    <row r="888" spans="1:11" x14ac:dyDescent="0.2">
      <c r="A888" s="101"/>
      <c r="B888" s="100"/>
      <c r="C888" s="100"/>
      <c r="D888" s="100"/>
      <c r="E888" s="100"/>
      <c r="F888" s="100"/>
      <c r="G888" s="100"/>
      <c r="H888" s="100"/>
      <c r="I888" s="100"/>
      <c r="J888" s="100"/>
      <c r="K888" s="100"/>
    </row>
    <row r="889" spans="1:11" x14ac:dyDescent="0.2">
      <c r="A889" s="101"/>
      <c r="B889" s="100"/>
      <c r="C889" s="100"/>
      <c r="D889" s="100"/>
      <c r="E889" s="100"/>
      <c r="F889" s="100"/>
      <c r="G889" s="100"/>
      <c r="H889" s="100"/>
      <c r="I889" s="100"/>
      <c r="J889" s="100"/>
      <c r="K889" s="100"/>
    </row>
    <row r="890" spans="1:11" x14ac:dyDescent="0.2">
      <c r="A890" s="101"/>
      <c r="B890" s="100"/>
      <c r="C890" s="100"/>
      <c r="D890" s="100"/>
      <c r="E890" s="100"/>
      <c r="F890" s="100"/>
      <c r="G890" s="100"/>
      <c r="H890" s="100"/>
      <c r="I890" s="100"/>
      <c r="J890" s="100"/>
      <c r="K890" s="100"/>
    </row>
    <row r="891" spans="1:11" x14ac:dyDescent="0.2">
      <c r="A891" s="101"/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</row>
    <row r="892" spans="1:11" x14ac:dyDescent="0.2">
      <c r="A892" s="101"/>
      <c r="B892" s="100"/>
      <c r="C892" s="100"/>
      <c r="D892" s="100"/>
      <c r="E892" s="100"/>
      <c r="F892" s="100"/>
      <c r="G892" s="100"/>
      <c r="H892" s="100"/>
      <c r="I892" s="100"/>
      <c r="J892" s="100"/>
      <c r="K892" s="100"/>
    </row>
    <row r="893" spans="1:11" x14ac:dyDescent="0.2">
      <c r="A893" s="101"/>
      <c r="B893" s="100"/>
      <c r="C893" s="100"/>
      <c r="D893" s="100"/>
      <c r="E893" s="100"/>
      <c r="F893" s="100"/>
      <c r="G893" s="100"/>
      <c r="H893" s="100"/>
      <c r="I893" s="100"/>
      <c r="J893" s="100"/>
      <c r="K893" s="100"/>
    </row>
    <row r="894" spans="1:11" x14ac:dyDescent="0.2">
      <c r="A894" s="101"/>
      <c r="B894" s="100"/>
      <c r="C894" s="100"/>
      <c r="D894" s="100"/>
      <c r="E894" s="100"/>
      <c r="F894" s="100"/>
      <c r="G894" s="100"/>
      <c r="H894" s="100"/>
      <c r="I894" s="100"/>
      <c r="J894" s="100"/>
      <c r="K894" s="100"/>
    </row>
    <row r="895" spans="1:11" x14ac:dyDescent="0.2">
      <c r="A895" s="101"/>
      <c r="B895" s="100"/>
      <c r="C895" s="100"/>
      <c r="D895" s="100"/>
      <c r="E895" s="100"/>
      <c r="F895" s="100"/>
      <c r="G895" s="100"/>
      <c r="H895" s="100"/>
      <c r="I895" s="100"/>
      <c r="J895" s="100"/>
      <c r="K895" s="100"/>
    </row>
    <row r="896" spans="1:11" x14ac:dyDescent="0.2">
      <c r="A896" s="101"/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</row>
    <row r="897" spans="1:11" x14ac:dyDescent="0.2">
      <c r="A897" s="101"/>
      <c r="B897" s="100"/>
      <c r="C897" s="100"/>
      <c r="D897" s="100"/>
      <c r="E897" s="100"/>
      <c r="F897" s="100"/>
      <c r="G897" s="100"/>
      <c r="H897" s="100"/>
      <c r="I897" s="100"/>
      <c r="J897" s="100"/>
      <c r="K897" s="100"/>
    </row>
    <row r="898" spans="1:11" x14ac:dyDescent="0.2">
      <c r="A898" s="101"/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</row>
    <row r="899" spans="1:11" x14ac:dyDescent="0.2">
      <c r="A899" s="101"/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</row>
    <row r="900" spans="1:11" x14ac:dyDescent="0.2">
      <c r="A900" s="101"/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</row>
    <row r="901" spans="1:11" x14ac:dyDescent="0.2">
      <c r="A901" s="101"/>
      <c r="B901" s="100"/>
      <c r="C901" s="100"/>
      <c r="D901" s="100"/>
      <c r="E901" s="100"/>
      <c r="F901" s="100"/>
      <c r="G901" s="100"/>
      <c r="H901" s="100"/>
      <c r="I901" s="100"/>
      <c r="J901" s="100"/>
      <c r="K901" s="100"/>
    </row>
    <row r="902" spans="1:11" x14ac:dyDescent="0.2">
      <c r="A902" s="101"/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</row>
    <row r="903" spans="1:11" x14ac:dyDescent="0.2">
      <c r="A903" s="101"/>
      <c r="B903" s="100"/>
      <c r="C903" s="100"/>
      <c r="D903" s="100"/>
      <c r="E903" s="100"/>
      <c r="F903" s="100"/>
      <c r="G903" s="100"/>
      <c r="H903" s="100"/>
      <c r="I903" s="100"/>
      <c r="J903" s="100"/>
      <c r="K903" s="100"/>
    </row>
    <row r="904" spans="1:11" x14ac:dyDescent="0.2">
      <c r="A904" s="101"/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</row>
    <row r="905" spans="1:11" x14ac:dyDescent="0.2">
      <c r="A905" s="101"/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</row>
    <row r="906" spans="1:11" x14ac:dyDescent="0.2">
      <c r="A906" s="101"/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</row>
    <row r="907" spans="1:11" x14ac:dyDescent="0.2">
      <c r="A907" s="101"/>
      <c r="B907" s="100"/>
      <c r="C907" s="100"/>
      <c r="D907" s="100"/>
      <c r="E907" s="100"/>
      <c r="F907" s="100"/>
      <c r="G907" s="100"/>
      <c r="H907" s="100"/>
      <c r="I907" s="100"/>
      <c r="J907" s="100"/>
      <c r="K907" s="100"/>
    </row>
    <row r="908" spans="1:11" x14ac:dyDescent="0.2">
      <c r="A908" s="101"/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</row>
    <row r="909" spans="1:11" x14ac:dyDescent="0.2">
      <c r="A909" s="101"/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</row>
    <row r="910" spans="1:11" x14ac:dyDescent="0.2">
      <c r="A910" s="101"/>
      <c r="B910" s="100"/>
      <c r="C910" s="100"/>
      <c r="D910" s="100"/>
      <c r="E910" s="100"/>
      <c r="F910" s="100"/>
      <c r="G910" s="100"/>
      <c r="H910" s="100"/>
      <c r="I910" s="100"/>
      <c r="J910" s="100"/>
      <c r="K910" s="100"/>
    </row>
    <row r="911" spans="1:11" x14ac:dyDescent="0.2">
      <c r="A911" s="101"/>
      <c r="B911" s="100"/>
      <c r="C911" s="100"/>
      <c r="D911" s="100"/>
      <c r="E911" s="100"/>
      <c r="F911" s="100"/>
      <c r="G911" s="100"/>
      <c r="H911" s="100"/>
      <c r="I911" s="100"/>
      <c r="J911" s="100"/>
      <c r="K911" s="100"/>
    </row>
    <row r="912" spans="1:11" x14ac:dyDescent="0.2">
      <c r="A912" s="101"/>
      <c r="B912" s="100"/>
      <c r="C912" s="100"/>
      <c r="D912" s="100"/>
      <c r="E912" s="100"/>
      <c r="F912" s="100"/>
      <c r="G912" s="100"/>
      <c r="H912" s="100"/>
      <c r="I912" s="100"/>
      <c r="J912" s="100"/>
      <c r="K912" s="100"/>
    </row>
    <row r="913" spans="1:11" x14ac:dyDescent="0.2">
      <c r="A913" s="101"/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</row>
    <row r="914" spans="1:11" x14ac:dyDescent="0.2">
      <c r="A914" s="101"/>
      <c r="B914" s="100"/>
      <c r="C914" s="100"/>
      <c r="D914" s="100"/>
      <c r="E914" s="100"/>
      <c r="F914" s="100"/>
      <c r="G914" s="100"/>
      <c r="H914" s="100"/>
      <c r="I914" s="100"/>
      <c r="J914" s="100"/>
      <c r="K914" s="100"/>
    </row>
    <row r="915" spans="1:11" x14ac:dyDescent="0.2">
      <c r="A915" s="101"/>
      <c r="B915" s="100"/>
      <c r="C915" s="100"/>
      <c r="D915" s="100"/>
      <c r="E915" s="100"/>
      <c r="F915" s="100"/>
      <c r="G915" s="100"/>
      <c r="H915" s="100"/>
      <c r="I915" s="100"/>
      <c r="J915" s="100"/>
      <c r="K915" s="100"/>
    </row>
    <row r="916" spans="1:11" x14ac:dyDescent="0.2">
      <c r="A916" s="101"/>
      <c r="B916" s="100"/>
      <c r="C916" s="100"/>
      <c r="D916" s="100"/>
      <c r="E916" s="100"/>
      <c r="F916" s="100"/>
      <c r="G916" s="100"/>
      <c r="H916" s="100"/>
      <c r="I916" s="100"/>
      <c r="J916" s="100"/>
      <c r="K916" s="100"/>
    </row>
    <row r="917" spans="1:11" x14ac:dyDescent="0.2">
      <c r="A917" s="101"/>
      <c r="B917" s="100"/>
      <c r="C917" s="100"/>
      <c r="D917" s="100"/>
      <c r="E917" s="100"/>
      <c r="F917" s="100"/>
      <c r="G917" s="100"/>
      <c r="H917" s="100"/>
      <c r="I917" s="100"/>
      <c r="J917" s="100"/>
      <c r="K917" s="100"/>
    </row>
    <row r="918" spans="1:11" x14ac:dyDescent="0.2">
      <c r="A918" s="101"/>
      <c r="B918" s="100"/>
      <c r="C918" s="100"/>
      <c r="D918" s="100"/>
      <c r="E918" s="100"/>
      <c r="F918" s="100"/>
      <c r="G918" s="100"/>
      <c r="H918" s="100"/>
      <c r="I918" s="100"/>
      <c r="J918" s="100"/>
      <c r="K918" s="100"/>
    </row>
    <row r="919" spans="1:11" x14ac:dyDescent="0.2">
      <c r="A919" s="101"/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</row>
    <row r="920" spans="1:11" x14ac:dyDescent="0.2">
      <c r="A920" s="101"/>
      <c r="B920" s="100"/>
      <c r="C920" s="100"/>
      <c r="D920" s="100"/>
      <c r="E920" s="100"/>
      <c r="F920" s="100"/>
      <c r="G920" s="100"/>
      <c r="H920" s="100"/>
      <c r="I920" s="100"/>
      <c r="J920" s="100"/>
      <c r="K920" s="100"/>
    </row>
    <row r="921" spans="1:11" x14ac:dyDescent="0.2">
      <c r="A921" s="101"/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</row>
    <row r="922" spans="1:11" x14ac:dyDescent="0.2">
      <c r="A922" s="101"/>
      <c r="B922" s="100"/>
      <c r="C922" s="100"/>
      <c r="D922" s="100"/>
      <c r="E922" s="100"/>
      <c r="F922" s="100"/>
      <c r="G922" s="100"/>
      <c r="H922" s="100"/>
      <c r="I922" s="100"/>
      <c r="J922" s="100"/>
      <c r="K922" s="100"/>
    </row>
    <row r="923" spans="1:11" x14ac:dyDescent="0.2">
      <c r="A923" s="101"/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</row>
    <row r="924" spans="1:11" x14ac:dyDescent="0.2">
      <c r="A924" s="101"/>
      <c r="B924" s="100"/>
      <c r="C924" s="100"/>
      <c r="D924" s="100"/>
      <c r="E924" s="100"/>
      <c r="F924" s="100"/>
      <c r="G924" s="100"/>
      <c r="H924" s="100"/>
      <c r="I924" s="100"/>
      <c r="J924" s="100"/>
      <c r="K924" s="100"/>
    </row>
    <row r="925" spans="1:11" x14ac:dyDescent="0.2">
      <c r="A925" s="101"/>
      <c r="B925" s="100"/>
      <c r="C925" s="100"/>
      <c r="D925" s="100"/>
      <c r="E925" s="100"/>
      <c r="F925" s="100"/>
      <c r="G925" s="100"/>
      <c r="H925" s="100"/>
      <c r="I925" s="100"/>
      <c r="J925" s="100"/>
      <c r="K925" s="100"/>
    </row>
    <row r="926" spans="1:11" x14ac:dyDescent="0.2">
      <c r="A926" s="101"/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</row>
    <row r="927" spans="1:11" x14ac:dyDescent="0.2">
      <c r="A927" s="101"/>
      <c r="B927" s="100"/>
      <c r="C927" s="100"/>
      <c r="D927" s="100"/>
      <c r="E927" s="100"/>
      <c r="F927" s="100"/>
      <c r="G927" s="100"/>
      <c r="H927" s="100"/>
      <c r="I927" s="100"/>
      <c r="J927" s="100"/>
      <c r="K927" s="100"/>
    </row>
    <row r="928" spans="1:11" x14ac:dyDescent="0.2">
      <c r="A928" s="101"/>
      <c r="B928" s="100"/>
      <c r="C928" s="100"/>
      <c r="D928" s="100"/>
      <c r="E928" s="100"/>
      <c r="F928" s="100"/>
      <c r="G928" s="100"/>
      <c r="H928" s="100"/>
      <c r="I928" s="100"/>
      <c r="J928" s="100"/>
      <c r="K928" s="100"/>
    </row>
    <row r="929" spans="1:11" x14ac:dyDescent="0.2">
      <c r="A929" s="101"/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</row>
    <row r="930" spans="1:11" x14ac:dyDescent="0.2">
      <c r="A930" s="101"/>
      <c r="B930" s="100"/>
      <c r="C930" s="100"/>
      <c r="D930" s="100"/>
      <c r="E930" s="100"/>
      <c r="F930" s="100"/>
      <c r="G930" s="100"/>
      <c r="H930" s="100"/>
      <c r="I930" s="100"/>
      <c r="J930" s="100"/>
      <c r="K930" s="100"/>
    </row>
    <row r="931" spans="1:11" x14ac:dyDescent="0.2">
      <c r="A931" s="101"/>
      <c r="B931" s="100"/>
      <c r="C931" s="100"/>
      <c r="D931" s="100"/>
      <c r="E931" s="100"/>
      <c r="F931" s="100"/>
      <c r="G931" s="100"/>
      <c r="H931" s="100"/>
      <c r="I931" s="100"/>
      <c r="J931" s="100"/>
      <c r="K931" s="100"/>
    </row>
    <row r="932" spans="1:11" x14ac:dyDescent="0.2">
      <c r="A932" s="101"/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</row>
    <row r="933" spans="1:11" x14ac:dyDescent="0.2">
      <c r="A933" s="101"/>
      <c r="B933" s="100"/>
      <c r="C933" s="100"/>
      <c r="D933" s="100"/>
      <c r="E933" s="100"/>
      <c r="F933" s="100"/>
      <c r="G933" s="100"/>
      <c r="H933" s="100"/>
      <c r="I933" s="100"/>
      <c r="J933" s="100"/>
      <c r="K933" s="100"/>
    </row>
    <row r="934" spans="1:11" x14ac:dyDescent="0.2">
      <c r="A934" s="101"/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</row>
    <row r="935" spans="1:11" x14ac:dyDescent="0.2">
      <c r="A935" s="101"/>
      <c r="B935" s="100"/>
      <c r="C935" s="100"/>
      <c r="D935" s="100"/>
      <c r="E935" s="100"/>
      <c r="F935" s="100"/>
      <c r="G935" s="100"/>
      <c r="H935" s="100"/>
      <c r="I935" s="100"/>
      <c r="J935" s="100"/>
      <c r="K935" s="100"/>
    </row>
    <row r="936" spans="1:11" x14ac:dyDescent="0.2">
      <c r="A936" s="101"/>
      <c r="B936" s="100"/>
      <c r="C936" s="100"/>
      <c r="D936" s="100"/>
      <c r="E936" s="100"/>
      <c r="F936" s="100"/>
      <c r="G936" s="100"/>
      <c r="H936" s="100"/>
      <c r="I936" s="100"/>
      <c r="J936" s="100"/>
      <c r="K936" s="100"/>
    </row>
    <row r="937" spans="1:11" x14ac:dyDescent="0.2">
      <c r="A937" s="101"/>
      <c r="B937" s="100"/>
      <c r="C937" s="100"/>
      <c r="D937" s="100"/>
      <c r="E937" s="100"/>
      <c r="F937" s="100"/>
      <c r="G937" s="100"/>
      <c r="H937" s="100"/>
      <c r="I937" s="100"/>
      <c r="J937" s="100"/>
      <c r="K937" s="100"/>
    </row>
    <row r="938" spans="1:11" x14ac:dyDescent="0.2">
      <c r="A938" s="101"/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</row>
    <row r="939" spans="1:11" x14ac:dyDescent="0.2">
      <c r="A939" s="101"/>
      <c r="B939" s="100"/>
      <c r="C939" s="100"/>
      <c r="D939" s="100"/>
      <c r="E939" s="100"/>
      <c r="F939" s="100"/>
      <c r="G939" s="100"/>
      <c r="H939" s="100"/>
      <c r="I939" s="100"/>
      <c r="J939" s="100"/>
      <c r="K939" s="100"/>
    </row>
    <row r="940" spans="1:11" x14ac:dyDescent="0.2">
      <c r="A940" s="101"/>
      <c r="B940" s="100"/>
      <c r="C940" s="100"/>
      <c r="D940" s="100"/>
      <c r="E940" s="100"/>
      <c r="F940" s="100"/>
      <c r="G940" s="100"/>
      <c r="H940" s="100"/>
      <c r="I940" s="100"/>
      <c r="J940" s="100"/>
      <c r="K940" s="100"/>
    </row>
    <row r="941" spans="1:11" x14ac:dyDescent="0.2">
      <c r="A941" s="101"/>
      <c r="B941" s="100"/>
      <c r="C941" s="100"/>
      <c r="D941" s="100"/>
      <c r="E941" s="100"/>
      <c r="F941" s="100"/>
      <c r="G941" s="100"/>
      <c r="H941" s="100"/>
      <c r="I941" s="100"/>
      <c r="J941" s="100"/>
      <c r="K941" s="100"/>
    </row>
    <row r="942" spans="1:11" x14ac:dyDescent="0.2">
      <c r="A942" s="101"/>
      <c r="B942" s="100"/>
      <c r="C942" s="100"/>
      <c r="D942" s="100"/>
      <c r="E942" s="100"/>
      <c r="F942" s="100"/>
      <c r="G942" s="100"/>
      <c r="H942" s="100"/>
      <c r="I942" s="100"/>
      <c r="J942" s="100"/>
      <c r="K942" s="100"/>
    </row>
    <row r="943" spans="1:11" x14ac:dyDescent="0.2">
      <c r="A943" s="101"/>
      <c r="B943" s="100"/>
      <c r="C943" s="100"/>
      <c r="D943" s="100"/>
      <c r="E943" s="100"/>
      <c r="F943" s="100"/>
      <c r="G943" s="100"/>
      <c r="H943" s="100"/>
      <c r="I943" s="100"/>
      <c r="J943" s="100"/>
      <c r="K943" s="100"/>
    </row>
    <row r="944" spans="1:11" x14ac:dyDescent="0.2">
      <c r="A944" s="101"/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</row>
    <row r="945" spans="1:11" x14ac:dyDescent="0.2">
      <c r="A945" s="101"/>
      <c r="B945" s="100"/>
      <c r="C945" s="100"/>
      <c r="D945" s="100"/>
      <c r="E945" s="100"/>
      <c r="F945" s="100"/>
      <c r="G945" s="100"/>
      <c r="H945" s="100"/>
      <c r="I945" s="100"/>
      <c r="J945" s="100"/>
      <c r="K945" s="100"/>
    </row>
    <row r="946" spans="1:11" x14ac:dyDescent="0.2">
      <c r="A946" s="101"/>
      <c r="B946" s="100"/>
      <c r="C946" s="100"/>
      <c r="D946" s="100"/>
      <c r="E946" s="100"/>
      <c r="F946" s="100"/>
      <c r="G946" s="100"/>
      <c r="H946" s="100"/>
      <c r="I946" s="100"/>
      <c r="J946" s="100"/>
      <c r="K946" s="100"/>
    </row>
    <row r="947" spans="1:11" x14ac:dyDescent="0.2">
      <c r="A947" s="101"/>
      <c r="B947" s="100"/>
      <c r="C947" s="100"/>
      <c r="D947" s="100"/>
      <c r="E947" s="100"/>
      <c r="F947" s="100"/>
      <c r="G947" s="100"/>
      <c r="H947" s="100"/>
      <c r="I947" s="100"/>
      <c r="J947" s="100"/>
      <c r="K947" s="100"/>
    </row>
    <row r="948" spans="1:11" x14ac:dyDescent="0.2">
      <c r="A948" s="101"/>
      <c r="B948" s="100"/>
      <c r="C948" s="100"/>
      <c r="D948" s="100"/>
      <c r="E948" s="100"/>
      <c r="F948" s="100"/>
      <c r="G948" s="100"/>
      <c r="H948" s="100"/>
      <c r="I948" s="100"/>
      <c r="J948" s="100"/>
      <c r="K948" s="100"/>
    </row>
    <row r="949" spans="1:11" x14ac:dyDescent="0.2">
      <c r="A949" s="101"/>
      <c r="B949" s="100"/>
      <c r="C949" s="100"/>
      <c r="D949" s="100"/>
      <c r="E949" s="100"/>
      <c r="F949" s="100"/>
      <c r="G949" s="100"/>
      <c r="H949" s="100"/>
      <c r="I949" s="100"/>
      <c r="J949" s="100"/>
      <c r="K949" s="100"/>
    </row>
    <row r="950" spans="1:11" x14ac:dyDescent="0.2">
      <c r="A950" s="101"/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</row>
    <row r="951" spans="1:11" x14ac:dyDescent="0.2">
      <c r="A951" s="101"/>
      <c r="B951" s="100"/>
      <c r="C951" s="100"/>
      <c r="D951" s="100"/>
      <c r="E951" s="100"/>
      <c r="F951" s="100"/>
      <c r="G951" s="100"/>
      <c r="H951" s="100"/>
      <c r="I951" s="100"/>
      <c r="J951" s="100"/>
      <c r="K951" s="100"/>
    </row>
    <row r="952" spans="1:11" x14ac:dyDescent="0.2">
      <c r="A952" s="101"/>
      <c r="B952" s="100"/>
      <c r="C952" s="100"/>
      <c r="D952" s="100"/>
      <c r="E952" s="100"/>
      <c r="F952" s="100"/>
      <c r="G952" s="100"/>
      <c r="H952" s="100"/>
      <c r="I952" s="100"/>
      <c r="J952" s="100"/>
      <c r="K952" s="100"/>
    </row>
    <row r="953" spans="1:11" x14ac:dyDescent="0.2">
      <c r="A953" s="101"/>
      <c r="B953" s="100"/>
      <c r="C953" s="100"/>
      <c r="D953" s="100"/>
      <c r="E953" s="100"/>
      <c r="F953" s="100"/>
      <c r="G953" s="100"/>
      <c r="H953" s="100"/>
      <c r="I953" s="100"/>
      <c r="J953" s="100"/>
      <c r="K953" s="100"/>
    </row>
    <row r="954" spans="1:11" x14ac:dyDescent="0.2">
      <c r="A954" s="101"/>
      <c r="B954" s="100"/>
      <c r="C954" s="100"/>
      <c r="D954" s="100"/>
      <c r="E954" s="100"/>
      <c r="F954" s="100"/>
      <c r="G954" s="100"/>
      <c r="H954" s="100"/>
      <c r="I954" s="100"/>
      <c r="J954" s="100"/>
      <c r="K954" s="100"/>
    </row>
    <row r="955" spans="1:11" x14ac:dyDescent="0.2">
      <c r="A955" s="101"/>
      <c r="B955" s="100"/>
      <c r="C955" s="100"/>
      <c r="D955" s="100"/>
      <c r="E955" s="100"/>
      <c r="F955" s="100"/>
      <c r="G955" s="100"/>
      <c r="H955" s="100"/>
      <c r="I955" s="100"/>
      <c r="J955" s="100"/>
      <c r="K955" s="100"/>
    </row>
    <row r="956" spans="1:11" x14ac:dyDescent="0.2">
      <c r="A956" s="101"/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</row>
    <row r="957" spans="1:11" x14ac:dyDescent="0.2">
      <c r="A957" s="101"/>
      <c r="B957" s="100"/>
      <c r="C957" s="100"/>
      <c r="D957" s="100"/>
      <c r="E957" s="100"/>
      <c r="F957" s="100"/>
      <c r="G957" s="100"/>
      <c r="H957" s="100"/>
      <c r="I957" s="100"/>
      <c r="J957" s="100"/>
      <c r="K957" s="100"/>
    </row>
    <row r="958" spans="1:11" x14ac:dyDescent="0.2">
      <c r="A958" s="101"/>
      <c r="B958" s="100"/>
      <c r="C958" s="100"/>
      <c r="D958" s="100"/>
      <c r="E958" s="100"/>
      <c r="F958" s="100"/>
      <c r="G958" s="100"/>
      <c r="H958" s="100"/>
      <c r="I958" s="100"/>
      <c r="J958" s="100"/>
      <c r="K958" s="100"/>
    </row>
    <row r="959" spans="1:11" x14ac:dyDescent="0.2">
      <c r="A959" s="101"/>
      <c r="B959" s="100"/>
      <c r="C959" s="100"/>
      <c r="D959" s="100"/>
      <c r="E959" s="100"/>
      <c r="F959" s="100"/>
      <c r="G959" s="100"/>
      <c r="H959" s="100"/>
      <c r="I959" s="100"/>
      <c r="J959" s="100"/>
      <c r="K959" s="100"/>
    </row>
    <row r="960" spans="1:11" x14ac:dyDescent="0.2">
      <c r="A960" s="101"/>
      <c r="B960" s="100"/>
      <c r="C960" s="100"/>
      <c r="D960" s="100"/>
      <c r="E960" s="100"/>
      <c r="F960" s="100"/>
      <c r="G960" s="100"/>
      <c r="H960" s="100"/>
      <c r="I960" s="100"/>
      <c r="J960" s="100"/>
      <c r="K960" s="100"/>
    </row>
    <row r="961" spans="1:11" x14ac:dyDescent="0.2">
      <c r="A961" s="101"/>
      <c r="B961" s="100"/>
      <c r="C961" s="100"/>
      <c r="D961" s="100"/>
      <c r="E961" s="100"/>
      <c r="F961" s="100"/>
      <c r="G961" s="100"/>
      <c r="H961" s="100"/>
      <c r="I961" s="100"/>
      <c r="J961" s="100"/>
      <c r="K961" s="100"/>
    </row>
    <row r="962" spans="1:11" x14ac:dyDescent="0.2">
      <c r="A962" s="101"/>
      <c r="B962" s="100"/>
      <c r="C962" s="100"/>
      <c r="D962" s="100"/>
      <c r="E962" s="100"/>
      <c r="F962" s="100"/>
      <c r="G962" s="100"/>
      <c r="H962" s="100"/>
      <c r="I962" s="100"/>
      <c r="J962" s="100"/>
      <c r="K962" s="100"/>
    </row>
    <row r="963" spans="1:11" x14ac:dyDescent="0.2">
      <c r="A963" s="101"/>
      <c r="B963" s="100"/>
      <c r="C963" s="100"/>
      <c r="D963" s="100"/>
      <c r="E963" s="100"/>
      <c r="F963" s="100"/>
      <c r="G963" s="100"/>
      <c r="H963" s="100"/>
      <c r="I963" s="100"/>
      <c r="J963" s="100"/>
      <c r="K963" s="100"/>
    </row>
    <row r="964" spans="1:11" x14ac:dyDescent="0.2">
      <c r="A964" s="101"/>
      <c r="B964" s="100"/>
      <c r="C964" s="100"/>
      <c r="D964" s="100"/>
      <c r="E964" s="100"/>
      <c r="F964" s="100"/>
      <c r="G964" s="100"/>
      <c r="H964" s="100"/>
      <c r="I964" s="100"/>
      <c r="J964" s="100"/>
      <c r="K964" s="100"/>
    </row>
    <row r="965" spans="1:11" x14ac:dyDescent="0.2">
      <c r="A965" s="101"/>
      <c r="B965" s="100"/>
      <c r="C965" s="100"/>
      <c r="D965" s="100"/>
      <c r="E965" s="100"/>
      <c r="F965" s="100"/>
      <c r="G965" s="100"/>
      <c r="H965" s="100"/>
      <c r="I965" s="100"/>
      <c r="J965" s="100"/>
      <c r="K965" s="100"/>
    </row>
    <row r="966" spans="1:11" x14ac:dyDescent="0.2">
      <c r="A966" s="101"/>
      <c r="B966" s="100"/>
      <c r="C966" s="100"/>
      <c r="D966" s="100"/>
      <c r="E966" s="100"/>
      <c r="F966" s="100"/>
      <c r="G966" s="100"/>
      <c r="H966" s="100"/>
      <c r="I966" s="100"/>
      <c r="J966" s="100"/>
      <c r="K966" s="100"/>
    </row>
    <row r="967" spans="1:11" x14ac:dyDescent="0.2">
      <c r="A967" s="101"/>
      <c r="B967" s="100"/>
      <c r="C967" s="100"/>
      <c r="D967" s="100"/>
      <c r="E967" s="100"/>
      <c r="F967" s="100"/>
      <c r="G967" s="100"/>
      <c r="H967" s="100"/>
      <c r="I967" s="100"/>
      <c r="J967" s="100"/>
      <c r="K967" s="100"/>
    </row>
    <row r="968" spans="1:11" x14ac:dyDescent="0.2">
      <c r="A968" s="101"/>
      <c r="B968" s="100"/>
      <c r="C968" s="100"/>
      <c r="D968" s="100"/>
      <c r="E968" s="100"/>
      <c r="F968" s="100"/>
      <c r="G968" s="100"/>
      <c r="H968" s="100"/>
      <c r="I968" s="100"/>
      <c r="J968" s="100"/>
      <c r="K968" s="100"/>
    </row>
    <row r="969" spans="1:11" x14ac:dyDescent="0.2">
      <c r="A969" s="101"/>
      <c r="B969" s="100"/>
      <c r="C969" s="100"/>
      <c r="D969" s="100"/>
      <c r="E969" s="100"/>
      <c r="F969" s="100"/>
      <c r="G969" s="100"/>
      <c r="H969" s="100"/>
      <c r="I969" s="100"/>
      <c r="J969" s="100"/>
      <c r="K969" s="100"/>
    </row>
    <row r="970" spans="1:11" x14ac:dyDescent="0.2">
      <c r="A970" s="101"/>
      <c r="B970" s="100"/>
      <c r="C970" s="100"/>
      <c r="D970" s="100"/>
      <c r="E970" s="100"/>
      <c r="F970" s="100"/>
      <c r="G970" s="100"/>
      <c r="H970" s="100"/>
      <c r="I970" s="100"/>
      <c r="J970" s="100"/>
      <c r="K970" s="100"/>
    </row>
    <row r="971" spans="1:11" x14ac:dyDescent="0.2">
      <c r="A971" s="101"/>
      <c r="B971" s="100"/>
      <c r="C971" s="100"/>
      <c r="D971" s="100"/>
      <c r="E971" s="100"/>
      <c r="F971" s="100"/>
      <c r="G971" s="100"/>
      <c r="H971" s="100"/>
      <c r="I971" s="100"/>
      <c r="J971" s="100"/>
      <c r="K971" s="100"/>
    </row>
    <row r="972" spans="1:11" x14ac:dyDescent="0.2">
      <c r="A972" s="101"/>
      <c r="B972" s="100"/>
      <c r="C972" s="100"/>
      <c r="D972" s="100"/>
      <c r="E972" s="100"/>
      <c r="F972" s="100"/>
      <c r="G972" s="100"/>
      <c r="H972" s="100"/>
      <c r="I972" s="100"/>
      <c r="J972" s="100"/>
      <c r="K972" s="100"/>
    </row>
    <row r="973" spans="1:11" x14ac:dyDescent="0.2">
      <c r="A973" s="101"/>
      <c r="B973" s="100"/>
      <c r="C973" s="100"/>
      <c r="D973" s="100"/>
      <c r="E973" s="100"/>
      <c r="F973" s="100"/>
      <c r="G973" s="100"/>
      <c r="H973" s="100"/>
      <c r="I973" s="100"/>
      <c r="J973" s="100"/>
      <c r="K973" s="100"/>
    </row>
    <row r="974" spans="1:11" x14ac:dyDescent="0.2">
      <c r="A974" s="101"/>
      <c r="B974" s="100"/>
      <c r="C974" s="100"/>
      <c r="D974" s="100"/>
      <c r="E974" s="100"/>
      <c r="F974" s="100"/>
      <c r="G974" s="100"/>
      <c r="H974" s="100"/>
      <c r="I974" s="100"/>
      <c r="J974" s="100"/>
      <c r="K974" s="100"/>
    </row>
    <row r="975" spans="1:11" x14ac:dyDescent="0.2">
      <c r="A975" s="101"/>
      <c r="B975" s="100"/>
      <c r="C975" s="100"/>
      <c r="D975" s="100"/>
      <c r="E975" s="100"/>
      <c r="F975" s="100"/>
      <c r="G975" s="100"/>
      <c r="H975" s="100"/>
      <c r="I975" s="100"/>
      <c r="J975" s="100"/>
      <c r="K975" s="100"/>
    </row>
    <row r="976" spans="1:11" x14ac:dyDescent="0.2">
      <c r="A976" s="101"/>
      <c r="B976" s="100"/>
      <c r="C976" s="100"/>
      <c r="D976" s="100"/>
      <c r="E976" s="100"/>
      <c r="F976" s="100"/>
      <c r="G976" s="100"/>
      <c r="H976" s="100"/>
      <c r="I976" s="100"/>
      <c r="J976" s="100"/>
      <c r="K976" s="100"/>
    </row>
    <row r="977" spans="1:11" x14ac:dyDescent="0.2">
      <c r="A977" s="101"/>
      <c r="B977" s="100"/>
      <c r="C977" s="100"/>
      <c r="D977" s="100"/>
      <c r="E977" s="100"/>
      <c r="F977" s="100"/>
      <c r="G977" s="100"/>
      <c r="H977" s="100"/>
      <c r="I977" s="100"/>
      <c r="J977" s="100"/>
      <c r="K977" s="100"/>
    </row>
    <row r="978" spans="1:11" x14ac:dyDescent="0.2">
      <c r="A978" s="101"/>
      <c r="B978" s="100"/>
      <c r="C978" s="100"/>
      <c r="D978" s="100"/>
      <c r="E978" s="100"/>
      <c r="F978" s="100"/>
      <c r="G978" s="100"/>
      <c r="H978" s="100"/>
      <c r="I978" s="100"/>
      <c r="J978" s="100"/>
      <c r="K978" s="100"/>
    </row>
    <row r="979" spans="1:11" x14ac:dyDescent="0.2">
      <c r="A979" s="101"/>
      <c r="B979" s="100"/>
      <c r="C979" s="100"/>
      <c r="D979" s="100"/>
      <c r="E979" s="100"/>
      <c r="F979" s="100"/>
      <c r="G979" s="100"/>
      <c r="H979" s="100"/>
      <c r="I979" s="100"/>
      <c r="J979" s="100"/>
      <c r="K979" s="100"/>
    </row>
    <row r="980" spans="1:11" x14ac:dyDescent="0.2">
      <c r="A980" s="101"/>
      <c r="B980" s="100"/>
      <c r="C980" s="100"/>
      <c r="D980" s="100"/>
      <c r="E980" s="100"/>
      <c r="F980" s="100"/>
      <c r="G980" s="100"/>
      <c r="H980" s="100"/>
      <c r="I980" s="100"/>
      <c r="J980" s="100"/>
      <c r="K980" s="100"/>
    </row>
    <row r="981" spans="1:11" x14ac:dyDescent="0.2">
      <c r="A981" s="101"/>
      <c r="B981" s="100"/>
      <c r="C981" s="100"/>
      <c r="D981" s="100"/>
      <c r="E981" s="100"/>
      <c r="F981" s="100"/>
      <c r="G981" s="100"/>
      <c r="H981" s="100"/>
      <c r="I981" s="100"/>
      <c r="J981" s="100"/>
      <c r="K981" s="100"/>
    </row>
    <row r="982" spans="1:11" x14ac:dyDescent="0.2">
      <c r="A982" s="101"/>
      <c r="B982" s="100"/>
      <c r="C982" s="100"/>
      <c r="D982" s="100"/>
      <c r="E982" s="100"/>
      <c r="F982" s="100"/>
      <c r="G982" s="100"/>
      <c r="H982" s="100"/>
      <c r="I982" s="100"/>
      <c r="J982" s="100"/>
      <c r="K982" s="100"/>
    </row>
    <row r="983" spans="1:11" x14ac:dyDescent="0.2">
      <c r="A983" s="101"/>
      <c r="B983" s="100"/>
      <c r="C983" s="100"/>
      <c r="D983" s="100"/>
      <c r="E983" s="100"/>
      <c r="F983" s="100"/>
      <c r="G983" s="100"/>
      <c r="H983" s="100"/>
      <c r="I983" s="100"/>
      <c r="J983" s="100"/>
      <c r="K983" s="100"/>
    </row>
    <row r="984" spans="1:11" x14ac:dyDescent="0.2">
      <c r="A984" s="101"/>
      <c r="B984" s="100"/>
      <c r="C984" s="100"/>
      <c r="D984" s="100"/>
      <c r="E984" s="100"/>
      <c r="F984" s="100"/>
      <c r="G984" s="100"/>
      <c r="H984" s="100"/>
      <c r="I984" s="100"/>
      <c r="J984" s="100"/>
      <c r="K984" s="100"/>
    </row>
    <row r="985" spans="1:11" x14ac:dyDescent="0.2">
      <c r="A985" s="101"/>
      <c r="B985" s="100"/>
      <c r="C985" s="100"/>
      <c r="D985" s="100"/>
      <c r="E985" s="100"/>
      <c r="F985" s="100"/>
      <c r="G985" s="100"/>
      <c r="H985" s="100"/>
      <c r="I985" s="100"/>
      <c r="J985" s="100"/>
      <c r="K985" s="100"/>
    </row>
    <row r="986" spans="1:11" x14ac:dyDescent="0.2">
      <c r="A986" s="101"/>
      <c r="B986" s="100"/>
      <c r="C986" s="100"/>
      <c r="D986" s="100"/>
      <c r="E986" s="100"/>
      <c r="F986" s="100"/>
      <c r="G986" s="100"/>
      <c r="H986" s="100"/>
      <c r="I986" s="100"/>
      <c r="J986" s="100"/>
      <c r="K986" s="100"/>
    </row>
    <row r="987" spans="1:11" x14ac:dyDescent="0.2">
      <c r="A987" s="101"/>
      <c r="B987" s="100"/>
      <c r="C987" s="100"/>
      <c r="D987" s="100"/>
      <c r="E987" s="100"/>
      <c r="F987" s="100"/>
      <c r="G987" s="100"/>
      <c r="H987" s="100"/>
      <c r="I987" s="100"/>
      <c r="J987" s="100"/>
      <c r="K987" s="100"/>
    </row>
    <row r="988" spans="1:11" x14ac:dyDescent="0.2">
      <c r="A988" s="101"/>
      <c r="B988" s="100"/>
      <c r="C988" s="100"/>
      <c r="D988" s="100"/>
      <c r="E988" s="100"/>
      <c r="F988" s="100"/>
      <c r="G988" s="100"/>
      <c r="H988" s="100"/>
      <c r="I988" s="100"/>
      <c r="J988" s="100"/>
      <c r="K988" s="100"/>
    </row>
    <row r="989" spans="1:11" x14ac:dyDescent="0.2">
      <c r="A989" s="101"/>
      <c r="B989" s="100"/>
      <c r="C989" s="100"/>
      <c r="D989" s="100"/>
      <c r="E989" s="100"/>
      <c r="F989" s="100"/>
      <c r="G989" s="100"/>
      <c r="H989" s="100"/>
      <c r="I989" s="100"/>
      <c r="J989" s="100"/>
      <c r="K989" s="100"/>
    </row>
    <row r="990" spans="1:11" x14ac:dyDescent="0.2">
      <c r="A990" s="101"/>
      <c r="B990" s="100"/>
      <c r="C990" s="100"/>
      <c r="D990" s="100"/>
      <c r="E990" s="100"/>
      <c r="F990" s="100"/>
      <c r="G990" s="100"/>
      <c r="H990" s="100"/>
      <c r="I990" s="100"/>
      <c r="J990" s="100"/>
      <c r="K990" s="100"/>
    </row>
    <row r="991" spans="1:11" x14ac:dyDescent="0.2">
      <c r="A991" s="101"/>
      <c r="B991" s="100"/>
      <c r="C991" s="100"/>
      <c r="D991" s="100"/>
      <c r="E991" s="100"/>
      <c r="F991" s="100"/>
      <c r="G991" s="100"/>
      <c r="H991" s="100"/>
      <c r="I991" s="100"/>
      <c r="J991" s="100"/>
      <c r="K991" s="100"/>
    </row>
    <row r="992" spans="1:11" x14ac:dyDescent="0.2">
      <c r="A992" s="101"/>
      <c r="B992" s="100"/>
      <c r="C992" s="100"/>
      <c r="D992" s="100"/>
      <c r="E992" s="100"/>
      <c r="F992" s="100"/>
      <c r="G992" s="100"/>
      <c r="H992" s="100"/>
      <c r="I992" s="100"/>
      <c r="J992" s="100"/>
      <c r="K992" s="100"/>
    </row>
    <row r="993" spans="1:11" x14ac:dyDescent="0.2">
      <c r="A993" s="101"/>
      <c r="B993" s="100"/>
      <c r="C993" s="100"/>
      <c r="D993" s="100"/>
      <c r="E993" s="100"/>
      <c r="F993" s="100"/>
      <c r="G993" s="100"/>
      <c r="H993" s="100"/>
      <c r="I993" s="100"/>
      <c r="J993" s="100"/>
      <c r="K993" s="100"/>
    </row>
    <row r="994" spans="1:11" x14ac:dyDescent="0.2">
      <c r="A994" s="101"/>
      <c r="B994" s="100"/>
      <c r="C994" s="100"/>
      <c r="D994" s="100"/>
      <c r="E994" s="100"/>
      <c r="F994" s="100"/>
      <c r="G994" s="100"/>
      <c r="H994" s="100"/>
      <c r="I994" s="100"/>
      <c r="J994" s="100"/>
      <c r="K994" s="100"/>
    </row>
    <row r="995" spans="1:11" x14ac:dyDescent="0.2">
      <c r="A995" s="101"/>
      <c r="B995" s="100"/>
      <c r="C995" s="100"/>
      <c r="D995" s="100"/>
      <c r="E995" s="100"/>
      <c r="F995" s="100"/>
      <c r="G995" s="100"/>
      <c r="H995" s="100"/>
      <c r="I995" s="100"/>
      <c r="J995" s="100"/>
      <c r="K995" s="100"/>
    </row>
    <row r="996" spans="1:11" x14ac:dyDescent="0.2">
      <c r="A996" s="101"/>
      <c r="B996" s="100"/>
      <c r="C996" s="100"/>
      <c r="D996" s="100"/>
      <c r="E996" s="100"/>
      <c r="F996" s="100"/>
      <c r="G996" s="100"/>
      <c r="H996" s="100"/>
      <c r="I996" s="100"/>
      <c r="J996" s="100"/>
      <c r="K996" s="100"/>
    </row>
    <row r="997" spans="1:11" x14ac:dyDescent="0.2">
      <c r="A997" s="101"/>
      <c r="B997" s="100"/>
      <c r="C997" s="100"/>
      <c r="D997" s="100"/>
      <c r="E997" s="100"/>
      <c r="F997" s="100"/>
      <c r="G997" s="100"/>
      <c r="H997" s="100"/>
      <c r="I997" s="100"/>
      <c r="J997" s="100"/>
      <c r="K997" s="100"/>
    </row>
    <row r="998" spans="1:11" x14ac:dyDescent="0.2">
      <c r="A998" s="101"/>
      <c r="B998" s="100"/>
      <c r="C998" s="100"/>
      <c r="D998" s="100"/>
      <c r="E998" s="100"/>
      <c r="F998" s="100"/>
      <c r="G998" s="100"/>
      <c r="H998" s="100"/>
      <c r="I998" s="100"/>
      <c r="J998" s="100"/>
      <c r="K998" s="100"/>
    </row>
    <row r="999" spans="1:11" x14ac:dyDescent="0.2">
      <c r="A999" s="101"/>
      <c r="B999" s="100"/>
      <c r="C999" s="100"/>
      <c r="D999" s="100"/>
      <c r="E999" s="100"/>
      <c r="F999" s="100"/>
      <c r="G999" s="100"/>
      <c r="H999" s="100"/>
      <c r="I999" s="100"/>
      <c r="J999" s="100"/>
      <c r="K999" s="100"/>
    </row>
    <row r="1000" spans="1:11" x14ac:dyDescent="0.2">
      <c r="A1000" s="101"/>
      <c r="B1000" s="100"/>
      <c r="C1000" s="100"/>
      <c r="D1000" s="100"/>
      <c r="E1000" s="100"/>
      <c r="F1000" s="100"/>
      <c r="G1000" s="100"/>
      <c r="H1000" s="100"/>
      <c r="I1000" s="100"/>
      <c r="J1000" s="100"/>
      <c r="K1000" s="100"/>
    </row>
    <row r="1001" spans="1:11" x14ac:dyDescent="0.2">
      <c r="A1001" s="101"/>
      <c r="B1001" s="100"/>
      <c r="C1001" s="100"/>
      <c r="D1001" s="100"/>
      <c r="E1001" s="100"/>
      <c r="F1001" s="100"/>
      <c r="G1001" s="100"/>
      <c r="H1001" s="100"/>
      <c r="I1001" s="100"/>
      <c r="J1001" s="100"/>
      <c r="K1001" s="100"/>
    </row>
    <row r="1002" spans="1:11" x14ac:dyDescent="0.2">
      <c r="A1002" s="101"/>
      <c r="B1002" s="100"/>
      <c r="C1002" s="100"/>
      <c r="D1002" s="100"/>
      <c r="E1002" s="100"/>
      <c r="F1002" s="100"/>
      <c r="G1002" s="100"/>
      <c r="H1002" s="100"/>
      <c r="I1002" s="100"/>
      <c r="J1002" s="100"/>
      <c r="K1002" s="100"/>
    </row>
    <row r="1003" spans="1:11" x14ac:dyDescent="0.2">
      <c r="A1003" s="101"/>
      <c r="B1003" s="100"/>
      <c r="C1003" s="100"/>
      <c r="D1003" s="100"/>
      <c r="E1003" s="100"/>
      <c r="F1003" s="100"/>
      <c r="G1003" s="100"/>
      <c r="H1003" s="100"/>
      <c r="I1003" s="100"/>
      <c r="J1003" s="100"/>
      <c r="K1003" s="100"/>
    </row>
    <row r="1004" spans="1:11" x14ac:dyDescent="0.2">
      <c r="A1004" s="101"/>
      <c r="B1004" s="100"/>
      <c r="C1004" s="100"/>
      <c r="D1004" s="100"/>
      <c r="E1004" s="100"/>
      <c r="F1004" s="100"/>
      <c r="G1004" s="100"/>
      <c r="H1004" s="100"/>
      <c r="I1004" s="100"/>
      <c r="J1004" s="100"/>
      <c r="K1004" s="100"/>
    </row>
    <row r="1005" spans="1:11" x14ac:dyDescent="0.2">
      <c r="A1005" s="101"/>
      <c r="B1005" s="100"/>
      <c r="C1005" s="100"/>
      <c r="D1005" s="100"/>
      <c r="E1005" s="100"/>
      <c r="F1005" s="100"/>
      <c r="G1005" s="100"/>
      <c r="H1005" s="100"/>
      <c r="I1005" s="100"/>
      <c r="J1005" s="100"/>
      <c r="K1005" s="100"/>
    </row>
    <row r="1006" spans="1:11" x14ac:dyDescent="0.2">
      <c r="A1006" s="101"/>
      <c r="B1006" s="100"/>
      <c r="C1006" s="100"/>
      <c r="D1006" s="100"/>
      <c r="E1006" s="100"/>
      <c r="F1006" s="100"/>
      <c r="G1006" s="100"/>
      <c r="H1006" s="100"/>
      <c r="I1006" s="100"/>
      <c r="J1006" s="100"/>
      <c r="K1006" s="100"/>
    </row>
    <row r="1007" spans="1:11" x14ac:dyDescent="0.2">
      <c r="A1007" s="101"/>
      <c r="B1007" s="100"/>
      <c r="C1007" s="100"/>
      <c r="D1007" s="100"/>
      <c r="E1007" s="100"/>
      <c r="F1007" s="100"/>
      <c r="G1007" s="100"/>
      <c r="H1007" s="100"/>
      <c r="I1007" s="100"/>
      <c r="J1007" s="100"/>
      <c r="K1007" s="100"/>
    </row>
    <row r="1008" spans="1:11" x14ac:dyDescent="0.2">
      <c r="A1008" s="101"/>
      <c r="B1008" s="100"/>
      <c r="C1008" s="100"/>
      <c r="D1008" s="100"/>
      <c r="E1008" s="100"/>
      <c r="F1008" s="100"/>
      <c r="G1008" s="100"/>
      <c r="H1008" s="100"/>
      <c r="I1008" s="100"/>
      <c r="J1008" s="100"/>
      <c r="K1008" s="100"/>
    </row>
    <row r="1009" spans="1:11" x14ac:dyDescent="0.2">
      <c r="A1009" s="101"/>
      <c r="B1009" s="100"/>
      <c r="C1009" s="100"/>
      <c r="D1009" s="100"/>
      <c r="E1009" s="100"/>
      <c r="F1009" s="100"/>
      <c r="G1009" s="100"/>
      <c r="H1009" s="100"/>
      <c r="I1009" s="100"/>
      <c r="J1009" s="100"/>
      <c r="K1009" s="100"/>
    </row>
    <row r="1010" spans="1:11" x14ac:dyDescent="0.2">
      <c r="A1010" s="101"/>
      <c r="B1010" s="100"/>
      <c r="C1010" s="100"/>
      <c r="D1010" s="100"/>
      <c r="E1010" s="100"/>
      <c r="F1010" s="100"/>
      <c r="G1010" s="100"/>
      <c r="H1010" s="100"/>
      <c r="I1010" s="100"/>
      <c r="J1010" s="100"/>
      <c r="K1010" s="100"/>
    </row>
    <row r="1011" spans="1:11" x14ac:dyDescent="0.2">
      <c r="A1011" s="101"/>
      <c r="B1011" s="100"/>
      <c r="C1011" s="100"/>
      <c r="D1011" s="100"/>
      <c r="E1011" s="100"/>
      <c r="F1011" s="100"/>
      <c r="G1011" s="100"/>
      <c r="H1011" s="100"/>
      <c r="I1011" s="100"/>
      <c r="J1011" s="100"/>
      <c r="K1011" s="100"/>
    </row>
    <row r="1012" spans="1:11" x14ac:dyDescent="0.2">
      <c r="A1012" s="101"/>
      <c r="B1012" s="100"/>
      <c r="C1012" s="100"/>
      <c r="D1012" s="100"/>
      <c r="E1012" s="100"/>
      <c r="F1012" s="100"/>
      <c r="G1012" s="100"/>
      <c r="H1012" s="100"/>
      <c r="I1012" s="100"/>
      <c r="J1012" s="100"/>
      <c r="K1012" s="100"/>
    </row>
    <row r="1013" spans="1:11" x14ac:dyDescent="0.2">
      <c r="A1013" s="101"/>
      <c r="B1013" s="100"/>
      <c r="C1013" s="100"/>
      <c r="D1013" s="100"/>
      <c r="E1013" s="100"/>
      <c r="F1013" s="100"/>
      <c r="G1013" s="100"/>
      <c r="H1013" s="100"/>
      <c r="I1013" s="100"/>
      <c r="J1013" s="100"/>
      <c r="K1013" s="100"/>
    </row>
    <row r="1014" spans="1:11" x14ac:dyDescent="0.2">
      <c r="A1014" s="101"/>
      <c r="B1014" s="100"/>
      <c r="C1014" s="100"/>
      <c r="D1014" s="100"/>
      <c r="E1014" s="100"/>
      <c r="F1014" s="100"/>
      <c r="G1014" s="100"/>
      <c r="H1014" s="100"/>
      <c r="I1014" s="100"/>
      <c r="J1014" s="100"/>
      <c r="K1014" s="100"/>
    </row>
    <row r="1015" spans="1:11" x14ac:dyDescent="0.2">
      <c r="A1015" s="101"/>
      <c r="B1015" s="100"/>
      <c r="C1015" s="100"/>
      <c r="D1015" s="100"/>
      <c r="E1015" s="100"/>
      <c r="F1015" s="100"/>
      <c r="G1015" s="100"/>
      <c r="H1015" s="100"/>
      <c r="I1015" s="100"/>
      <c r="J1015" s="100"/>
      <c r="K1015" s="100"/>
    </row>
    <row r="1016" spans="1:11" x14ac:dyDescent="0.2">
      <c r="A1016" s="101"/>
      <c r="B1016" s="100"/>
      <c r="C1016" s="100"/>
      <c r="D1016" s="100"/>
      <c r="E1016" s="100"/>
      <c r="F1016" s="100"/>
      <c r="G1016" s="100"/>
      <c r="H1016" s="100"/>
      <c r="I1016" s="100"/>
      <c r="J1016" s="100"/>
      <c r="K1016" s="100"/>
    </row>
    <row r="1017" spans="1:11" x14ac:dyDescent="0.2">
      <c r="A1017" s="101"/>
      <c r="B1017" s="100"/>
      <c r="C1017" s="100"/>
      <c r="D1017" s="100"/>
      <c r="E1017" s="100"/>
      <c r="F1017" s="100"/>
      <c r="G1017" s="100"/>
      <c r="H1017" s="100"/>
      <c r="I1017" s="100"/>
      <c r="J1017" s="100"/>
      <c r="K1017" s="100"/>
    </row>
    <row r="1018" spans="1:11" x14ac:dyDescent="0.2">
      <c r="A1018" s="101"/>
      <c r="B1018" s="100"/>
      <c r="C1018" s="100"/>
      <c r="D1018" s="100"/>
      <c r="E1018" s="100"/>
      <c r="F1018" s="100"/>
      <c r="G1018" s="100"/>
      <c r="H1018" s="100"/>
      <c r="I1018" s="100"/>
      <c r="J1018" s="100"/>
      <c r="K1018" s="100"/>
    </row>
    <row r="1019" spans="1:11" x14ac:dyDescent="0.2">
      <c r="A1019" s="101"/>
      <c r="B1019" s="100"/>
      <c r="C1019" s="100"/>
      <c r="D1019" s="100"/>
      <c r="E1019" s="100"/>
      <c r="F1019" s="100"/>
      <c r="G1019" s="100"/>
      <c r="H1019" s="100"/>
      <c r="I1019" s="100"/>
      <c r="J1019" s="100"/>
      <c r="K1019" s="100"/>
    </row>
    <row r="1020" spans="1:11" x14ac:dyDescent="0.2">
      <c r="A1020" s="101"/>
      <c r="B1020" s="100"/>
      <c r="C1020" s="100"/>
      <c r="D1020" s="100"/>
      <c r="E1020" s="100"/>
      <c r="F1020" s="100"/>
      <c r="G1020" s="100"/>
      <c r="H1020" s="100"/>
      <c r="I1020" s="100"/>
      <c r="J1020" s="100"/>
      <c r="K1020" s="100"/>
    </row>
    <row r="1021" spans="1:11" x14ac:dyDescent="0.2">
      <c r="A1021" s="101"/>
      <c r="B1021" s="100"/>
      <c r="C1021" s="100"/>
      <c r="D1021" s="100"/>
      <c r="E1021" s="100"/>
      <c r="F1021" s="100"/>
      <c r="G1021" s="100"/>
      <c r="H1021" s="100"/>
      <c r="I1021" s="100"/>
      <c r="J1021" s="100"/>
      <c r="K1021" s="100"/>
    </row>
    <row r="1022" spans="1:11" x14ac:dyDescent="0.2">
      <c r="A1022" s="101"/>
      <c r="B1022" s="100"/>
      <c r="C1022" s="100"/>
      <c r="D1022" s="100"/>
      <c r="E1022" s="100"/>
      <c r="F1022" s="100"/>
      <c r="G1022" s="100"/>
      <c r="H1022" s="100"/>
      <c r="I1022" s="100"/>
      <c r="J1022" s="100"/>
      <c r="K1022" s="100"/>
    </row>
    <row r="1023" spans="1:11" x14ac:dyDescent="0.2">
      <c r="A1023" s="101"/>
      <c r="B1023" s="100"/>
      <c r="C1023" s="100"/>
      <c r="D1023" s="100"/>
      <c r="E1023" s="100"/>
      <c r="F1023" s="100"/>
      <c r="G1023" s="100"/>
      <c r="H1023" s="100"/>
      <c r="I1023" s="100"/>
      <c r="J1023" s="100"/>
      <c r="K1023" s="100"/>
    </row>
    <row r="1024" spans="1:11" x14ac:dyDescent="0.2">
      <c r="A1024" s="101"/>
      <c r="B1024" s="100"/>
      <c r="C1024" s="100"/>
      <c r="D1024" s="100"/>
      <c r="E1024" s="100"/>
      <c r="F1024" s="100"/>
      <c r="G1024" s="100"/>
      <c r="H1024" s="100"/>
      <c r="I1024" s="100"/>
      <c r="J1024" s="100"/>
      <c r="K1024" s="100"/>
    </row>
    <row r="1025" spans="1:11" x14ac:dyDescent="0.2">
      <c r="A1025" s="101"/>
      <c r="B1025" s="100"/>
      <c r="C1025" s="100"/>
      <c r="D1025" s="100"/>
      <c r="E1025" s="100"/>
      <c r="F1025" s="100"/>
      <c r="G1025" s="100"/>
      <c r="H1025" s="100"/>
      <c r="I1025" s="100"/>
      <c r="J1025" s="100"/>
      <c r="K1025" s="100"/>
    </row>
    <row r="1026" spans="1:11" x14ac:dyDescent="0.2">
      <c r="A1026" s="101"/>
      <c r="B1026" s="100"/>
      <c r="C1026" s="100"/>
      <c r="D1026" s="100"/>
      <c r="E1026" s="100"/>
      <c r="F1026" s="100"/>
      <c r="G1026" s="100"/>
      <c r="H1026" s="100"/>
      <c r="I1026" s="100"/>
      <c r="J1026" s="100"/>
      <c r="K1026" s="100"/>
    </row>
    <row r="1027" spans="1:11" x14ac:dyDescent="0.2">
      <c r="A1027" s="101"/>
      <c r="B1027" s="100"/>
      <c r="C1027" s="100"/>
      <c r="D1027" s="100"/>
      <c r="E1027" s="100"/>
      <c r="F1027" s="100"/>
      <c r="G1027" s="100"/>
      <c r="H1027" s="100"/>
      <c r="I1027" s="100"/>
      <c r="J1027" s="100"/>
      <c r="K1027" s="100"/>
    </row>
    <row r="1028" spans="1:11" x14ac:dyDescent="0.2">
      <c r="A1028" s="101"/>
      <c r="B1028" s="100"/>
      <c r="C1028" s="100"/>
      <c r="D1028" s="100"/>
      <c r="E1028" s="100"/>
      <c r="F1028" s="100"/>
      <c r="G1028" s="100"/>
      <c r="H1028" s="100"/>
      <c r="I1028" s="100"/>
      <c r="J1028" s="100"/>
      <c r="K1028" s="100"/>
    </row>
    <row r="1029" spans="1:11" x14ac:dyDescent="0.2">
      <c r="A1029" s="101"/>
      <c r="B1029" s="100"/>
      <c r="C1029" s="100"/>
      <c r="D1029" s="100"/>
      <c r="E1029" s="100"/>
      <c r="F1029" s="100"/>
      <c r="G1029" s="100"/>
      <c r="H1029" s="100"/>
      <c r="I1029" s="100"/>
      <c r="J1029" s="100"/>
      <c r="K1029" s="100"/>
    </row>
    <row r="1030" spans="1:11" x14ac:dyDescent="0.2">
      <c r="A1030" s="101"/>
      <c r="B1030" s="100"/>
      <c r="C1030" s="100"/>
      <c r="D1030" s="100"/>
      <c r="E1030" s="100"/>
      <c r="F1030" s="100"/>
      <c r="G1030" s="100"/>
      <c r="H1030" s="100"/>
      <c r="I1030" s="100"/>
      <c r="J1030" s="100"/>
      <c r="K1030" s="100"/>
    </row>
    <row r="1031" spans="1:11" x14ac:dyDescent="0.2">
      <c r="A1031" s="101"/>
      <c r="B1031" s="100"/>
      <c r="C1031" s="100"/>
      <c r="D1031" s="100"/>
      <c r="E1031" s="100"/>
      <c r="F1031" s="100"/>
      <c r="G1031" s="100"/>
      <c r="H1031" s="100"/>
      <c r="I1031" s="100"/>
      <c r="J1031" s="100"/>
      <c r="K1031" s="100"/>
    </row>
    <row r="1032" spans="1:11" x14ac:dyDescent="0.2">
      <c r="A1032" s="101"/>
      <c r="B1032" s="100"/>
      <c r="C1032" s="100"/>
      <c r="D1032" s="100"/>
      <c r="E1032" s="100"/>
      <c r="F1032" s="100"/>
      <c r="G1032" s="100"/>
      <c r="H1032" s="100"/>
      <c r="I1032" s="100"/>
      <c r="J1032" s="100"/>
      <c r="K1032" s="100"/>
    </row>
    <row r="1033" spans="1:11" x14ac:dyDescent="0.2">
      <c r="A1033" s="101"/>
      <c r="B1033" s="100"/>
      <c r="C1033" s="100"/>
      <c r="D1033" s="100"/>
      <c r="E1033" s="100"/>
      <c r="F1033" s="100"/>
      <c r="G1033" s="100"/>
      <c r="H1033" s="100"/>
      <c r="I1033" s="100"/>
      <c r="J1033" s="100"/>
      <c r="K1033" s="100"/>
    </row>
    <row r="1034" spans="1:11" x14ac:dyDescent="0.2">
      <c r="A1034" s="101"/>
      <c r="B1034" s="100"/>
      <c r="C1034" s="100"/>
      <c r="D1034" s="100"/>
      <c r="E1034" s="100"/>
      <c r="F1034" s="100"/>
      <c r="G1034" s="100"/>
      <c r="H1034" s="100"/>
      <c r="I1034" s="100"/>
      <c r="J1034" s="100"/>
      <c r="K1034" s="100"/>
    </row>
    <row r="1035" spans="1:11" x14ac:dyDescent="0.2">
      <c r="A1035" s="101"/>
      <c r="B1035" s="100"/>
      <c r="C1035" s="100"/>
      <c r="D1035" s="100"/>
      <c r="E1035" s="100"/>
      <c r="F1035" s="100"/>
      <c r="G1035" s="100"/>
      <c r="H1035" s="100"/>
      <c r="I1035" s="100"/>
      <c r="J1035" s="100"/>
      <c r="K1035" s="100"/>
    </row>
    <row r="1036" spans="1:11" x14ac:dyDescent="0.2">
      <c r="A1036" s="101"/>
      <c r="B1036" s="100"/>
      <c r="C1036" s="100"/>
      <c r="D1036" s="100"/>
      <c r="E1036" s="100"/>
      <c r="F1036" s="100"/>
      <c r="G1036" s="100"/>
      <c r="H1036" s="100"/>
      <c r="I1036" s="100"/>
      <c r="J1036" s="100"/>
      <c r="K1036" s="100"/>
    </row>
    <row r="1037" spans="1:11" x14ac:dyDescent="0.2">
      <c r="A1037" s="101"/>
      <c r="B1037" s="100"/>
      <c r="C1037" s="100"/>
      <c r="D1037" s="100"/>
      <c r="E1037" s="100"/>
      <c r="F1037" s="100"/>
      <c r="G1037" s="100"/>
      <c r="H1037" s="100"/>
      <c r="I1037" s="100"/>
      <c r="J1037" s="100"/>
      <c r="K1037" s="100"/>
    </row>
    <row r="1038" spans="1:11" x14ac:dyDescent="0.2">
      <c r="A1038" s="101"/>
      <c r="B1038" s="100"/>
      <c r="C1038" s="100"/>
      <c r="D1038" s="100"/>
      <c r="E1038" s="100"/>
      <c r="F1038" s="100"/>
      <c r="G1038" s="100"/>
      <c r="H1038" s="100"/>
      <c r="I1038" s="100"/>
      <c r="J1038" s="100"/>
      <c r="K1038" s="100"/>
    </row>
    <row r="1039" spans="1:11" x14ac:dyDescent="0.2">
      <c r="A1039" s="101"/>
      <c r="B1039" s="100"/>
      <c r="C1039" s="100"/>
      <c r="D1039" s="100"/>
      <c r="E1039" s="100"/>
      <c r="F1039" s="100"/>
      <c r="G1039" s="100"/>
      <c r="H1039" s="100"/>
      <c r="I1039" s="100"/>
      <c r="J1039" s="100"/>
      <c r="K1039" s="100"/>
    </row>
    <row r="1040" spans="1:11" x14ac:dyDescent="0.2">
      <c r="A1040" s="101"/>
      <c r="B1040" s="100"/>
      <c r="C1040" s="100"/>
      <c r="D1040" s="100"/>
      <c r="E1040" s="100"/>
      <c r="F1040" s="100"/>
      <c r="G1040" s="100"/>
      <c r="H1040" s="100"/>
      <c r="I1040" s="100"/>
      <c r="J1040" s="100"/>
      <c r="K1040" s="100"/>
    </row>
    <row r="1041" spans="1:11" x14ac:dyDescent="0.2">
      <c r="A1041" s="101"/>
      <c r="B1041" s="100"/>
      <c r="C1041" s="100"/>
      <c r="D1041" s="100"/>
      <c r="E1041" s="100"/>
      <c r="F1041" s="100"/>
      <c r="G1041" s="100"/>
      <c r="H1041" s="100"/>
      <c r="I1041" s="100"/>
      <c r="J1041" s="100"/>
      <c r="K1041" s="100"/>
    </row>
    <row r="1042" spans="1:11" x14ac:dyDescent="0.2">
      <c r="A1042" s="101"/>
      <c r="B1042" s="100"/>
      <c r="C1042" s="100"/>
      <c r="D1042" s="100"/>
      <c r="E1042" s="100"/>
      <c r="F1042" s="100"/>
      <c r="G1042" s="100"/>
      <c r="H1042" s="100"/>
      <c r="I1042" s="100"/>
      <c r="J1042" s="100"/>
      <c r="K1042" s="100"/>
    </row>
    <row r="1043" spans="1:11" x14ac:dyDescent="0.2">
      <c r="A1043" s="101"/>
      <c r="B1043" s="100"/>
      <c r="C1043" s="100"/>
      <c r="D1043" s="100"/>
      <c r="E1043" s="100"/>
      <c r="F1043" s="100"/>
      <c r="G1043" s="100"/>
      <c r="H1043" s="100"/>
      <c r="I1043" s="100"/>
      <c r="J1043" s="100"/>
      <c r="K1043" s="100"/>
    </row>
    <row r="1044" spans="1:11" x14ac:dyDescent="0.2">
      <c r="A1044" s="101"/>
      <c r="B1044" s="100"/>
      <c r="C1044" s="100"/>
      <c r="D1044" s="100"/>
      <c r="E1044" s="100"/>
      <c r="F1044" s="100"/>
      <c r="G1044" s="100"/>
      <c r="H1044" s="100"/>
      <c r="I1044" s="100"/>
      <c r="J1044" s="100"/>
      <c r="K1044" s="100"/>
    </row>
    <row r="1045" spans="1:11" x14ac:dyDescent="0.2">
      <c r="A1045" s="101"/>
      <c r="B1045" s="100"/>
      <c r="C1045" s="100"/>
      <c r="D1045" s="100"/>
      <c r="E1045" s="100"/>
      <c r="F1045" s="100"/>
      <c r="G1045" s="100"/>
      <c r="H1045" s="100"/>
      <c r="I1045" s="100"/>
      <c r="J1045" s="100"/>
      <c r="K1045" s="100"/>
    </row>
    <row r="1046" spans="1:11" x14ac:dyDescent="0.2">
      <c r="A1046" s="101"/>
      <c r="B1046" s="100"/>
      <c r="C1046" s="100"/>
      <c r="D1046" s="100"/>
      <c r="E1046" s="100"/>
      <c r="F1046" s="100"/>
      <c r="G1046" s="100"/>
      <c r="H1046" s="100"/>
      <c r="I1046" s="100"/>
      <c r="J1046" s="100"/>
      <c r="K1046" s="100"/>
    </row>
    <row r="1047" spans="1:11" x14ac:dyDescent="0.2">
      <c r="A1047" s="101"/>
      <c r="B1047" s="100"/>
      <c r="C1047" s="100"/>
      <c r="D1047" s="100"/>
      <c r="E1047" s="100"/>
      <c r="F1047" s="100"/>
      <c r="G1047" s="100"/>
      <c r="H1047" s="100"/>
      <c r="I1047" s="100"/>
      <c r="J1047" s="100"/>
      <c r="K1047" s="100"/>
    </row>
    <row r="1048" spans="1:11" x14ac:dyDescent="0.2">
      <c r="A1048" s="101"/>
      <c r="B1048" s="100"/>
      <c r="C1048" s="100"/>
      <c r="D1048" s="100"/>
      <c r="E1048" s="100"/>
      <c r="F1048" s="100"/>
      <c r="G1048" s="100"/>
      <c r="H1048" s="100"/>
      <c r="I1048" s="100"/>
      <c r="J1048" s="100"/>
      <c r="K1048" s="100"/>
    </row>
    <row r="1049" spans="1:11" x14ac:dyDescent="0.2">
      <c r="A1049" s="101"/>
      <c r="B1049" s="100"/>
      <c r="C1049" s="100"/>
      <c r="D1049" s="100"/>
      <c r="E1049" s="100"/>
      <c r="F1049" s="100"/>
      <c r="G1049" s="100"/>
      <c r="H1049" s="100"/>
      <c r="I1049" s="100"/>
      <c r="J1049" s="100"/>
      <c r="K1049" s="100"/>
    </row>
    <row r="1050" spans="1:11" x14ac:dyDescent="0.2">
      <c r="A1050" s="101"/>
      <c r="B1050" s="100"/>
      <c r="C1050" s="100"/>
      <c r="D1050" s="100"/>
      <c r="E1050" s="100"/>
      <c r="F1050" s="100"/>
      <c r="G1050" s="100"/>
      <c r="H1050" s="100"/>
      <c r="I1050" s="100"/>
      <c r="J1050" s="100"/>
      <c r="K1050" s="100"/>
    </row>
    <row r="1051" spans="1:11" x14ac:dyDescent="0.2">
      <c r="A1051" s="101"/>
      <c r="B1051" s="100"/>
      <c r="C1051" s="100"/>
      <c r="D1051" s="100"/>
      <c r="E1051" s="100"/>
      <c r="F1051" s="100"/>
      <c r="G1051" s="100"/>
      <c r="H1051" s="100"/>
      <c r="I1051" s="100"/>
      <c r="J1051" s="100"/>
      <c r="K1051" s="100"/>
    </row>
    <row r="1052" spans="1:11" x14ac:dyDescent="0.2">
      <c r="A1052" s="101"/>
      <c r="B1052" s="100"/>
      <c r="C1052" s="100"/>
      <c r="D1052" s="100"/>
      <c r="E1052" s="100"/>
      <c r="F1052" s="100"/>
      <c r="G1052" s="100"/>
      <c r="H1052" s="100"/>
      <c r="I1052" s="100"/>
      <c r="J1052" s="100"/>
      <c r="K1052" s="100"/>
    </row>
    <row r="1053" spans="1:11" x14ac:dyDescent="0.2">
      <c r="A1053" s="101"/>
      <c r="B1053" s="100"/>
      <c r="C1053" s="100"/>
      <c r="D1053" s="100"/>
      <c r="E1053" s="100"/>
      <c r="F1053" s="100"/>
      <c r="G1053" s="100"/>
      <c r="H1053" s="100"/>
      <c r="I1053" s="100"/>
      <c r="J1053" s="100"/>
      <c r="K1053" s="100"/>
    </row>
    <row r="1054" spans="1:11" x14ac:dyDescent="0.2">
      <c r="A1054" s="101"/>
      <c r="B1054" s="100"/>
      <c r="C1054" s="100"/>
      <c r="D1054" s="100"/>
      <c r="E1054" s="100"/>
      <c r="F1054" s="100"/>
      <c r="G1054" s="100"/>
      <c r="H1054" s="100"/>
      <c r="I1054" s="100"/>
      <c r="J1054" s="100"/>
      <c r="K1054" s="100"/>
    </row>
    <row r="1055" spans="1:11" x14ac:dyDescent="0.2">
      <c r="A1055" s="101"/>
      <c r="B1055" s="100"/>
      <c r="C1055" s="100"/>
      <c r="D1055" s="100"/>
      <c r="E1055" s="100"/>
      <c r="F1055" s="100"/>
      <c r="G1055" s="100"/>
      <c r="H1055" s="100"/>
      <c r="I1055" s="100"/>
      <c r="J1055" s="100"/>
      <c r="K1055" s="100"/>
    </row>
    <row r="1056" spans="1:11" x14ac:dyDescent="0.2">
      <c r="A1056" s="101"/>
      <c r="B1056" s="100"/>
      <c r="C1056" s="100"/>
      <c r="D1056" s="100"/>
      <c r="E1056" s="100"/>
      <c r="F1056" s="100"/>
      <c r="G1056" s="100"/>
      <c r="H1056" s="100"/>
      <c r="I1056" s="100"/>
      <c r="J1056" s="100"/>
      <c r="K1056" s="100"/>
    </row>
    <row r="1057" spans="1:11" x14ac:dyDescent="0.2">
      <c r="A1057" s="101"/>
      <c r="B1057" s="100"/>
      <c r="C1057" s="100"/>
      <c r="D1057" s="100"/>
      <c r="E1057" s="100"/>
      <c r="F1057" s="100"/>
      <c r="G1057" s="100"/>
      <c r="H1057" s="100"/>
      <c r="I1057" s="100"/>
      <c r="J1057" s="100"/>
      <c r="K1057" s="100"/>
    </row>
    <row r="1058" spans="1:11" x14ac:dyDescent="0.2">
      <c r="A1058" s="101"/>
      <c r="B1058" s="100"/>
      <c r="C1058" s="100"/>
      <c r="D1058" s="100"/>
      <c r="E1058" s="100"/>
      <c r="F1058" s="100"/>
      <c r="G1058" s="100"/>
      <c r="H1058" s="100"/>
      <c r="I1058" s="100"/>
      <c r="J1058" s="100"/>
      <c r="K1058" s="100"/>
    </row>
    <row r="1059" spans="1:11" x14ac:dyDescent="0.2">
      <c r="A1059" s="101"/>
      <c r="B1059" s="100"/>
      <c r="C1059" s="100"/>
      <c r="D1059" s="100"/>
      <c r="E1059" s="100"/>
      <c r="F1059" s="100"/>
      <c r="G1059" s="100"/>
      <c r="H1059" s="100"/>
      <c r="I1059" s="100"/>
      <c r="J1059" s="100"/>
      <c r="K1059" s="100"/>
    </row>
    <row r="1060" spans="1:11" x14ac:dyDescent="0.2">
      <c r="A1060" s="101"/>
      <c r="B1060" s="100"/>
      <c r="C1060" s="100"/>
      <c r="D1060" s="100"/>
      <c r="E1060" s="100"/>
      <c r="F1060" s="100"/>
      <c r="G1060" s="100"/>
      <c r="H1060" s="100"/>
      <c r="I1060" s="100"/>
      <c r="J1060" s="100"/>
      <c r="K1060" s="100"/>
    </row>
    <row r="1061" spans="1:11" x14ac:dyDescent="0.2">
      <c r="A1061" s="101"/>
      <c r="B1061" s="100"/>
      <c r="C1061" s="100"/>
      <c r="D1061" s="100"/>
      <c r="E1061" s="100"/>
      <c r="F1061" s="100"/>
      <c r="G1061" s="100"/>
      <c r="H1061" s="100"/>
      <c r="I1061" s="100"/>
      <c r="J1061" s="100"/>
      <c r="K1061" s="100"/>
    </row>
    <row r="1062" spans="1:11" x14ac:dyDescent="0.2">
      <c r="A1062" s="101"/>
      <c r="B1062" s="100"/>
      <c r="C1062" s="100"/>
      <c r="D1062" s="100"/>
      <c r="E1062" s="100"/>
      <c r="F1062" s="100"/>
      <c r="G1062" s="100"/>
      <c r="H1062" s="100"/>
      <c r="I1062" s="100"/>
      <c r="J1062" s="100"/>
      <c r="K1062" s="100"/>
    </row>
    <row r="1063" spans="1:11" x14ac:dyDescent="0.2">
      <c r="A1063" s="101"/>
      <c r="B1063" s="100"/>
      <c r="C1063" s="100"/>
      <c r="D1063" s="100"/>
      <c r="E1063" s="100"/>
      <c r="F1063" s="100"/>
      <c r="G1063" s="100"/>
      <c r="H1063" s="100"/>
      <c r="I1063" s="100"/>
      <c r="J1063" s="100"/>
      <c r="K1063" s="100"/>
    </row>
    <row r="1064" spans="1:11" x14ac:dyDescent="0.2">
      <c r="A1064" s="101"/>
      <c r="B1064" s="100"/>
      <c r="C1064" s="100"/>
      <c r="D1064" s="100"/>
      <c r="E1064" s="100"/>
      <c r="F1064" s="100"/>
      <c r="G1064" s="100"/>
      <c r="H1064" s="100"/>
      <c r="I1064" s="100"/>
      <c r="J1064" s="100"/>
      <c r="K1064" s="100"/>
    </row>
    <row r="1065" spans="1:11" x14ac:dyDescent="0.2">
      <c r="A1065" s="101"/>
      <c r="B1065" s="100"/>
      <c r="C1065" s="100"/>
      <c r="D1065" s="100"/>
      <c r="E1065" s="100"/>
      <c r="F1065" s="100"/>
      <c r="G1065" s="100"/>
      <c r="H1065" s="100"/>
      <c r="I1065" s="100"/>
      <c r="J1065" s="100"/>
      <c r="K1065" s="100"/>
    </row>
    <row r="1066" spans="1:11" x14ac:dyDescent="0.2">
      <c r="A1066" s="101"/>
      <c r="B1066" s="100"/>
      <c r="C1066" s="100"/>
      <c r="D1066" s="100"/>
      <c r="E1066" s="100"/>
      <c r="F1066" s="100"/>
      <c r="G1066" s="100"/>
      <c r="H1066" s="100"/>
      <c r="I1066" s="100"/>
      <c r="J1066" s="100"/>
      <c r="K1066" s="100"/>
    </row>
    <row r="1067" spans="1:11" x14ac:dyDescent="0.2">
      <c r="A1067" s="101"/>
      <c r="B1067" s="100"/>
      <c r="C1067" s="100"/>
      <c r="D1067" s="100"/>
      <c r="E1067" s="100"/>
      <c r="F1067" s="100"/>
      <c r="G1067" s="100"/>
      <c r="H1067" s="100"/>
      <c r="I1067" s="100"/>
      <c r="J1067" s="100"/>
      <c r="K1067" s="100"/>
    </row>
    <row r="1068" spans="1:11" x14ac:dyDescent="0.2">
      <c r="A1068" s="101"/>
      <c r="B1068" s="100"/>
      <c r="C1068" s="100"/>
      <c r="D1068" s="100"/>
      <c r="E1068" s="100"/>
      <c r="F1068" s="100"/>
      <c r="G1068" s="100"/>
      <c r="H1068" s="100"/>
      <c r="I1068" s="100"/>
      <c r="J1068" s="100"/>
      <c r="K1068" s="100"/>
    </row>
    <row r="1069" spans="1:11" x14ac:dyDescent="0.2">
      <c r="A1069" s="101"/>
      <c r="B1069" s="100"/>
      <c r="C1069" s="100"/>
      <c r="D1069" s="100"/>
      <c r="E1069" s="100"/>
      <c r="F1069" s="100"/>
      <c r="G1069" s="100"/>
      <c r="H1069" s="100"/>
      <c r="I1069" s="100"/>
      <c r="J1069" s="100"/>
      <c r="K1069" s="100"/>
    </row>
    <row r="1070" spans="1:11" x14ac:dyDescent="0.2">
      <c r="A1070" s="101"/>
      <c r="B1070" s="100"/>
      <c r="C1070" s="100"/>
      <c r="D1070" s="100"/>
      <c r="E1070" s="100"/>
      <c r="F1070" s="100"/>
      <c r="G1070" s="100"/>
      <c r="H1070" s="100"/>
      <c r="I1070" s="100"/>
      <c r="J1070" s="100"/>
      <c r="K1070" s="100"/>
    </row>
    <row r="1071" spans="1:11" x14ac:dyDescent="0.2">
      <c r="A1071" s="101"/>
      <c r="B1071" s="100"/>
      <c r="C1071" s="100"/>
      <c r="D1071" s="100"/>
      <c r="E1071" s="100"/>
      <c r="F1071" s="100"/>
      <c r="G1071" s="100"/>
      <c r="H1071" s="100"/>
      <c r="I1071" s="100"/>
      <c r="J1071" s="100"/>
      <c r="K1071" s="100"/>
    </row>
    <row r="1072" spans="1:11" x14ac:dyDescent="0.2">
      <c r="A1072" s="101"/>
      <c r="B1072" s="100"/>
      <c r="C1072" s="100"/>
      <c r="D1072" s="100"/>
      <c r="E1072" s="100"/>
      <c r="F1072" s="100"/>
      <c r="G1072" s="100"/>
      <c r="H1072" s="100"/>
      <c r="I1072" s="100"/>
      <c r="J1072" s="100"/>
      <c r="K1072" s="100"/>
    </row>
    <row r="1073" spans="1:11" x14ac:dyDescent="0.2">
      <c r="A1073" s="101"/>
      <c r="B1073" s="100"/>
      <c r="C1073" s="100"/>
      <c r="D1073" s="100"/>
      <c r="E1073" s="100"/>
      <c r="F1073" s="100"/>
      <c r="G1073" s="100"/>
      <c r="H1073" s="100"/>
      <c r="I1073" s="100"/>
      <c r="J1073" s="100"/>
      <c r="K1073" s="100"/>
    </row>
    <row r="1074" spans="1:11" x14ac:dyDescent="0.2">
      <c r="A1074" s="101"/>
      <c r="B1074" s="100"/>
      <c r="C1074" s="100"/>
      <c r="D1074" s="100"/>
      <c r="E1074" s="100"/>
      <c r="F1074" s="100"/>
      <c r="G1074" s="100"/>
      <c r="H1074" s="100"/>
      <c r="I1074" s="100"/>
      <c r="J1074" s="100"/>
      <c r="K1074" s="100"/>
    </row>
    <row r="1075" spans="1:11" x14ac:dyDescent="0.2">
      <c r="A1075" s="101"/>
      <c r="B1075" s="100"/>
      <c r="C1075" s="100"/>
      <c r="D1075" s="100"/>
      <c r="E1075" s="100"/>
      <c r="F1075" s="100"/>
      <c r="G1075" s="100"/>
      <c r="H1075" s="100"/>
      <c r="I1075" s="100"/>
      <c r="J1075" s="100"/>
      <c r="K1075" s="100"/>
    </row>
    <row r="1076" spans="1:11" x14ac:dyDescent="0.2">
      <c r="A1076" s="101"/>
      <c r="B1076" s="100"/>
      <c r="C1076" s="100"/>
      <c r="D1076" s="100"/>
      <c r="E1076" s="100"/>
      <c r="F1076" s="100"/>
      <c r="G1076" s="100"/>
      <c r="H1076" s="100"/>
      <c r="I1076" s="100"/>
      <c r="J1076" s="100"/>
      <c r="K1076" s="100"/>
    </row>
    <row r="1077" spans="1:11" x14ac:dyDescent="0.2">
      <c r="A1077" s="101"/>
      <c r="B1077" s="100"/>
      <c r="C1077" s="100"/>
      <c r="D1077" s="100"/>
      <c r="E1077" s="100"/>
      <c r="F1077" s="100"/>
      <c r="G1077" s="100"/>
      <c r="H1077" s="100"/>
      <c r="I1077" s="100"/>
      <c r="J1077" s="100"/>
      <c r="K1077" s="100"/>
    </row>
    <row r="1078" spans="1:11" x14ac:dyDescent="0.2">
      <c r="A1078" s="101"/>
      <c r="B1078" s="100"/>
      <c r="C1078" s="100"/>
      <c r="D1078" s="100"/>
      <c r="E1078" s="100"/>
      <c r="F1078" s="100"/>
      <c r="G1078" s="100"/>
      <c r="H1078" s="100"/>
      <c r="I1078" s="100"/>
      <c r="J1078" s="100"/>
      <c r="K1078" s="100"/>
    </row>
    <row r="1079" spans="1:11" x14ac:dyDescent="0.2">
      <c r="A1079" s="101"/>
      <c r="B1079" s="100"/>
      <c r="C1079" s="100"/>
      <c r="D1079" s="100"/>
      <c r="E1079" s="100"/>
      <c r="F1079" s="100"/>
      <c r="G1079" s="100"/>
      <c r="H1079" s="100"/>
      <c r="I1079" s="100"/>
      <c r="J1079" s="100"/>
      <c r="K1079" s="100"/>
    </row>
    <row r="1080" spans="1:11" x14ac:dyDescent="0.2">
      <c r="A1080" s="101"/>
      <c r="B1080" s="100"/>
      <c r="C1080" s="100"/>
      <c r="D1080" s="100"/>
      <c r="E1080" s="100"/>
      <c r="F1080" s="100"/>
      <c r="G1080" s="100"/>
      <c r="H1080" s="100"/>
      <c r="I1080" s="100"/>
      <c r="J1080" s="100"/>
      <c r="K1080" s="100"/>
    </row>
    <row r="1081" spans="1:11" x14ac:dyDescent="0.2">
      <c r="A1081" s="101"/>
      <c r="B1081" s="100"/>
      <c r="C1081" s="100"/>
      <c r="D1081" s="100"/>
      <c r="E1081" s="100"/>
      <c r="F1081" s="100"/>
      <c r="G1081" s="100"/>
      <c r="H1081" s="100"/>
      <c r="I1081" s="100"/>
      <c r="J1081" s="100"/>
      <c r="K1081" s="100"/>
    </row>
    <row r="1082" spans="1:11" x14ac:dyDescent="0.2">
      <c r="A1082" s="101"/>
      <c r="B1082" s="100"/>
      <c r="C1082" s="100"/>
      <c r="D1082" s="100"/>
      <c r="E1082" s="100"/>
      <c r="F1082" s="100"/>
      <c r="G1082" s="100"/>
      <c r="H1082" s="100"/>
      <c r="I1082" s="100"/>
      <c r="J1082" s="100"/>
      <c r="K1082" s="100"/>
    </row>
    <row r="1083" spans="1:11" x14ac:dyDescent="0.2">
      <c r="A1083" s="101"/>
      <c r="B1083" s="100"/>
      <c r="C1083" s="100"/>
      <c r="D1083" s="100"/>
      <c r="E1083" s="100"/>
      <c r="F1083" s="100"/>
      <c r="G1083" s="100"/>
      <c r="H1083" s="100"/>
      <c r="I1083" s="100"/>
      <c r="J1083" s="100"/>
      <c r="K1083" s="100"/>
    </row>
    <row r="1084" spans="1:11" x14ac:dyDescent="0.2">
      <c r="A1084" s="101"/>
      <c r="B1084" s="100"/>
      <c r="C1084" s="100"/>
      <c r="D1084" s="100"/>
      <c r="E1084" s="100"/>
      <c r="F1084" s="100"/>
      <c r="G1084" s="100"/>
      <c r="H1084" s="100"/>
      <c r="I1084" s="100"/>
      <c r="J1084" s="100"/>
      <c r="K1084" s="100"/>
    </row>
    <row r="1085" spans="1:11" x14ac:dyDescent="0.2">
      <c r="A1085" s="101"/>
      <c r="B1085" s="100"/>
      <c r="C1085" s="100"/>
      <c r="D1085" s="100"/>
      <c r="E1085" s="100"/>
      <c r="F1085" s="100"/>
      <c r="G1085" s="100"/>
      <c r="H1085" s="100"/>
      <c r="I1085" s="100"/>
      <c r="J1085" s="100"/>
      <c r="K1085" s="100"/>
    </row>
    <row r="1086" spans="1:11" x14ac:dyDescent="0.2">
      <c r="A1086" s="101"/>
      <c r="B1086" s="100"/>
      <c r="C1086" s="100"/>
      <c r="D1086" s="100"/>
      <c r="E1086" s="100"/>
      <c r="F1086" s="100"/>
      <c r="G1086" s="100"/>
      <c r="H1086" s="100"/>
      <c r="I1086" s="100"/>
      <c r="J1086" s="100"/>
      <c r="K1086" s="100"/>
    </row>
    <row r="1087" spans="1:11" x14ac:dyDescent="0.2">
      <c r="A1087" s="101"/>
      <c r="B1087" s="100"/>
      <c r="C1087" s="100"/>
      <c r="D1087" s="100"/>
      <c r="E1087" s="100"/>
      <c r="F1087" s="100"/>
      <c r="G1087" s="100"/>
      <c r="H1087" s="100"/>
      <c r="I1087" s="100"/>
      <c r="J1087" s="100"/>
      <c r="K1087" s="100"/>
    </row>
    <row r="1088" spans="1:11" x14ac:dyDescent="0.2">
      <c r="A1088" s="101"/>
      <c r="B1088" s="100"/>
      <c r="C1088" s="100"/>
      <c r="D1088" s="100"/>
      <c r="E1088" s="100"/>
      <c r="F1088" s="100"/>
      <c r="G1088" s="100"/>
      <c r="H1088" s="100"/>
      <c r="I1088" s="100"/>
      <c r="J1088" s="100"/>
      <c r="K1088" s="100"/>
    </row>
    <row r="1089" spans="1:11" x14ac:dyDescent="0.2">
      <c r="A1089" s="101"/>
      <c r="B1089" s="100"/>
      <c r="C1089" s="100"/>
      <c r="D1089" s="100"/>
      <c r="E1089" s="100"/>
      <c r="F1089" s="100"/>
      <c r="G1089" s="100"/>
      <c r="H1089" s="100"/>
      <c r="I1089" s="100"/>
      <c r="J1089" s="100"/>
      <c r="K1089" s="100"/>
    </row>
    <row r="1090" spans="1:11" x14ac:dyDescent="0.2">
      <c r="A1090" s="101"/>
      <c r="B1090" s="100"/>
      <c r="C1090" s="100"/>
      <c r="D1090" s="100"/>
      <c r="E1090" s="100"/>
      <c r="F1090" s="100"/>
      <c r="G1090" s="100"/>
      <c r="H1090" s="100"/>
      <c r="I1090" s="100"/>
      <c r="J1090" s="100"/>
      <c r="K1090" s="100"/>
    </row>
    <row r="1091" spans="1:11" x14ac:dyDescent="0.2">
      <c r="A1091" s="101"/>
      <c r="B1091" s="100"/>
      <c r="C1091" s="100"/>
      <c r="D1091" s="100"/>
      <c r="E1091" s="100"/>
      <c r="F1091" s="100"/>
      <c r="G1091" s="100"/>
      <c r="H1091" s="100"/>
      <c r="I1091" s="100"/>
      <c r="J1091" s="100"/>
      <c r="K1091" s="100"/>
    </row>
    <row r="1092" spans="1:11" x14ac:dyDescent="0.2">
      <c r="A1092" s="101"/>
      <c r="B1092" s="100"/>
      <c r="C1092" s="100"/>
      <c r="D1092" s="100"/>
      <c r="E1092" s="100"/>
      <c r="F1092" s="100"/>
      <c r="G1092" s="100"/>
      <c r="H1092" s="100"/>
      <c r="I1092" s="100"/>
      <c r="J1092" s="100"/>
      <c r="K1092" s="100"/>
    </row>
    <row r="1093" spans="1:11" x14ac:dyDescent="0.2">
      <c r="A1093" s="101"/>
      <c r="B1093" s="100"/>
      <c r="C1093" s="100"/>
      <c r="D1093" s="100"/>
      <c r="E1093" s="100"/>
      <c r="F1093" s="100"/>
      <c r="G1093" s="100"/>
      <c r="H1093" s="100"/>
      <c r="I1093" s="100"/>
      <c r="J1093" s="100"/>
      <c r="K1093" s="100"/>
    </row>
    <row r="1094" spans="1:11" x14ac:dyDescent="0.2">
      <c r="A1094" s="101"/>
      <c r="B1094" s="100"/>
      <c r="C1094" s="100"/>
      <c r="D1094" s="100"/>
      <c r="E1094" s="100"/>
      <c r="F1094" s="100"/>
      <c r="G1094" s="100"/>
      <c r="H1094" s="100"/>
      <c r="I1094" s="100"/>
      <c r="J1094" s="100"/>
      <c r="K1094" s="100"/>
    </row>
    <row r="1095" spans="1:11" x14ac:dyDescent="0.2">
      <c r="A1095" s="101"/>
      <c r="B1095" s="100"/>
      <c r="C1095" s="100"/>
      <c r="D1095" s="100"/>
      <c r="E1095" s="100"/>
      <c r="F1095" s="100"/>
      <c r="G1095" s="100"/>
      <c r="H1095" s="100"/>
      <c r="I1095" s="100"/>
      <c r="J1095" s="100"/>
      <c r="K1095" s="100"/>
    </row>
    <row r="1096" spans="1:11" x14ac:dyDescent="0.2">
      <c r="A1096" s="101"/>
      <c r="B1096" s="100"/>
      <c r="C1096" s="100"/>
      <c r="D1096" s="100"/>
      <c r="E1096" s="100"/>
      <c r="F1096" s="100"/>
      <c r="G1096" s="100"/>
      <c r="H1096" s="100"/>
      <c r="I1096" s="100"/>
      <c r="J1096" s="100"/>
      <c r="K1096" s="100"/>
    </row>
    <row r="1097" spans="1:11" x14ac:dyDescent="0.2">
      <c r="A1097" s="101"/>
      <c r="B1097" s="100"/>
      <c r="C1097" s="100"/>
      <c r="D1097" s="100"/>
      <c r="E1097" s="100"/>
      <c r="F1097" s="100"/>
      <c r="G1097" s="100"/>
      <c r="H1097" s="100"/>
      <c r="I1097" s="100"/>
      <c r="J1097" s="100"/>
      <c r="K1097" s="100"/>
    </row>
    <row r="1098" spans="1:11" x14ac:dyDescent="0.2">
      <c r="A1098" s="101"/>
      <c r="B1098" s="100"/>
      <c r="C1098" s="100"/>
      <c r="D1098" s="100"/>
      <c r="E1098" s="100"/>
      <c r="F1098" s="100"/>
      <c r="G1098" s="100"/>
      <c r="H1098" s="100"/>
      <c r="I1098" s="100"/>
      <c r="J1098" s="100"/>
      <c r="K1098" s="100"/>
    </row>
    <row r="1099" spans="1:11" x14ac:dyDescent="0.2">
      <c r="A1099" s="101"/>
      <c r="B1099" s="100"/>
      <c r="C1099" s="100"/>
      <c r="D1099" s="100"/>
      <c r="E1099" s="100"/>
      <c r="F1099" s="100"/>
      <c r="G1099" s="100"/>
      <c r="H1099" s="100"/>
      <c r="I1099" s="100"/>
      <c r="J1099" s="100"/>
      <c r="K1099" s="100"/>
    </row>
    <row r="1100" spans="1:11" x14ac:dyDescent="0.2">
      <c r="A1100" s="101"/>
      <c r="B1100" s="100"/>
      <c r="C1100" s="100"/>
      <c r="D1100" s="100"/>
      <c r="E1100" s="100"/>
      <c r="F1100" s="100"/>
      <c r="G1100" s="100"/>
      <c r="H1100" s="100"/>
      <c r="I1100" s="100"/>
      <c r="J1100" s="100"/>
      <c r="K1100" s="100"/>
    </row>
    <row r="1101" spans="1:11" x14ac:dyDescent="0.2">
      <c r="A1101" s="101"/>
      <c r="B1101" s="100"/>
      <c r="C1101" s="100"/>
      <c r="D1101" s="100"/>
      <c r="E1101" s="100"/>
      <c r="F1101" s="100"/>
      <c r="G1101" s="100"/>
      <c r="H1101" s="100"/>
      <c r="I1101" s="100"/>
      <c r="J1101" s="100"/>
      <c r="K1101" s="100"/>
    </row>
    <row r="1102" spans="1:11" x14ac:dyDescent="0.2">
      <c r="A1102" s="101"/>
      <c r="B1102" s="100"/>
      <c r="C1102" s="100"/>
      <c r="D1102" s="100"/>
      <c r="E1102" s="100"/>
      <c r="F1102" s="100"/>
      <c r="G1102" s="100"/>
      <c r="H1102" s="100"/>
      <c r="I1102" s="100"/>
      <c r="J1102" s="100"/>
      <c r="K1102" s="100"/>
    </row>
    <row r="1103" spans="1:11" x14ac:dyDescent="0.2">
      <c r="A1103" s="101"/>
      <c r="B1103" s="100"/>
      <c r="C1103" s="100"/>
      <c r="D1103" s="100"/>
      <c r="E1103" s="100"/>
      <c r="F1103" s="100"/>
      <c r="G1103" s="100"/>
      <c r="H1103" s="100"/>
      <c r="I1103" s="100"/>
      <c r="J1103" s="100"/>
      <c r="K1103" s="100"/>
    </row>
    <row r="1104" spans="1:11" x14ac:dyDescent="0.2">
      <c r="A1104" s="101"/>
      <c r="B1104" s="100"/>
      <c r="C1104" s="100"/>
      <c r="D1104" s="100"/>
      <c r="E1104" s="100"/>
      <c r="F1104" s="100"/>
      <c r="G1104" s="100"/>
      <c r="H1104" s="100"/>
      <c r="I1104" s="100"/>
      <c r="J1104" s="100"/>
      <c r="K1104" s="100"/>
    </row>
    <row r="1105" spans="1:11" x14ac:dyDescent="0.2">
      <c r="A1105" s="101"/>
      <c r="B1105" s="100"/>
      <c r="C1105" s="100"/>
      <c r="D1105" s="100"/>
      <c r="E1105" s="100"/>
      <c r="F1105" s="100"/>
      <c r="G1105" s="100"/>
      <c r="H1105" s="100"/>
      <c r="I1105" s="100"/>
      <c r="J1105" s="100"/>
      <c r="K1105" s="100"/>
    </row>
    <row r="1106" spans="1:11" x14ac:dyDescent="0.2">
      <c r="A1106" s="101"/>
      <c r="B1106" s="100"/>
      <c r="C1106" s="100"/>
      <c r="D1106" s="100"/>
      <c r="E1106" s="100"/>
      <c r="F1106" s="100"/>
      <c r="G1106" s="100"/>
      <c r="H1106" s="100"/>
      <c r="I1106" s="100"/>
      <c r="J1106" s="100"/>
      <c r="K1106" s="100"/>
    </row>
    <row r="1107" spans="1:11" x14ac:dyDescent="0.2">
      <c r="A1107" s="101"/>
      <c r="B1107" s="100"/>
      <c r="C1107" s="100"/>
      <c r="D1107" s="100"/>
      <c r="E1107" s="100"/>
      <c r="F1107" s="100"/>
      <c r="G1107" s="100"/>
      <c r="H1107" s="100"/>
      <c r="I1107" s="100"/>
      <c r="J1107" s="100"/>
      <c r="K1107" s="100"/>
    </row>
    <row r="1108" spans="1:11" x14ac:dyDescent="0.2">
      <c r="A1108" s="101"/>
      <c r="B1108" s="100"/>
      <c r="C1108" s="100"/>
      <c r="D1108" s="100"/>
      <c r="E1108" s="100"/>
      <c r="F1108" s="100"/>
      <c r="G1108" s="100"/>
      <c r="H1108" s="100"/>
      <c r="I1108" s="100"/>
      <c r="J1108" s="100"/>
      <c r="K1108" s="100"/>
    </row>
    <row r="1109" spans="1:11" x14ac:dyDescent="0.2">
      <c r="A1109" s="101"/>
      <c r="B1109" s="100"/>
      <c r="C1109" s="100"/>
      <c r="D1109" s="100"/>
      <c r="E1109" s="100"/>
      <c r="F1109" s="100"/>
      <c r="G1109" s="100"/>
      <c r="H1109" s="100"/>
      <c r="I1109" s="100"/>
      <c r="J1109" s="100"/>
      <c r="K1109" s="100"/>
    </row>
    <row r="1110" spans="1:11" x14ac:dyDescent="0.2">
      <c r="A1110" s="101"/>
      <c r="B1110" s="100"/>
      <c r="C1110" s="100"/>
      <c r="D1110" s="100"/>
      <c r="E1110" s="100"/>
      <c r="F1110" s="100"/>
      <c r="G1110" s="100"/>
      <c r="H1110" s="100"/>
      <c r="I1110" s="100"/>
      <c r="J1110" s="100"/>
      <c r="K1110" s="100"/>
    </row>
    <row r="1111" spans="1:11" x14ac:dyDescent="0.2">
      <c r="A1111" s="101"/>
      <c r="B1111" s="100"/>
      <c r="C1111" s="100"/>
      <c r="D1111" s="100"/>
      <c r="E1111" s="100"/>
      <c r="F1111" s="100"/>
      <c r="G1111" s="100"/>
      <c r="H1111" s="100"/>
      <c r="I1111" s="100"/>
      <c r="J1111" s="100"/>
      <c r="K1111" s="100"/>
    </row>
    <row r="1112" spans="1:11" x14ac:dyDescent="0.2">
      <c r="A1112" s="101"/>
      <c r="B1112" s="100"/>
      <c r="C1112" s="100"/>
      <c r="D1112" s="100"/>
      <c r="E1112" s="100"/>
      <c r="F1112" s="100"/>
      <c r="G1112" s="100"/>
      <c r="H1112" s="100"/>
      <c r="I1112" s="100"/>
      <c r="J1112" s="100"/>
      <c r="K1112" s="100"/>
    </row>
    <row r="1113" spans="1:11" x14ac:dyDescent="0.2">
      <c r="A1113" s="101"/>
      <c r="B1113" s="100"/>
      <c r="C1113" s="100"/>
      <c r="D1113" s="100"/>
      <c r="E1113" s="100"/>
      <c r="F1113" s="100"/>
      <c r="G1113" s="100"/>
      <c r="H1113" s="100"/>
      <c r="I1113" s="100"/>
      <c r="J1113" s="100"/>
      <c r="K1113" s="100"/>
    </row>
    <row r="1114" spans="1:11" x14ac:dyDescent="0.2">
      <c r="A1114" s="101"/>
      <c r="B1114" s="100"/>
      <c r="C1114" s="100"/>
      <c r="D1114" s="100"/>
      <c r="E1114" s="100"/>
      <c r="F1114" s="100"/>
      <c r="G1114" s="100"/>
      <c r="H1114" s="100"/>
      <c r="I1114" s="100"/>
      <c r="J1114" s="100"/>
      <c r="K1114" s="100"/>
    </row>
    <row r="1115" spans="1:11" x14ac:dyDescent="0.2">
      <c r="A1115" s="101"/>
      <c r="B1115" s="100"/>
      <c r="C1115" s="100"/>
      <c r="D1115" s="100"/>
      <c r="E1115" s="100"/>
      <c r="F1115" s="100"/>
      <c r="G1115" s="100"/>
      <c r="H1115" s="100"/>
      <c r="I1115" s="100"/>
      <c r="J1115" s="100"/>
      <c r="K1115" s="100"/>
    </row>
    <row r="1116" spans="1:11" x14ac:dyDescent="0.2">
      <c r="A1116" s="101"/>
      <c r="B1116" s="100"/>
      <c r="C1116" s="100"/>
      <c r="D1116" s="100"/>
      <c r="E1116" s="100"/>
      <c r="F1116" s="100"/>
      <c r="G1116" s="100"/>
      <c r="H1116" s="100"/>
      <c r="I1116" s="100"/>
      <c r="J1116" s="100"/>
      <c r="K1116" s="100"/>
    </row>
    <row r="1117" spans="1:11" x14ac:dyDescent="0.2">
      <c r="A1117" s="101"/>
      <c r="B1117" s="100"/>
      <c r="C1117" s="100"/>
      <c r="D1117" s="100"/>
      <c r="E1117" s="100"/>
      <c r="F1117" s="100"/>
      <c r="G1117" s="100"/>
      <c r="H1117" s="100"/>
      <c r="I1117" s="100"/>
      <c r="J1117" s="100"/>
      <c r="K1117" s="100"/>
    </row>
    <row r="1118" spans="1:11" x14ac:dyDescent="0.2">
      <c r="A1118" s="101"/>
      <c r="B1118" s="100"/>
      <c r="C1118" s="100"/>
      <c r="D1118" s="100"/>
      <c r="E1118" s="100"/>
      <c r="F1118" s="100"/>
      <c r="G1118" s="100"/>
      <c r="H1118" s="100"/>
      <c r="I1118" s="100"/>
      <c r="J1118" s="100"/>
      <c r="K1118" s="100"/>
    </row>
    <row r="1119" spans="1:11" x14ac:dyDescent="0.2">
      <c r="A1119" s="101"/>
      <c r="B1119" s="100"/>
      <c r="C1119" s="100"/>
      <c r="D1119" s="100"/>
      <c r="E1119" s="100"/>
      <c r="F1119" s="100"/>
      <c r="G1119" s="100"/>
      <c r="H1119" s="100"/>
      <c r="I1119" s="100"/>
      <c r="J1119" s="100"/>
      <c r="K1119" s="100"/>
    </row>
    <row r="1120" spans="1:11" x14ac:dyDescent="0.2">
      <c r="A1120" s="101"/>
      <c r="B1120" s="100"/>
      <c r="C1120" s="100"/>
      <c r="D1120" s="100"/>
      <c r="E1120" s="100"/>
      <c r="F1120" s="100"/>
      <c r="G1120" s="100"/>
      <c r="H1120" s="100"/>
      <c r="I1120" s="100"/>
      <c r="J1120" s="100"/>
      <c r="K1120" s="100"/>
    </row>
    <row r="1121" spans="1:11" x14ac:dyDescent="0.2">
      <c r="A1121" s="101"/>
      <c r="B1121" s="100"/>
      <c r="C1121" s="100"/>
      <c r="D1121" s="100"/>
      <c r="E1121" s="100"/>
      <c r="F1121" s="100"/>
      <c r="G1121" s="100"/>
      <c r="H1121" s="100"/>
      <c r="I1121" s="100"/>
      <c r="J1121" s="100"/>
      <c r="K1121" s="100"/>
    </row>
    <row r="1122" spans="1:11" x14ac:dyDescent="0.2">
      <c r="A1122" s="101"/>
      <c r="B1122" s="100"/>
      <c r="C1122" s="100"/>
      <c r="D1122" s="100"/>
      <c r="E1122" s="100"/>
      <c r="F1122" s="100"/>
      <c r="G1122" s="100"/>
      <c r="H1122" s="100"/>
      <c r="I1122" s="100"/>
      <c r="J1122" s="100"/>
      <c r="K1122" s="100"/>
    </row>
    <row r="1123" spans="1:11" x14ac:dyDescent="0.2">
      <c r="A1123" s="101"/>
      <c r="B1123" s="100"/>
      <c r="C1123" s="100"/>
      <c r="D1123" s="100"/>
      <c r="E1123" s="100"/>
      <c r="F1123" s="100"/>
      <c r="G1123" s="100"/>
      <c r="H1123" s="100"/>
      <c r="I1123" s="100"/>
      <c r="J1123" s="100"/>
      <c r="K1123" s="100"/>
    </row>
    <row r="1124" spans="1:11" x14ac:dyDescent="0.2">
      <c r="A1124" s="101"/>
      <c r="B1124" s="100"/>
      <c r="C1124" s="100"/>
      <c r="D1124" s="100"/>
      <c r="E1124" s="100"/>
      <c r="F1124" s="100"/>
      <c r="G1124" s="100"/>
      <c r="H1124" s="100"/>
      <c r="I1124" s="100"/>
      <c r="J1124" s="100"/>
      <c r="K1124" s="100"/>
    </row>
    <row r="1125" spans="1:11" x14ac:dyDescent="0.2">
      <c r="A1125" s="101"/>
      <c r="B1125" s="100"/>
      <c r="C1125" s="100"/>
      <c r="D1125" s="100"/>
      <c r="E1125" s="100"/>
      <c r="F1125" s="100"/>
      <c r="G1125" s="100"/>
      <c r="H1125" s="100"/>
      <c r="I1125" s="100"/>
      <c r="J1125" s="100"/>
      <c r="K1125" s="100"/>
    </row>
    <row r="1126" spans="1:11" x14ac:dyDescent="0.2">
      <c r="A1126" s="101"/>
      <c r="B1126" s="100"/>
      <c r="C1126" s="100"/>
      <c r="D1126" s="100"/>
      <c r="E1126" s="100"/>
      <c r="F1126" s="100"/>
      <c r="G1126" s="100"/>
      <c r="H1126" s="100"/>
      <c r="I1126" s="100"/>
      <c r="J1126" s="100"/>
      <c r="K1126" s="100"/>
    </row>
    <row r="1127" spans="1:11" x14ac:dyDescent="0.2">
      <c r="A1127" s="101"/>
      <c r="B1127" s="100"/>
      <c r="C1127" s="100"/>
      <c r="D1127" s="100"/>
      <c r="E1127" s="100"/>
      <c r="F1127" s="100"/>
      <c r="G1127" s="100"/>
      <c r="H1127" s="100"/>
      <c r="I1127" s="100"/>
      <c r="J1127" s="100"/>
      <c r="K1127" s="100"/>
    </row>
    <row r="1128" spans="1:11" x14ac:dyDescent="0.2">
      <c r="A1128" s="101"/>
      <c r="B1128" s="100"/>
      <c r="C1128" s="100"/>
      <c r="D1128" s="100"/>
      <c r="E1128" s="100"/>
      <c r="F1128" s="100"/>
      <c r="G1128" s="100"/>
      <c r="H1128" s="100"/>
      <c r="I1128" s="100"/>
      <c r="J1128" s="100"/>
      <c r="K1128" s="100"/>
    </row>
    <row r="1129" spans="1:11" x14ac:dyDescent="0.2">
      <c r="A1129" s="101"/>
      <c r="B1129" s="100"/>
      <c r="C1129" s="100"/>
      <c r="D1129" s="100"/>
      <c r="E1129" s="100"/>
      <c r="F1129" s="100"/>
      <c r="G1129" s="100"/>
      <c r="H1129" s="100"/>
      <c r="I1129" s="100"/>
      <c r="J1129" s="100"/>
      <c r="K1129" s="100"/>
    </row>
    <row r="1130" spans="1:11" x14ac:dyDescent="0.2">
      <c r="A1130" s="101"/>
      <c r="B1130" s="100"/>
      <c r="C1130" s="100"/>
      <c r="D1130" s="100"/>
      <c r="E1130" s="100"/>
      <c r="F1130" s="100"/>
      <c r="G1130" s="100"/>
      <c r="H1130" s="100"/>
      <c r="I1130" s="100"/>
      <c r="J1130" s="100"/>
      <c r="K1130" s="100"/>
    </row>
    <row r="1131" spans="1:11" x14ac:dyDescent="0.2">
      <c r="A1131" s="101"/>
      <c r="B1131" s="100"/>
      <c r="C1131" s="100"/>
      <c r="D1131" s="100"/>
      <c r="E1131" s="100"/>
      <c r="F1131" s="100"/>
      <c r="G1131" s="100"/>
      <c r="H1131" s="100"/>
      <c r="I1131" s="100"/>
      <c r="J1131" s="100"/>
      <c r="K1131" s="100"/>
    </row>
    <row r="1132" spans="1:11" x14ac:dyDescent="0.2">
      <c r="A1132" s="101"/>
      <c r="B1132" s="100"/>
      <c r="C1132" s="100"/>
      <c r="D1132" s="100"/>
      <c r="E1132" s="100"/>
      <c r="F1132" s="100"/>
      <c r="G1132" s="100"/>
      <c r="H1132" s="100"/>
      <c r="I1132" s="100"/>
      <c r="J1132" s="100"/>
      <c r="K1132" s="100"/>
    </row>
    <row r="1133" spans="1:11" x14ac:dyDescent="0.2">
      <c r="A1133" s="101"/>
      <c r="B1133" s="100"/>
      <c r="C1133" s="100"/>
      <c r="D1133" s="100"/>
      <c r="E1133" s="100"/>
      <c r="F1133" s="100"/>
      <c r="G1133" s="100"/>
      <c r="H1133" s="100"/>
      <c r="I1133" s="100"/>
      <c r="J1133" s="100"/>
      <c r="K1133" s="100"/>
    </row>
    <row r="1134" spans="1:11" x14ac:dyDescent="0.2">
      <c r="A1134" s="101"/>
      <c r="B1134" s="100"/>
      <c r="C1134" s="100"/>
      <c r="D1134" s="100"/>
      <c r="E1134" s="100"/>
      <c r="F1134" s="100"/>
      <c r="G1134" s="100"/>
      <c r="H1134" s="100"/>
      <c r="I1134" s="100"/>
      <c r="J1134" s="100"/>
      <c r="K1134" s="100"/>
    </row>
    <row r="1135" spans="1:11" x14ac:dyDescent="0.2">
      <c r="A1135" s="101"/>
      <c r="B1135" s="100"/>
      <c r="C1135" s="100"/>
      <c r="D1135" s="100"/>
      <c r="E1135" s="100"/>
      <c r="F1135" s="100"/>
      <c r="G1135" s="100"/>
      <c r="H1135" s="100"/>
      <c r="I1135" s="100"/>
      <c r="J1135" s="100"/>
      <c r="K1135" s="100"/>
    </row>
    <row r="1136" spans="1:11" x14ac:dyDescent="0.2">
      <c r="A1136" s="101"/>
      <c r="B1136" s="100"/>
      <c r="C1136" s="100"/>
      <c r="D1136" s="100"/>
      <c r="E1136" s="100"/>
      <c r="F1136" s="100"/>
      <c r="G1136" s="100"/>
      <c r="H1136" s="100"/>
      <c r="I1136" s="100"/>
      <c r="J1136" s="100"/>
      <c r="K1136" s="100"/>
    </row>
    <row r="1137" spans="1:11" x14ac:dyDescent="0.2">
      <c r="A1137" s="101"/>
      <c r="B1137" s="100"/>
      <c r="C1137" s="100"/>
      <c r="D1137" s="100"/>
      <c r="E1137" s="100"/>
      <c r="F1137" s="100"/>
      <c r="G1137" s="100"/>
      <c r="H1137" s="100"/>
      <c r="I1137" s="100"/>
      <c r="J1137" s="100"/>
      <c r="K1137" s="100"/>
    </row>
    <row r="1138" spans="1:11" x14ac:dyDescent="0.2">
      <c r="A1138" s="101"/>
      <c r="B1138" s="100"/>
      <c r="C1138" s="100"/>
      <c r="D1138" s="100"/>
      <c r="E1138" s="100"/>
      <c r="F1138" s="100"/>
      <c r="G1138" s="100"/>
      <c r="H1138" s="100"/>
      <c r="I1138" s="100"/>
      <c r="J1138" s="100"/>
      <c r="K1138" s="100"/>
    </row>
    <row r="1139" spans="1:11" x14ac:dyDescent="0.2">
      <c r="A1139" s="101"/>
      <c r="B1139" s="100"/>
      <c r="C1139" s="100"/>
      <c r="D1139" s="100"/>
      <c r="E1139" s="100"/>
      <c r="F1139" s="100"/>
      <c r="G1139" s="100"/>
      <c r="H1139" s="100"/>
      <c r="I1139" s="100"/>
      <c r="J1139" s="100"/>
      <c r="K1139" s="100"/>
    </row>
    <row r="1140" spans="1:11" x14ac:dyDescent="0.2">
      <c r="A1140" s="101"/>
      <c r="B1140" s="100"/>
      <c r="C1140" s="100"/>
      <c r="D1140" s="100"/>
      <c r="E1140" s="100"/>
      <c r="F1140" s="100"/>
      <c r="G1140" s="100"/>
      <c r="H1140" s="100"/>
      <c r="I1140" s="100"/>
      <c r="J1140" s="100"/>
      <c r="K1140" s="100"/>
    </row>
    <row r="1141" spans="1:11" x14ac:dyDescent="0.2">
      <c r="A1141" s="101"/>
      <c r="B1141" s="100"/>
      <c r="C1141" s="100"/>
      <c r="D1141" s="100"/>
      <c r="E1141" s="100"/>
      <c r="F1141" s="100"/>
      <c r="G1141" s="100"/>
      <c r="H1141" s="100"/>
      <c r="I1141" s="100"/>
      <c r="J1141" s="100"/>
      <c r="K1141" s="100"/>
    </row>
    <row r="1142" spans="1:11" x14ac:dyDescent="0.2">
      <c r="A1142" s="101"/>
      <c r="B1142" s="100"/>
      <c r="C1142" s="100"/>
      <c r="D1142" s="100"/>
      <c r="E1142" s="100"/>
      <c r="F1142" s="100"/>
      <c r="G1142" s="100"/>
      <c r="H1142" s="100"/>
      <c r="I1142" s="100"/>
      <c r="J1142" s="100"/>
      <c r="K1142" s="100"/>
    </row>
    <row r="1143" spans="1:11" x14ac:dyDescent="0.2">
      <c r="A1143" s="101"/>
      <c r="B1143" s="100"/>
      <c r="C1143" s="100"/>
      <c r="D1143" s="100"/>
      <c r="E1143" s="100"/>
      <c r="F1143" s="100"/>
      <c r="G1143" s="100"/>
      <c r="H1143" s="100"/>
      <c r="I1143" s="100"/>
      <c r="J1143" s="100"/>
      <c r="K1143" s="100"/>
    </row>
    <row r="1144" spans="1:11" x14ac:dyDescent="0.2">
      <c r="A1144" s="101"/>
      <c r="B1144" s="100"/>
      <c r="C1144" s="100"/>
      <c r="D1144" s="100"/>
      <c r="E1144" s="100"/>
      <c r="F1144" s="100"/>
      <c r="G1144" s="100"/>
      <c r="H1144" s="100"/>
      <c r="I1144" s="100"/>
      <c r="J1144" s="100"/>
      <c r="K1144" s="100"/>
    </row>
    <row r="1145" spans="1:11" x14ac:dyDescent="0.2">
      <c r="A1145" s="101"/>
      <c r="B1145" s="100"/>
      <c r="C1145" s="100"/>
      <c r="D1145" s="100"/>
      <c r="E1145" s="100"/>
      <c r="F1145" s="100"/>
      <c r="G1145" s="100"/>
      <c r="H1145" s="100"/>
      <c r="I1145" s="100"/>
      <c r="J1145" s="100"/>
      <c r="K1145" s="100"/>
    </row>
    <row r="1146" spans="1:11" x14ac:dyDescent="0.2">
      <c r="A1146" s="101"/>
      <c r="B1146" s="100"/>
      <c r="C1146" s="100"/>
      <c r="D1146" s="100"/>
      <c r="E1146" s="100"/>
      <c r="F1146" s="100"/>
      <c r="G1146" s="100"/>
      <c r="H1146" s="100"/>
      <c r="I1146" s="100"/>
      <c r="J1146" s="100"/>
      <c r="K1146" s="100"/>
    </row>
    <row r="1147" spans="1:11" x14ac:dyDescent="0.2">
      <c r="A1147" s="101"/>
      <c r="B1147" s="100"/>
      <c r="C1147" s="100"/>
      <c r="D1147" s="100"/>
      <c r="E1147" s="100"/>
      <c r="F1147" s="100"/>
      <c r="G1147" s="100"/>
      <c r="H1147" s="100"/>
      <c r="I1147" s="100"/>
      <c r="J1147" s="100"/>
      <c r="K1147" s="100"/>
    </row>
    <row r="1148" spans="1:11" x14ac:dyDescent="0.2">
      <c r="A1148" s="101"/>
      <c r="B1148" s="100"/>
      <c r="C1148" s="100"/>
      <c r="D1148" s="100"/>
      <c r="E1148" s="100"/>
      <c r="F1148" s="100"/>
      <c r="G1148" s="100"/>
      <c r="H1148" s="100"/>
      <c r="I1148" s="100"/>
      <c r="J1148" s="100"/>
      <c r="K1148" s="100"/>
    </row>
    <row r="1149" spans="1:11" x14ac:dyDescent="0.2">
      <c r="A1149" s="101"/>
      <c r="B1149" s="100"/>
      <c r="C1149" s="100"/>
      <c r="D1149" s="100"/>
      <c r="E1149" s="100"/>
      <c r="F1149" s="100"/>
      <c r="G1149" s="100"/>
      <c r="H1149" s="100"/>
      <c r="I1149" s="100"/>
      <c r="J1149" s="100"/>
      <c r="K1149" s="100"/>
    </row>
    <row r="1150" spans="1:11" x14ac:dyDescent="0.2">
      <c r="A1150" s="101"/>
      <c r="B1150" s="100"/>
      <c r="C1150" s="100"/>
      <c r="D1150" s="100"/>
      <c r="E1150" s="100"/>
      <c r="F1150" s="100"/>
      <c r="G1150" s="100"/>
      <c r="H1150" s="100"/>
      <c r="I1150" s="100"/>
      <c r="J1150" s="100"/>
      <c r="K1150" s="100"/>
    </row>
    <row r="1151" spans="1:11" x14ac:dyDescent="0.2">
      <c r="A1151" s="101"/>
      <c r="B1151" s="100"/>
      <c r="C1151" s="100"/>
      <c r="D1151" s="100"/>
      <c r="E1151" s="100"/>
      <c r="F1151" s="100"/>
      <c r="G1151" s="100"/>
      <c r="H1151" s="100"/>
      <c r="I1151" s="100"/>
      <c r="J1151" s="100"/>
      <c r="K1151" s="100"/>
    </row>
    <row r="1152" spans="1:11" x14ac:dyDescent="0.2">
      <c r="A1152" s="101"/>
      <c r="B1152" s="100"/>
      <c r="C1152" s="100"/>
      <c r="D1152" s="100"/>
      <c r="E1152" s="100"/>
      <c r="F1152" s="100"/>
      <c r="G1152" s="100"/>
      <c r="H1152" s="100"/>
      <c r="I1152" s="100"/>
      <c r="J1152" s="100"/>
      <c r="K1152" s="100"/>
    </row>
    <row r="1153" spans="1:11" x14ac:dyDescent="0.2">
      <c r="A1153" s="101"/>
      <c r="B1153" s="100"/>
      <c r="C1153" s="100"/>
      <c r="D1153" s="100"/>
      <c r="E1153" s="100"/>
      <c r="F1153" s="100"/>
      <c r="G1153" s="100"/>
      <c r="H1153" s="100"/>
      <c r="I1153" s="100"/>
      <c r="J1153" s="100"/>
      <c r="K1153" s="100"/>
    </row>
    <row r="1154" spans="1:11" x14ac:dyDescent="0.2">
      <c r="A1154" s="101"/>
      <c r="B1154" s="100"/>
      <c r="C1154" s="100"/>
      <c r="D1154" s="100"/>
      <c r="E1154" s="100"/>
      <c r="F1154" s="100"/>
      <c r="G1154" s="100"/>
      <c r="H1154" s="100"/>
      <c r="I1154" s="100"/>
      <c r="J1154" s="100"/>
      <c r="K1154" s="100"/>
    </row>
    <row r="1155" spans="1:11" x14ac:dyDescent="0.2">
      <c r="A1155" s="101"/>
      <c r="B1155" s="100"/>
      <c r="C1155" s="100"/>
      <c r="D1155" s="100"/>
      <c r="E1155" s="100"/>
      <c r="F1155" s="100"/>
      <c r="G1155" s="100"/>
      <c r="H1155" s="100"/>
      <c r="I1155" s="100"/>
      <c r="J1155" s="100"/>
      <c r="K1155" s="100"/>
    </row>
    <row r="1156" spans="1:11" x14ac:dyDescent="0.2">
      <c r="A1156" s="101"/>
      <c r="B1156" s="100"/>
      <c r="C1156" s="100"/>
      <c r="D1156" s="100"/>
      <c r="E1156" s="100"/>
      <c r="F1156" s="100"/>
      <c r="G1156" s="100"/>
      <c r="H1156" s="100"/>
      <c r="I1156" s="100"/>
      <c r="J1156" s="100"/>
      <c r="K1156" s="100"/>
    </row>
    <row r="1157" spans="1:11" x14ac:dyDescent="0.2">
      <c r="A1157" s="101"/>
      <c r="B1157" s="100"/>
      <c r="C1157" s="100"/>
      <c r="D1157" s="100"/>
      <c r="E1157" s="100"/>
      <c r="F1157" s="100"/>
      <c r="G1157" s="100"/>
      <c r="H1157" s="100"/>
      <c r="I1157" s="100"/>
      <c r="J1157" s="100"/>
      <c r="K1157" s="100"/>
    </row>
    <row r="1158" spans="1:11" x14ac:dyDescent="0.2">
      <c r="A1158" s="101"/>
      <c r="B1158" s="100"/>
      <c r="C1158" s="100"/>
      <c r="D1158" s="100"/>
      <c r="E1158" s="100"/>
      <c r="F1158" s="100"/>
      <c r="G1158" s="100"/>
      <c r="H1158" s="100"/>
      <c r="I1158" s="100"/>
      <c r="J1158" s="100"/>
      <c r="K1158" s="100"/>
    </row>
    <row r="1159" spans="1:11" x14ac:dyDescent="0.2">
      <c r="A1159" s="101"/>
      <c r="B1159" s="100"/>
      <c r="C1159" s="100"/>
      <c r="D1159" s="100"/>
      <c r="E1159" s="100"/>
      <c r="F1159" s="100"/>
      <c r="G1159" s="100"/>
      <c r="H1159" s="100"/>
      <c r="I1159" s="100"/>
      <c r="J1159" s="100"/>
      <c r="K1159" s="100"/>
    </row>
    <row r="1160" spans="1:11" x14ac:dyDescent="0.2">
      <c r="A1160" s="101"/>
      <c r="B1160" s="100"/>
      <c r="C1160" s="100"/>
      <c r="D1160" s="100"/>
      <c r="E1160" s="100"/>
      <c r="F1160" s="100"/>
      <c r="G1160" s="100"/>
      <c r="H1160" s="100"/>
      <c r="I1160" s="100"/>
      <c r="J1160" s="100"/>
      <c r="K1160" s="100"/>
    </row>
    <row r="1161" spans="1:11" x14ac:dyDescent="0.2">
      <c r="A1161" s="101"/>
      <c r="B1161" s="100"/>
      <c r="C1161" s="100"/>
      <c r="D1161" s="100"/>
      <c r="E1161" s="100"/>
      <c r="F1161" s="100"/>
      <c r="G1161" s="100"/>
      <c r="H1161" s="100"/>
      <c r="I1161" s="100"/>
      <c r="J1161" s="100"/>
      <c r="K1161" s="100"/>
    </row>
    <row r="1162" spans="1:11" x14ac:dyDescent="0.2">
      <c r="A1162" s="101"/>
      <c r="B1162" s="100"/>
      <c r="C1162" s="100"/>
      <c r="D1162" s="100"/>
      <c r="E1162" s="100"/>
      <c r="F1162" s="100"/>
      <c r="G1162" s="100"/>
      <c r="H1162" s="100"/>
      <c r="I1162" s="100"/>
      <c r="J1162" s="100"/>
      <c r="K1162" s="100"/>
    </row>
    <row r="1163" spans="1:11" x14ac:dyDescent="0.2">
      <c r="A1163" s="101"/>
      <c r="B1163" s="100"/>
      <c r="C1163" s="100"/>
      <c r="D1163" s="100"/>
      <c r="E1163" s="100"/>
      <c r="F1163" s="100"/>
      <c r="G1163" s="100"/>
      <c r="H1163" s="100"/>
      <c r="I1163" s="100"/>
      <c r="J1163" s="100"/>
      <c r="K1163" s="100"/>
    </row>
    <row r="1164" spans="1:11" x14ac:dyDescent="0.2">
      <c r="A1164" s="101"/>
      <c r="B1164" s="100"/>
      <c r="C1164" s="100"/>
      <c r="D1164" s="100"/>
      <c r="E1164" s="100"/>
      <c r="F1164" s="100"/>
      <c r="G1164" s="100"/>
      <c r="H1164" s="100"/>
      <c r="I1164" s="100"/>
      <c r="J1164" s="100"/>
      <c r="K1164" s="100"/>
    </row>
    <row r="1165" spans="1:11" x14ac:dyDescent="0.2">
      <c r="A1165" s="101"/>
      <c r="B1165" s="100"/>
      <c r="C1165" s="100"/>
      <c r="D1165" s="100"/>
      <c r="E1165" s="100"/>
      <c r="F1165" s="100"/>
      <c r="G1165" s="100"/>
      <c r="H1165" s="100"/>
      <c r="I1165" s="100"/>
      <c r="J1165" s="100"/>
      <c r="K1165" s="100"/>
    </row>
    <row r="1166" spans="1:11" x14ac:dyDescent="0.2">
      <c r="A1166" s="101"/>
      <c r="B1166" s="100"/>
      <c r="C1166" s="100"/>
      <c r="D1166" s="100"/>
      <c r="E1166" s="100"/>
      <c r="F1166" s="100"/>
      <c r="G1166" s="100"/>
      <c r="H1166" s="100"/>
      <c r="I1166" s="100"/>
      <c r="J1166" s="100"/>
      <c r="K1166" s="100"/>
    </row>
    <row r="1167" spans="1:11" x14ac:dyDescent="0.2">
      <c r="A1167" s="101"/>
      <c r="B1167" s="100"/>
      <c r="C1167" s="100"/>
      <c r="D1167" s="100"/>
      <c r="E1167" s="100"/>
      <c r="F1167" s="100"/>
      <c r="G1167" s="100"/>
      <c r="H1167" s="100"/>
      <c r="I1167" s="100"/>
      <c r="J1167" s="100"/>
      <c r="K1167" s="100"/>
    </row>
    <row r="1168" spans="1:11" x14ac:dyDescent="0.2">
      <c r="A1168" s="101"/>
      <c r="B1168" s="100"/>
      <c r="C1168" s="100"/>
      <c r="D1168" s="100"/>
      <c r="E1168" s="100"/>
      <c r="F1168" s="100"/>
      <c r="G1168" s="100"/>
      <c r="H1168" s="100"/>
      <c r="I1168" s="100"/>
      <c r="J1168" s="100"/>
      <c r="K1168" s="100"/>
    </row>
    <row r="1169" spans="1:11" x14ac:dyDescent="0.2">
      <c r="A1169" s="101"/>
      <c r="B1169" s="100"/>
      <c r="C1169" s="100"/>
      <c r="D1169" s="100"/>
      <c r="E1169" s="100"/>
      <c r="F1169" s="100"/>
      <c r="G1169" s="100"/>
      <c r="H1169" s="100"/>
      <c r="I1169" s="100"/>
      <c r="J1169" s="100"/>
      <c r="K1169" s="100"/>
    </row>
    <row r="1170" spans="1:11" x14ac:dyDescent="0.2">
      <c r="A1170" s="101"/>
      <c r="B1170" s="100"/>
      <c r="C1170" s="100"/>
      <c r="D1170" s="100"/>
      <c r="E1170" s="100"/>
      <c r="F1170" s="100"/>
      <c r="G1170" s="100"/>
      <c r="H1170" s="100"/>
      <c r="I1170" s="100"/>
      <c r="J1170" s="100"/>
      <c r="K1170" s="100"/>
    </row>
    <row r="1171" spans="1:11" x14ac:dyDescent="0.2">
      <c r="A1171" s="101"/>
      <c r="B1171" s="100"/>
      <c r="C1171" s="100"/>
      <c r="D1171" s="100"/>
      <c r="E1171" s="100"/>
      <c r="F1171" s="100"/>
      <c r="G1171" s="100"/>
      <c r="H1171" s="100"/>
      <c r="I1171" s="100"/>
      <c r="J1171" s="100"/>
      <c r="K1171" s="100"/>
    </row>
    <row r="1172" spans="1:11" x14ac:dyDescent="0.2">
      <c r="A1172" s="101"/>
      <c r="B1172" s="100"/>
      <c r="C1172" s="100"/>
      <c r="D1172" s="100"/>
      <c r="E1172" s="100"/>
      <c r="F1172" s="100"/>
      <c r="G1172" s="100"/>
      <c r="H1172" s="100"/>
      <c r="I1172" s="100"/>
      <c r="J1172" s="100"/>
      <c r="K1172" s="100"/>
    </row>
    <row r="1173" spans="1:11" x14ac:dyDescent="0.2">
      <c r="A1173" s="101"/>
      <c r="B1173" s="100"/>
      <c r="C1173" s="100"/>
      <c r="D1173" s="100"/>
      <c r="E1173" s="100"/>
      <c r="F1173" s="100"/>
      <c r="G1173" s="100"/>
      <c r="H1173" s="100"/>
      <c r="I1173" s="100"/>
      <c r="J1173" s="100"/>
      <c r="K1173" s="100"/>
    </row>
    <row r="1174" spans="1:11" x14ac:dyDescent="0.2">
      <c r="A1174" s="101"/>
      <c r="B1174" s="100"/>
      <c r="C1174" s="100"/>
      <c r="D1174" s="100"/>
      <c r="E1174" s="100"/>
      <c r="F1174" s="100"/>
      <c r="G1174" s="100"/>
      <c r="H1174" s="100"/>
      <c r="I1174" s="100"/>
      <c r="J1174" s="100"/>
      <c r="K1174" s="100"/>
    </row>
    <row r="1175" spans="1:11" x14ac:dyDescent="0.2">
      <c r="A1175" s="101"/>
      <c r="B1175" s="100"/>
      <c r="C1175" s="100"/>
      <c r="D1175" s="100"/>
      <c r="E1175" s="100"/>
      <c r="F1175" s="100"/>
      <c r="G1175" s="100"/>
      <c r="H1175" s="100"/>
      <c r="I1175" s="100"/>
      <c r="J1175" s="100"/>
      <c r="K1175" s="100"/>
    </row>
    <row r="1176" spans="1:11" x14ac:dyDescent="0.2">
      <c r="A1176" s="101"/>
      <c r="B1176" s="100"/>
      <c r="C1176" s="100"/>
      <c r="D1176" s="100"/>
      <c r="E1176" s="100"/>
      <c r="F1176" s="100"/>
      <c r="G1176" s="100"/>
      <c r="H1176" s="100"/>
      <c r="I1176" s="100"/>
      <c r="J1176" s="100"/>
      <c r="K1176" s="100"/>
    </row>
    <row r="1177" spans="1:11" x14ac:dyDescent="0.2">
      <c r="A1177" s="101"/>
      <c r="B1177" s="100"/>
      <c r="C1177" s="100"/>
      <c r="D1177" s="100"/>
      <c r="E1177" s="100"/>
      <c r="F1177" s="100"/>
      <c r="G1177" s="100"/>
      <c r="H1177" s="100"/>
      <c r="I1177" s="100"/>
      <c r="J1177" s="100"/>
      <c r="K1177" s="100"/>
    </row>
    <row r="1178" spans="1:11" x14ac:dyDescent="0.2">
      <c r="A1178" s="101"/>
      <c r="B1178" s="100"/>
      <c r="C1178" s="100"/>
      <c r="D1178" s="100"/>
      <c r="E1178" s="100"/>
      <c r="F1178" s="100"/>
      <c r="G1178" s="100"/>
      <c r="H1178" s="100"/>
      <c r="I1178" s="100"/>
      <c r="J1178" s="100"/>
      <c r="K1178" s="100"/>
    </row>
    <row r="1179" spans="1:11" x14ac:dyDescent="0.2">
      <c r="A1179" s="101"/>
      <c r="B1179" s="100"/>
      <c r="C1179" s="100"/>
      <c r="D1179" s="100"/>
      <c r="E1179" s="100"/>
      <c r="F1179" s="100"/>
      <c r="G1179" s="100"/>
      <c r="H1179" s="100"/>
      <c r="I1179" s="100"/>
      <c r="J1179" s="100"/>
      <c r="K1179" s="100"/>
    </row>
    <row r="1180" spans="1:11" x14ac:dyDescent="0.2">
      <c r="A1180" s="101"/>
      <c r="B1180" s="100"/>
      <c r="C1180" s="100"/>
      <c r="D1180" s="100"/>
      <c r="E1180" s="100"/>
      <c r="F1180" s="100"/>
      <c r="G1180" s="100"/>
      <c r="H1180" s="100"/>
      <c r="I1180" s="100"/>
      <c r="J1180" s="100"/>
      <c r="K1180" s="100"/>
    </row>
    <row r="1181" spans="1:11" x14ac:dyDescent="0.2">
      <c r="A1181" s="101"/>
      <c r="B1181" s="100"/>
      <c r="C1181" s="100"/>
      <c r="D1181" s="100"/>
      <c r="E1181" s="100"/>
      <c r="F1181" s="100"/>
      <c r="G1181" s="100"/>
      <c r="H1181" s="100"/>
      <c r="I1181" s="100"/>
      <c r="J1181" s="100"/>
      <c r="K1181" s="100"/>
    </row>
    <row r="1182" spans="1:11" x14ac:dyDescent="0.2">
      <c r="A1182" s="101"/>
      <c r="B1182" s="100"/>
      <c r="C1182" s="100"/>
      <c r="D1182" s="100"/>
      <c r="E1182" s="100"/>
      <c r="F1182" s="100"/>
      <c r="G1182" s="100"/>
      <c r="H1182" s="100"/>
      <c r="I1182" s="100"/>
      <c r="J1182" s="100"/>
      <c r="K1182" s="100"/>
    </row>
    <row r="1183" spans="1:11" x14ac:dyDescent="0.2">
      <c r="A1183" s="101"/>
      <c r="B1183" s="100"/>
      <c r="C1183" s="100"/>
      <c r="D1183" s="100"/>
      <c r="E1183" s="100"/>
      <c r="F1183" s="100"/>
      <c r="G1183" s="100"/>
      <c r="H1183" s="100"/>
      <c r="I1183" s="100"/>
      <c r="J1183" s="100"/>
      <c r="K1183" s="100"/>
    </row>
    <row r="1184" spans="1:11" x14ac:dyDescent="0.2">
      <c r="A1184" s="101"/>
      <c r="B1184" s="100"/>
      <c r="C1184" s="100"/>
      <c r="D1184" s="100"/>
      <c r="E1184" s="100"/>
      <c r="F1184" s="100"/>
      <c r="G1184" s="100"/>
      <c r="H1184" s="100"/>
      <c r="I1184" s="100"/>
      <c r="J1184" s="100"/>
      <c r="K1184" s="100"/>
    </row>
    <row r="1185" spans="1:11" x14ac:dyDescent="0.2">
      <c r="A1185" s="101"/>
      <c r="B1185" s="100"/>
      <c r="C1185" s="100"/>
      <c r="D1185" s="100"/>
      <c r="E1185" s="100"/>
      <c r="F1185" s="100"/>
      <c r="G1185" s="100"/>
      <c r="H1185" s="100"/>
      <c r="I1185" s="100"/>
      <c r="J1185" s="100"/>
      <c r="K1185" s="100"/>
    </row>
    <row r="1186" spans="1:11" x14ac:dyDescent="0.2">
      <c r="A1186" s="101"/>
      <c r="B1186" s="100"/>
      <c r="C1186" s="100"/>
      <c r="D1186" s="100"/>
      <c r="E1186" s="100"/>
      <c r="F1186" s="100"/>
      <c r="G1186" s="100"/>
      <c r="H1186" s="100"/>
      <c r="I1186" s="100"/>
      <c r="J1186" s="100"/>
      <c r="K1186" s="100"/>
    </row>
    <row r="1187" spans="1:11" x14ac:dyDescent="0.2">
      <c r="A1187" s="101"/>
      <c r="B1187" s="100"/>
      <c r="C1187" s="100"/>
      <c r="D1187" s="100"/>
      <c r="E1187" s="100"/>
      <c r="F1187" s="100"/>
      <c r="G1187" s="100"/>
      <c r="H1187" s="100"/>
      <c r="I1187" s="100"/>
      <c r="J1187" s="100"/>
      <c r="K1187" s="100"/>
    </row>
    <row r="1188" spans="1:11" x14ac:dyDescent="0.2">
      <c r="A1188" s="101"/>
      <c r="B1188" s="100"/>
      <c r="C1188" s="100"/>
      <c r="D1188" s="100"/>
      <c r="E1188" s="100"/>
      <c r="F1188" s="100"/>
      <c r="G1188" s="100"/>
      <c r="H1188" s="100"/>
      <c r="I1188" s="100"/>
      <c r="J1188" s="100"/>
      <c r="K1188" s="100"/>
    </row>
    <row r="1189" spans="1:11" x14ac:dyDescent="0.2">
      <c r="A1189" s="101"/>
      <c r="B1189" s="100"/>
      <c r="C1189" s="100"/>
      <c r="D1189" s="100"/>
      <c r="E1189" s="100"/>
      <c r="F1189" s="100"/>
      <c r="G1189" s="100"/>
      <c r="H1189" s="100"/>
      <c r="I1189" s="100"/>
      <c r="J1189" s="100"/>
      <c r="K1189" s="100"/>
    </row>
    <row r="1190" spans="1:11" x14ac:dyDescent="0.2">
      <c r="A1190" s="101"/>
      <c r="B1190" s="100"/>
      <c r="C1190" s="100"/>
      <c r="D1190" s="100"/>
      <c r="E1190" s="100"/>
      <c r="F1190" s="100"/>
      <c r="G1190" s="100"/>
      <c r="H1190" s="100"/>
      <c r="I1190" s="100"/>
      <c r="J1190" s="100"/>
      <c r="K1190" s="100"/>
    </row>
    <row r="1191" spans="1:11" x14ac:dyDescent="0.2">
      <c r="A1191" s="101"/>
      <c r="B1191" s="100"/>
      <c r="C1191" s="100"/>
      <c r="D1191" s="100"/>
      <c r="E1191" s="100"/>
      <c r="F1191" s="100"/>
      <c r="G1191" s="100"/>
      <c r="H1191" s="100"/>
      <c r="I1191" s="100"/>
      <c r="J1191" s="100"/>
      <c r="K1191" s="100"/>
    </row>
    <row r="1192" spans="1:11" x14ac:dyDescent="0.2">
      <c r="A1192" s="101"/>
      <c r="B1192" s="100"/>
      <c r="C1192" s="100"/>
      <c r="D1192" s="100"/>
      <c r="E1192" s="100"/>
      <c r="F1192" s="100"/>
      <c r="G1192" s="100"/>
      <c r="H1192" s="100"/>
      <c r="I1192" s="100"/>
      <c r="J1192" s="100"/>
      <c r="K1192" s="100"/>
    </row>
    <row r="1193" spans="1:11" x14ac:dyDescent="0.2">
      <c r="A1193" s="101"/>
      <c r="B1193" s="100"/>
      <c r="C1193" s="100"/>
      <c r="D1193" s="100"/>
      <c r="E1193" s="100"/>
      <c r="F1193" s="100"/>
      <c r="G1193" s="100"/>
      <c r="H1193" s="100"/>
      <c r="I1193" s="100"/>
      <c r="J1193" s="100"/>
      <c r="K1193" s="100"/>
    </row>
    <row r="1194" spans="1:11" x14ac:dyDescent="0.2">
      <c r="A1194" s="101"/>
      <c r="B1194" s="100"/>
      <c r="C1194" s="100"/>
      <c r="D1194" s="100"/>
      <c r="E1194" s="100"/>
      <c r="F1194" s="100"/>
      <c r="G1194" s="100"/>
      <c r="H1194" s="100"/>
      <c r="I1194" s="100"/>
      <c r="J1194" s="100"/>
      <c r="K1194" s="100"/>
    </row>
    <row r="1195" spans="1:11" x14ac:dyDescent="0.2">
      <c r="A1195" s="101"/>
      <c r="B1195" s="100"/>
      <c r="C1195" s="100"/>
      <c r="D1195" s="100"/>
      <c r="E1195" s="100"/>
      <c r="F1195" s="100"/>
      <c r="G1195" s="100"/>
      <c r="H1195" s="100"/>
      <c r="I1195" s="100"/>
      <c r="J1195" s="100"/>
      <c r="K1195" s="100"/>
    </row>
    <row r="1196" spans="1:11" x14ac:dyDescent="0.2">
      <c r="A1196" s="101"/>
      <c r="B1196" s="100"/>
      <c r="C1196" s="100"/>
      <c r="D1196" s="100"/>
      <c r="E1196" s="100"/>
      <c r="F1196" s="100"/>
      <c r="G1196" s="100"/>
      <c r="H1196" s="100"/>
      <c r="I1196" s="100"/>
      <c r="J1196" s="100"/>
      <c r="K1196" s="100"/>
    </row>
    <row r="1197" spans="1:11" x14ac:dyDescent="0.2">
      <c r="A1197" s="101"/>
      <c r="B1197" s="100"/>
      <c r="C1197" s="100"/>
      <c r="D1197" s="100"/>
      <c r="E1197" s="100"/>
      <c r="F1197" s="100"/>
      <c r="G1197" s="100"/>
      <c r="H1197" s="100"/>
      <c r="I1197" s="100"/>
      <c r="J1197" s="100"/>
      <c r="K1197" s="100"/>
    </row>
    <row r="1198" spans="1:11" x14ac:dyDescent="0.2">
      <c r="A1198" s="101"/>
      <c r="B1198" s="100"/>
      <c r="C1198" s="100"/>
      <c r="D1198" s="100"/>
      <c r="E1198" s="100"/>
      <c r="F1198" s="100"/>
      <c r="G1198" s="100"/>
      <c r="H1198" s="100"/>
      <c r="I1198" s="100"/>
      <c r="J1198" s="100"/>
      <c r="K1198" s="100"/>
    </row>
    <row r="1199" spans="1:11" x14ac:dyDescent="0.2">
      <c r="A1199" s="101"/>
      <c r="B1199" s="100"/>
      <c r="C1199" s="100"/>
      <c r="D1199" s="100"/>
      <c r="E1199" s="100"/>
      <c r="F1199" s="100"/>
      <c r="G1199" s="100"/>
      <c r="H1199" s="100"/>
      <c r="I1199" s="100"/>
      <c r="J1199" s="100"/>
      <c r="K1199" s="100"/>
    </row>
    <row r="1200" spans="1:11" x14ac:dyDescent="0.2">
      <c r="A1200" s="101"/>
      <c r="B1200" s="100"/>
      <c r="C1200" s="100"/>
      <c r="D1200" s="100"/>
      <c r="E1200" s="100"/>
      <c r="F1200" s="100"/>
      <c r="G1200" s="100"/>
      <c r="H1200" s="100"/>
      <c r="I1200" s="100"/>
      <c r="J1200" s="100"/>
      <c r="K1200" s="100"/>
    </row>
    <row r="1201" spans="1:11" x14ac:dyDescent="0.2">
      <c r="A1201" s="101"/>
      <c r="B1201" s="100"/>
      <c r="C1201" s="100"/>
      <c r="D1201" s="100"/>
      <c r="E1201" s="100"/>
      <c r="F1201" s="100"/>
      <c r="G1201" s="100"/>
      <c r="H1201" s="100"/>
      <c r="I1201" s="100"/>
      <c r="J1201" s="100"/>
      <c r="K1201" s="100"/>
    </row>
    <row r="1202" spans="1:11" x14ac:dyDescent="0.2">
      <c r="A1202" s="101"/>
      <c r="B1202" s="100"/>
      <c r="C1202" s="100"/>
      <c r="D1202" s="100"/>
      <c r="E1202" s="100"/>
      <c r="F1202" s="100"/>
      <c r="G1202" s="100"/>
      <c r="H1202" s="100"/>
      <c r="I1202" s="100"/>
      <c r="J1202" s="100"/>
      <c r="K1202" s="100"/>
    </row>
    <row r="1203" spans="1:11" x14ac:dyDescent="0.2">
      <c r="A1203" s="101"/>
      <c r="B1203" s="100"/>
      <c r="C1203" s="100"/>
      <c r="D1203" s="100"/>
      <c r="E1203" s="100"/>
      <c r="F1203" s="100"/>
      <c r="G1203" s="100"/>
      <c r="H1203" s="100"/>
      <c r="I1203" s="100"/>
      <c r="J1203" s="100"/>
      <c r="K1203" s="100"/>
    </row>
    <row r="1204" spans="1:11" x14ac:dyDescent="0.2">
      <c r="A1204" s="101"/>
      <c r="B1204" s="100"/>
      <c r="C1204" s="100"/>
      <c r="D1204" s="100"/>
      <c r="E1204" s="100"/>
      <c r="F1204" s="100"/>
      <c r="G1204" s="100"/>
      <c r="H1204" s="100"/>
      <c r="I1204" s="100"/>
      <c r="J1204" s="100"/>
      <c r="K1204" s="100"/>
    </row>
    <row r="1205" spans="1:11" x14ac:dyDescent="0.2">
      <c r="A1205" s="101"/>
      <c r="B1205" s="100"/>
      <c r="C1205" s="100"/>
      <c r="D1205" s="100"/>
      <c r="E1205" s="100"/>
      <c r="F1205" s="100"/>
      <c r="G1205" s="100"/>
      <c r="H1205" s="100"/>
      <c r="I1205" s="100"/>
      <c r="J1205" s="100"/>
      <c r="K1205" s="100"/>
    </row>
    <row r="1206" spans="1:11" x14ac:dyDescent="0.2">
      <c r="A1206" s="101"/>
      <c r="B1206" s="100"/>
      <c r="C1206" s="100"/>
      <c r="D1206" s="100"/>
      <c r="E1206" s="100"/>
      <c r="F1206" s="100"/>
      <c r="G1206" s="100"/>
      <c r="H1206" s="100"/>
      <c r="I1206" s="100"/>
      <c r="J1206" s="100"/>
      <c r="K1206" s="100"/>
    </row>
    <row r="1207" spans="1:11" x14ac:dyDescent="0.2">
      <c r="A1207" s="101"/>
      <c r="B1207" s="100"/>
      <c r="C1207" s="100"/>
      <c r="D1207" s="100"/>
      <c r="E1207" s="100"/>
      <c r="F1207" s="100"/>
      <c r="G1207" s="100"/>
      <c r="H1207" s="100"/>
      <c r="I1207" s="100"/>
      <c r="J1207" s="100"/>
      <c r="K1207" s="100"/>
    </row>
    <row r="1208" spans="1:11" x14ac:dyDescent="0.2">
      <c r="A1208" s="101"/>
      <c r="B1208" s="100"/>
      <c r="C1208" s="100"/>
      <c r="D1208" s="100"/>
      <c r="E1208" s="100"/>
      <c r="F1208" s="100"/>
      <c r="G1208" s="100"/>
      <c r="H1208" s="100"/>
      <c r="I1208" s="100"/>
      <c r="J1208" s="100"/>
      <c r="K1208" s="100"/>
    </row>
    <row r="1209" spans="1:11" x14ac:dyDescent="0.2">
      <c r="A1209" s="101"/>
      <c r="B1209" s="100"/>
      <c r="C1209" s="100"/>
      <c r="D1209" s="100"/>
      <c r="E1209" s="100"/>
      <c r="F1209" s="100"/>
      <c r="G1209" s="100"/>
      <c r="H1209" s="100"/>
      <c r="I1209" s="100"/>
      <c r="J1209" s="100"/>
      <c r="K1209" s="100"/>
    </row>
    <row r="1210" spans="1:11" x14ac:dyDescent="0.2">
      <c r="A1210" s="101"/>
      <c r="B1210" s="100"/>
      <c r="C1210" s="100"/>
      <c r="D1210" s="100"/>
      <c r="E1210" s="100"/>
      <c r="F1210" s="100"/>
      <c r="G1210" s="100"/>
      <c r="H1210" s="100"/>
      <c r="I1210" s="100"/>
      <c r="J1210" s="100"/>
      <c r="K1210" s="100"/>
    </row>
    <row r="1211" spans="1:11" x14ac:dyDescent="0.2">
      <c r="A1211" s="101"/>
      <c r="B1211" s="100"/>
      <c r="C1211" s="100"/>
      <c r="D1211" s="100"/>
      <c r="E1211" s="100"/>
      <c r="F1211" s="100"/>
      <c r="G1211" s="100"/>
      <c r="H1211" s="100"/>
      <c r="I1211" s="100"/>
      <c r="J1211" s="100"/>
      <c r="K1211" s="100"/>
    </row>
    <row r="1212" spans="1:11" x14ac:dyDescent="0.2">
      <c r="A1212" s="101"/>
      <c r="B1212" s="100"/>
      <c r="C1212" s="100"/>
      <c r="D1212" s="100"/>
      <c r="E1212" s="100"/>
      <c r="F1212" s="100"/>
      <c r="G1212" s="100"/>
      <c r="H1212" s="100"/>
      <c r="I1212" s="100"/>
      <c r="J1212" s="100"/>
      <c r="K1212" s="100"/>
    </row>
    <row r="1213" spans="1:11" x14ac:dyDescent="0.2">
      <c r="A1213" s="101"/>
      <c r="B1213" s="100"/>
      <c r="C1213" s="100"/>
      <c r="D1213" s="100"/>
      <c r="E1213" s="100"/>
      <c r="F1213" s="100"/>
      <c r="G1213" s="100"/>
      <c r="H1213" s="100"/>
      <c r="I1213" s="100"/>
      <c r="J1213" s="100"/>
      <c r="K1213" s="100"/>
    </row>
    <row r="1214" spans="1:11" x14ac:dyDescent="0.2">
      <c r="A1214" s="101"/>
      <c r="B1214" s="100"/>
      <c r="C1214" s="100"/>
      <c r="D1214" s="100"/>
      <c r="E1214" s="100"/>
      <c r="F1214" s="100"/>
      <c r="G1214" s="100"/>
      <c r="H1214" s="100"/>
      <c r="I1214" s="100"/>
      <c r="J1214" s="100"/>
      <c r="K1214" s="100"/>
    </row>
    <row r="1215" spans="1:11" x14ac:dyDescent="0.2">
      <c r="A1215" s="101"/>
      <c r="B1215" s="100"/>
      <c r="C1215" s="100"/>
      <c r="D1215" s="100"/>
      <c r="E1215" s="100"/>
      <c r="F1215" s="100"/>
      <c r="G1215" s="100"/>
      <c r="H1215" s="100"/>
      <c r="I1215" s="100"/>
      <c r="J1215" s="100"/>
      <c r="K1215" s="100"/>
    </row>
    <row r="1216" spans="1:11" x14ac:dyDescent="0.2">
      <c r="A1216" s="101"/>
      <c r="B1216" s="100"/>
      <c r="C1216" s="100"/>
      <c r="D1216" s="100"/>
      <c r="E1216" s="100"/>
      <c r="F1216" s="100"/>
      <c r="G1216" s="100"/>
      <c r="H1216" s="100"/>
      <c r="I1216" s="100"/>
      <c r="J1216" s="100"/>
      <c r="K1216" s="100"/>
    </row>
    <row r="1217" spans="1:11" x14ac:dyDescent="0.2">
      <c r="A1217" s="101"/>
      <c r="B1217" s="100"/>
      <c r="C1217" s="100"/>
      <c r="D1217" s="100"/>
      <c r="E1217" s="100"/>
      <c r="F1217" s="100"/>
      <c r="G1217" s="100"/>
      <c r="H1217" s="100"/>
      <c r="I1217" s="100"/>
      <c r="J1217" s="100"/>
      <c r="K1217" s="100"/>
    </row>
    <row r="1218" spans="1:11" x14ac:dyDescent="0.2">
      <c r="A1218" s="101"/>
      <c r="B1218" s="100"/>
      <c r="C1218" s="100"/>
      <c r="D1218" s="100"/>
      <c r="E1218" s="100"/>
      <c r="F1218" s="100"/>
      <c r="G1218" s="100"/>
      <c r="H1218" s="100"/>
      <c r="I1218" s="100"/>
      <c r="J1218" s="100"/>
      <c r="K1218" s="100"/>
    </row>
    <row r="1219" spans="1:11" x14ac:dyDescent="0.2">
      <c r="A1219" s="101"/>
      <c r="B1219" s="100"/>
      <c r="C1219" s="100"/>
      <c r="D1219" s="100"/>
      <c r="E1219" s="100"/>
      <c r="F1219" s="100"/>
      <c r="G1219" s="100"/>
      <c r="H1219" s="100"/>
      <c r="I1219" s="100"/>
      <c r="J1219" s="100"/>
      <c r="K1219" s="100"/>
    </row>
    <row r="1220" spans="1:11" x14ac:dyDescent="0.2">
      <c r="A1220" s="101"/>
      <c r="B1220" s="100"/>
      <c r="C1220" s="100"/>
      <c r="D1220" s="100"/>
      <c r="E1220" s="100"/>
      <c r="F1220" s="100"/>
      <c r="G1220" s="100"/>
      <c r="H1220" s="100"/>
      <c r="I1220" s="100"/>
      <c r="J1220" s="100"/>
      <c r="K1220" s="100"/>
    </row>
    <row r="1221" spans="1:11" x14ac:dyDescent="0.2">
      <c r="A1221" s="101"/>
      <c r="B1221" s="100"/>
      <c r="C1221" s="100"/>
      <c r="D1221" s="100"/>
      <c r="E1221" s="100"/>
      <c r="F1221" s="100"/>
      <c r="G1221" s="100"/>
      <c r="H1221" s="100"/>
      <c r="I1221" s="100"/>
      <c r="J1221" s="100"/>
      <c r="K1221" s="100"/>
    </row>
    <row r="1222" spans="1:11" x14ac:dyDescent="0.2">
      <c r="A1222" s="101"/>
      <c r="B1222" s="100"/>
      <c r="C1222" s="100"/>
      <c r="D1222" s="100"/>
      <c r="E1222" s="100"/>
      <c r="F1222" s="100"/>
      <c r="G1222" s="100"/>
      <c r="H1222" s="100"/>
      <c r="I1222" s="100"/>
      <c r="J1222" s="100"/>
      <c r="K1222" s="100"/>
    </row>
    <row r="1223" spans="1:11" x14ac:dyDescent="0.2">
      <c r="A1223" s="101"/>
      <c r="B1223" s="100"/>
      <c r="C1223" s="100"/>
      <c r="D1223" s="100"/>
      <c r="E1223" s="100"/>
      <c r="F1223" s="100"/>
      <c r="G1223" s="100"/>
      <c r="H1223" s="100"/>
      <c r="I1223" s="100"/>
      <c r="J1223" s="100"/>
      <c r="K1223" s="100"/>
    </row>
    <row r="1224" spans="1:11" x14ac:dyDescent="0.2">
      <c r="A1224" s="101"/>
      <c r="B1224" s="100"/>
      <c r="C1224" s="100"/>
      <c r="D1224" s="100"/>
      <c r="E1224" s="100"/>
      <c r="F1224" s="100"/>
      <c r="G1224" s="100"/>
      <c r="H1224" s="100"/>
      <c r="I1224" s="100"/>
      <c r="J1224" s="100"/>
      <c r="K1224" s="100"/>
    </row>
    <row r="1225" spans="1:11" x14ac:dyDescent="0.2">
      <c r="A1225" s="101"/>
      <c r="B1225" s="100"/>
      <c r="C1225" s="100"/>
      <c r="D1225" s="100"/>
      <c r="E1225" s="100"/>
      <c r="F1225" s="100"/>
      <c r="G1225" s="100"/>
      <c r="H1225" s="100"/>
      <c r="I1225" s="100"/>
      <c r="J1225" s="100"/>
      <c r="K1225" s="100"/>
    </row>
    <row r="1226" spans="1:11" x14ac:dyDescent="0.2">
      <c r="A1226" s="101"/>
      <c r="B1226" s="100"/>
      <c r="C1226" s="100"/>
      <c r="D1226" s="100"/>
      <c r="E1226" s="100"/>
      <c r="F1226" s="100"/>
      <c r="G1226" s="100"/>
      <c r="H1226" s="100"/>
      <c r="I1226" s="100"/>
      <c r="J1226" s="100"/>
      <c r="K1226" s="100"/>
    </row>
    <row r="1227" spans="1:11" x14ac:dyDescent="0.2">
      <c r="A1227" s="101"/>
      <c r="B1227" s="100"/>
      <c r="C1227" s="100"/>
      <c r="D1227" s="100"/>
      <c r="E1227" s="100"/>
      <c r="F1227" s="100"/>
      <c r="G1227" s="100"/>
      <c r="H1227" s="100"/>
      <c r="I1227" s="100"/>
      <c r="J1227" s="100"/>
      <c r="K1227" s="100"/>
    </row>
    <row r="1228" spans="1:11" x14ac:dyDescent="0.2">
      <c r="A1228" s="101"/>
      <c r="B1228" s="100"/>
      <c r="C1228" s="100"/>
      <c r="D1228" s="100"/>
      <c r="E1228" s="100"/>
      <c r="F1228" s="100"/>
      <c r="G1228" s="100"/>
      <c r="H1228" s="100"/>
      <c r="I1228" s="100"/>
      <c r="J1228" s="100"/>
      <c r="K1228" s="100"/>
    </row>
    <row r="1229" spans="1:11" x14ac:dyDescent="0.2">
      <c r="A1229" s="101"/>
      <c r="B1229" s="100"/>
      <c r="C1229" s="100"/>
      <c r="D1229" s="100"/>
      <c r="E1229" s="100"/>
      <c r="F1229" s="100"/>
      <c r="G1229" s="100"/>
      <c r="H1229" s="100"/>
      <c r="I1229" s="100"/>
      <c r="J1229" s="100"/>
      <c r="K1229" s="100"/>
    </row>
    <row r="1230" spans="1:11" x14ac:dyDescent="0.2">
      <c r="A1230" s="101"/>
      <c r="B1230" s="100"/>
      <c r="C1230" s="100"/>
      <c r="D1230" s="100"/>
      <c r="E1230" s="100"/>
      <c r="F1230" s="100"/>
      <c r="G1230" s="100"/>
      <c r="H1230" s="100"/>
      <c r="I1230" s="100"/>
      <c r="J1230" s="100"/>
      <c r="K1230" s="100"/>
    </row>
    <row r="1231" spans="1:11" x14ac:dyDescent="0.2">
      <c r="A1231" s="101"/>
      <c r="B1231" s="100"/>
      <c r="C1231" s="100"/>
      <c r="D1231" s="100"/>
      <c r="E1231" s="100"/>
      <c r="F1231" s="100"/>
      <c r="G1231" s="100"/>
      <c r="H1231" s="100"/>
      <c r="I1231" s="100"/>
      <c r="J1231" s="100"/>
      <c r="K1231" s="100"/>
    </row>
    <row r="1232" spans="1:11" x14ac:dyDescent="0.2">
      <c r="A1232" s="101"/>
      <c r="B1232" s="100"/>
      <c r="C1232" s="100"/>
      <c r="D1232" s="100"/>
      <c r="E1232" s="100"/>
      <c r="F1232" s="100"/>
      <c r="G1232" s="100"/>
      <c r="H1232" s="100"/>
      <c r="I1232" s="100"/>
      <c r="J1232" s="100"/>
      <c r="K1232" s="100"/>
    </row>
    <row r="1233" spans="1:11" x14ac:dyDescent="0.2">
      <c r="A1233" s="101"/>
      <c r="B1233" s="100"/>
      <c r="C1233" s="100"/>
      <c r="D1233" s="100"/>
      <c r="E1233" s="100"/>
      <c r="F1233" s="100"/>
      <c r="G1233" s="100"/>
      <c r="H1233" s="100"/>
      <c r="I1233" s="100"/>
      <c r="J1233" s="100"/>
      <c r="K1233" s="100"/>
    </row>
    <row r="1234" spans="1:11" x14ac:dyDescent="0.2">
      <c r="A1234" s="101"/>
      <c r="B1234" s="100"/>
      <c r="C1234" s="100"/>
      <c r="D1234" s="100"/>
      <c r="E1234" s="100"/>
      <c r="F1234" s="100"/>
      <c r="G1234" s="100"/>
      <c r="H1234" s="100"/>
      <c r="I1234" s="100"/>
      <c r="J1234" s="100"/>
      <c r="K1234" s="100"/>
    </row>
    <row r="1235" spans="1:11" x14ac:dyDescent="0.2">
      <c r="A1235" s="101"/>
      <c r="B1235" s="100"/>
      <c r="C1235" s="100"/>
      <c r="D1235" s="100"/>
      <c r="E1235" s="100"/>
      <c r="F1235" s="100"/>
      <c r="G1235" s="100"/>
      <c r="H1235" s="100"/>
      <c r="I1235" s="100"/>
      <c r="J1235" s="100"/>
      <c r="K1235" s="100"/>
    </row>
    <row r="1236" spans="1:11" x14ac:dyDescent="0.2">
      <c r="A1236" s="101"/>
      <c r="B1236" s="100"/>
      <c r="C1236" s="100"/>
      <c r="D1236" s="100"/>
      <c r="E1236" s="100"/>
      <c r="F1236" s="100"/>
      <c r="G1236" s="100"/>
      <c r="H1236" s="100"/>
      <c r="I1236" s="100"/>
      <c r="J1236" s="100"/>
      <c r="K1236" s="100"/>
    </row>
    <row r="1237" spans="1:11" x14ac:dyDescent="0.2">
      <c r="A1237" s="101"/>
      <c r="B1237" s="100"/>
      <c r="C1237" s="100"/>
      <c r="D1237" s="100"/>
      <c r="E1237" s="100"/>
      <c r="F1237" s="100"/>
      <c r="G1237" s="100"/>
      <c r="H1237" s="100"/>
      <c r="I1237" s="100"/>
      <c r="J1237" s="100"/>
      <c r="K1237" s="100"/>
    </row>
    <row r="1238" spans="1:11" x14ac:dyDescent="0.2">
      <c r="A1238" s="101"/>
      <c r="B1238" s="100"/>
      <c r="C1238" s="100"/>
      <c r="D1238" s="100"/>
      <c r="E1238" s="100"/>
      <c r="F1238" s="100"/>
      <c r="G1238" s="100"/>
      <c r="H1238" s="100"/>
      <c r="I1238" s="100"/>
      <c r="J1238" s="100"/>
      <c r="K1238" s="100"/>
    </row>
    <row r="1239" spans="1:11" x14ac:dyDescent="0.2">
      <c r="A1239" s="101"/>
      <c r="B1239" s="100"/>
      <c r="C1239" s="100"/>
      <c r="D1239" s="100"/>
      <c r="E1239" s="100"/>
      <c r="F1239" s="100"/>
      <c r="G1239" s="100"/>
      <c r="H1239" s="100"/>
      <c r="I1239" s="100"/>
      <c r="J1239" s="100"/>
      <c r="K1239" s="100"/>
    </row>
    <row r="1240" spans="1:11" x14ac:dyDescent="0.2">
      <c r="A1240" s="101"/>
      <c r="B1240" s="100"/>
      <c r="C1240" s="100"/>
      <c r="D1240" s="100"/>
      <c r="E1240" s="100"/>
      <c r="F1240" s="100"/>
      <c r="G1240" s="100"/>
      <c r="H1240" s="100"/>
      <c r="I1240" s="100"/>
      <c r="J1240" s="100"/>
      <c r="K1240" s="100"/>
    </row>
    <row r="1241" spans="1:11" x14ac:dyDescent="0.2">
      <c r="A1241" s="101"/>
      <c r="B1241" s="100"/>
      <c r="C1241" s="100"/>
      <c r="D1241" s="100"/>
      <c r="E1241" s="100"/>
      <c r="F1241" s="100"/>
      <c r="G1241" s="100"/>
      <c r="H1241" s="100"/>
      <c r="I1241" s="100"/>
      <c r="J1241" s="100"/>
      <c r="K1241" s="100"/>
    </row>
    <row r="1242" spans="1:11" x14ac:dyDescent="0.2">
      <c r="A1242" s="101"/>
      <c r="B1242" s="100"/>
      <c r="C1242" s="100"/>
      <c r="D1242" s="100"/>
      <c r="E1242" s="100"/>
      <c r="F1242" s="100"/>
      <c r="G1242" s="100"/>
      <c r="H1242" s="100"/>
      <c r="I1242" s="100"/>
      <c r="J1242" s="100"/>
      <c r="K1242" s="100"/>
    </row>
    <row r="1243" spans="1:11" x14ac:dyDescent="0.2">
      <c r="A1243" s="101"/>
      <c r="B1243" s="100"/>
      <c r="C1243" s="100"/>
      <c r="D1243" s="100"/>
      <c r="E1243" s="100"/>
      <c r="F1243" s="100"/>
      <c r="G1243" s="100"/>
      <c r="H1243" s="100"/>
      <c r="I1243" s="100"/>
      <c r="J1243" s="100"/>
      <c r="K1243" s="100"/>
    </row>
    <row r="1244" spans="1:11" x14ac:dyDescent="0.2">
      <c r="A1244" s="101"/>
      <c r="B1244" s="100"/>
      <c r="C1244" s="100"/>
      <c r="D1244" s="100"/>
      <c r="E1244" s="100"/>
      <c r="F1244" s="100"/>
      <c r="G1244" s="100"/>
      <c r="H1244" s="100"/>
      <c r="I1244" s="100"/>
      <c r="J1244" s="100"/>
      <c r="K1244" s="100"/>
    </row>
    <row r="1245" spans="1:11" x14ac:dyDescent="0.2">
      <c r="A1245" s="101"/>
      <c r="B1245" s="100"/>
      <c r="C1245" s="100"/>
      <c r="D1245" s="100"/>
      <c r="E1245" s="100"/>
      <c r="F1245" s="100"/>
      <c r="G1245" s="100"/>
      <c r="H1245" s="100"/>
      <c r="I1245" s="100"/>
      <c r="J1245" s="100"/>
      <c r="K1245" s="100"/>
    </row>
    <row r="1246" spans="1:11" x14ac:dyDescent="0.2">
      <c r="A1246" s="101"/>
      <c r="B1246" s="100"/>
      <c r="C1246" s="100"/>
      <c r="D1246" s="100"/>
      <c r="E1246" s="100"/>
      <c r="F1246" s="100"/>
      <c r="G1246" s="100"/>
      <c r="H1246" s="100"/>
      <c r="I1246" s="100"/>
      <c r="J1246" s="100"/>
      <c r="K1246" s="100"/>
    </row>
    <row r="1247" spans="1:11" x14ac:dyDescent="0.2">
      <c r="A1247" s="101"/>
      <c r="B1247" s="100"/>
      <c r="C1247" s="100"/>
      <c r="D1247" s="100"/>
      <c r="E1247" s="100"/>
      <c r="F1247" s="100"/>
      <c r="G1247" s="100"/>
      <c r="H1247" s="100"/>
      <c r="I1247" s="100"/>
      <c r="J1247" s="100"/>
      <c r="K1247" s="100"/>
    </row>
    <row r="1248" spans="1:11" x14ac:dyDescent="0.2">
      <c r="A1248" s="101"/>
      <c r="B1248" s="100"/>
      <c r="C1248" s="100"/>
      <c r="D1248" s="100"/>
      <c r="E1248" s="100"/>
      <c r="F1248" s="100"/>
      <c r="G1248" s="100"/>
      <c r="H1248" s="100"/>
      <c r="I1248" s="100"/>
      <c r="J1248" s="100"/>
      <c r="K1248" s="100"/>
    </row>
    <row r="1249" spans="1:11" x14ac:dyDescent="0.2">
      <c r="A1249" s="101"/>
      <c r="B1249" s="100"/>
      <c r="C1249" s="100"/>
      <c r="D1249" s="100"/>
      <c r="E1249" s="100"/>
      <c r="F1249" s="100"/>
      <c r="G1249" s="100"/>
      <c r="H1249" s="100"/>
      <c r="I1249" s="100"/>
      <c r="J1249" s="100"/>
      <c r="K1249" s="100"/>
    </row>
    <row r="1250" spans="1:11" x14ac:dyDescent="0.2">
      <c r="A1250" s="101"/>
      <c r="B1250" s="100"/>
      <c r="C1250" s="100"/>
      <c r="D1250" s="100"/>
      <c r="E1250" s="100"/>
      <c r="F1250" s="100"/>
      <c r="G1250" s="100"/>
      <c r="H1250" s="100"/>
      <c r="I1250" s="100"/>
      <c r="J1250" s="100"/>
      <c r="K1250" s="100"/>
    </row>
    <row r="1251" spans="1:11" x14ac:dyDescent="0.2">
      <c r="A1251" s="101"/>
      <c r="B1251" s="100"/>
      <c r="C1251" s="100"/>
      <c r="D1251" s="100"/>
      <c r="E1251" s="100"/>
      <c r="F1251" s="100"/>
      <c r="G1251" s="100"/>
      <c r="H1251" s="100"/>
      <c r="I1251" s="100"/>
      <c r="J1251" s="100"/>
      <c r="K1251" s="100"/>
    </row>
    <row r="1252" spans="1:11" x14ac:dyDescent="0.2">
      <c r="A1252" s="101"/>
      <c r="B1252" s="100"/>
      <c r="C1252" s="100"/>
      <c r="D1252" s="100"/>
      <c r="E1252" s="100"/>
      <c r="F1252" s="100"/>
      <c r="G1252" s="100"/>
      <c r="H1252" s="100"/>
      <c r="I1252" s="100"/>
      <c r="J1252" s="100"/>
      <c r="K1252" s="100"/>
    </row>
    <row r="1253" spans="1:11" x14ac:dyDescent="0.2">
      <c r="A1253" s="101"/>
      <c r="B1253" s="100"/>
      <c r="C1253" s="100"/>
      <c r="D1253" s="100"/>
      <c r="E1253" s="100"/>
      <c r="F1253" s="100"/>
      <c r="G1253" s="100"/>
      <c r="H1253" s="100"/>
      <c r="I1253" s="100"/>
      <c r="J1253" s="100"/>
      <c r="K1253" s="100"/>
    </row>
    <row r="1254" spans="1:11" x14ac:dyDescent="0.2">
      <c r="A1254" s="101"/>
      <c r="B1254" s="100"/>
      <c r="C1254" s="100"/>
      <c r="D1254" s="100"/>
      <c r="E1254" s="100"/>
      <c r="F1254" s="100"/>
      <c r="G1254" s="100"/>
      <c r="H1254" s="100"/>
      <c r="I1254" s="100"/>
      <c r="J1254" s="100"/>
      <c r="K1254" s="100"/>
    </row>
    <row r="1255" spans="1:11" x14ac:dyDescent="0.2">
      <c r="A1255" s="101"/>
      <c r="B1255" s="100"/>
      <c r="C1255" s="100"/>
      <c r="D1255" s="100"/>
      <c r="E1255" s="100"/>
      <c r="F1255" s="100"/>
      <c r="G1255" s="100"/>
      <c r="H1255" s="100"/>
      <c r="I1255" s="100"/>
      <c r="J1255" s="100"/>
      <c r="K1255" s="100"/>
    </row>
    <row r="1256" spans="1:11" x14ac:dyDescent="0.2">
      <c r="A1256" s="101"/>
      <c r="B1256" s="100"/>
      <c r="C1256" s="100"/>
      <c r="D1256" s="100"/>
      <c r="E1256" s="100"/>
      <c r="F1256" s="100"/>
      <c r="G1256" s="100"/>
      <c r="H1256" s="100"/>
      <c r="I1256" s="100"/>
      <c r="J1256" s="100"/>
      <c r="K1256" s="100"/>
    </row>
    <row r="1257" spans="1:11" x14ac:dyDescent="0.2">
      <c r="A1257" s="101"/>
      <c r="B1257" s="100"/>
      <c r="C1257" s="100"/>
      <c r="D1257" s="100"/>
      <c r="E1257" s="100"/>
      <c r="F1257" s="100"/>
      <c r="G1257" s="100"/>
      <c r="H1257" s="100"/>
      <c r="I1257" s="100"/>
      <c r="J1257" s="100"/>
      <c r="K1257" s="100"/>
    </row>
    <row r="1258" spans="1:11" x14ac:dyDescent="0.2">
      <c r="A1258" s="101"/>
      <c r="B1258" s="100"/>
      <c r="C1258" s="100"/>
      <c r="D1258" s="100"/>
      <c r="E1258" s="100"/>
      <c r="F1258" s="100"/>
      <c r="G1258" s="100"/>
      <c r="H1258" s="100"/>
      <c r="I1258" s="100"/>
      <c r="J1258" s="100"/>
      <c r="K1258" s="100"/>
    </row>
    <row r="1259" spans="1:11" x14ac:dyDescent="0.2">
      <c r="A1259" s="101"/>
      <c r="B1259" s="100"/>
      <c r="C1259" s="100"/>
      <c r="D1259" s="100"/>
      <c r="E1259" s="100"/>
      <c r="F1259" s="100"/>
      <c r="G1259" s="100"/>
      <c r="H1259" s="100"/>
      <c r="I1259" s="100"/>
      <c r="J1259" s="100"/>
      <c r="K1259" s="100"/>
    </row>
    <row r="1260" spans="1:11" x14ac:dyDescent="0.2">
      <c r="A1260" s="101"/>
      <c r="B1260" s="100"/>
      <c r="C1260" s="100"/>
      <c r="D1260" s="100"/>
      <c r="E1260" s="100"/>
      <c r="F1260" s="100"/>
      <c r="G1260" s="100"/>
      <c r="H1260" s="100"/>
      <c r="I1260" s="100"/>
      <c r="J1260" s="100"/>
      <c r="K1260" s="100"/>
    </row>
    <row r="1261" spans="1:11" x14ac:dyDescent="0.2">
      <c r="A1261" s="101"/>
      <c r="B1261" s="100"/>
      <c r="C1261" s="100"/>
      <c r="D1261" s="100"/>
      <c r="E1261" s="100"/>
      <c r="F1261" s="100"/>
      <c r="G1261" s="100"/>
      <c r="H1261" s="100"/>
      <c r="I1261" s="100"/>
      <c r="J1261" s="100"/>
      <c r="K1261" s="100"/>
    </row>
    <row r="1262" spans="1:11" x14ac:dyDescent="0.2">
      <c r="A1262" s="101"/>
      <c r="B1262" s="100"/>
      <c r="C1262" s="100"/>
      <c r="D1262" s="100"/>
      <c r="E1262" s="100"/>
      <c r="F1262" s="100"/>
      <c r="G1262" s="100"/>
      <c r="H1262" s="100"/>
      <c r="I1262" s="100"/>
      <c r="J1262" s="100"/>
      <c r="K1262" s="100"/>
    </row>
    <row r="1263" spans="1:11" x14ac:dyDescent="0.2">
      <c r="A1263" s="101"/>
      <c r="B1263" s="100"/>
      <c r="C1263" s="100"/>
      <c r="D1263" s="100"/>
      <c r="E1263" s="100"/>
      <c r="F1263" s="100"/>
      <c r="G1263" s="100"/>
      <c r="H1263" s="100"/>
      <c r="I1263" s="100"/>
      <c r="J1263" s="100"/>
      <c r="K1263" s="100"/>
    </row>
    <row r="1264" spans="1:11" x14ac:dyDescent="0.2">
      <c r="A1264" s="101"/>
      <c r="B1264" s="100"/>
      <c r="C1264" s="100"/>
      <c r="D1264" s="100"/>
      <c r="E1264" s="100"/>
      <c r="F1264" s="100"/>
      <c r="G1264" s="100"/>
      <c r="H1264" s="100"/>
      <c r="I1264" s="100"/>
      <c r="J1264" s="100"/>
      <c r="K1264" s="100"/>
    </row>
    <row r="1265" spans="1:11" x14ac:dyDescent="0.2">
      <c r="A1265" s="101"/>
      <c r="B1265" s="100"/>
      <c r="C1265" s="100"/>
      <c r="D1265" s="100"/>
      <c r="E1265" s="100"/>
      <c r="F1265" s="100"/>
      <c r="G1265" s="100"/>
      <c r="H1265" s="100"/>
      <c r="I1265" s="100"/>
      <c r="J1265" s="100"/>
      <c r="K1265" s="100"/>
    </row>
    <row r="1266" spans="1:11" x14ac:dyDescent="0.2">
      <c r="A1266" s="101"/>
      <c r="B1266" s="100"/>
      <c r="C1266" s="100"/>
      <c r="D1266" s="100"/>
      <c r="E1266" s="100"/>
      <c r="F1266" s="100"/>
      <c r="G1266" s="100"/>
      <c r="H1266" s="100"/>
      <c r="I1266" s="100"/>
      <c r="J1266" s="100"/>
      <c r="K1266" s="100"/>
    </row>
    <row r="1267" spans="1:11" x14ac:dyDescent="0.2">
      <c r="A1267" s="101"/>
      <c r="B1267" s="100"/>
      <c r="C1267" s="100"/>
      <c r="D1267" s="100"/>
      <c r="E1267" s="100"/>
      <c r="F1267" s="100"/>
      <c r="G1267" s="100"/>
      <c r="H1267" s="100"/>
      <c r="I1267" s="100"/>
      <c r="J1267" s="100"/>
      <c r="K1267" s="100"/>
    </row>
    <row r="1268" spans="1:11" x14ac:dyDescent="0.2">
      <c r="A1268" s="101"/>
      <c r="B1268" s="100"/>
      <c r="C1268" s="100"/>
      <c r="D1268" s="100"/>
      <c r="E1268" s="100"/>
      <c r="F1268" s="100"/>
      <c r="G1268" s="100"/>
      <c r="H1268" s="100"/>
      <c r="I1268" s="100"/>
      <c r="J1268" s="100"/>
      <c r="K1268" s="100"/>
    </row>
    <row r="1269" spans="1:11" x14ac:dyDescent="0.2">
      <c r="A1269" s="101"/>
      <c r="B1269" s="100"/>
      <c r="C1269" s="100"/>
      <c r="D1269" s="100"/>
      <c r="E1269" s="100"/>
      <c r="F1269" s="100"/>
      <c r="G1269" s="100"/>
      <c r="H1269" s="100"/>
      <c r="I1269" s="100"/>
      <c r="J1269" s="100"/>
      <c r="K1269" s="100"/>
    </row>
    <row r="1270" spans="1:11" x14ac:dyDescent="0.2">
      <c r="A1270" s="101"/>
      <c r="B1270" s="100"/>
      <c r="C1270" s="100"/>
      <c r="D1270" s="100"/>
      <c r="E1270" s="100"/>
      <c r="F1270" s="100"/>
      <c r="G1270" s="100"/>
      <c r="H1270" s="100"/>
      <c r="I1270" s="100"/>
      <c r="J1270" s="100"/>
      <c r="K1270" s="100"/>
    </row>
    <row r="1271" spans="1:11" x14ac:dyDescent="0.2">
      <c r="A1271" s="101"/>
      <c r="B1271" s="100"/>
      <c r="C1271" s="100"/>
      <c r="D1271" s="100"/>
      <c r="E1271" s="100"/>
      <c r="F1271" s="100"/>
      <c r="G1271" s="100"/>
      <c r="H1271" s="100"/>
      <c r="I1271" s="100"/>
      <c r="J1271" s="100"/>
      <c r="K1271" s="100"/>
    </row>
    <row r="1272" spans="1:11" x14ac:dyDescent="0.2">
      <c r="A1272" s="101"/>
      <c r="B1272" s="100"/>
      <c r="C1272" s="100"/>
      <c r="D1272" s="100"/>
      <c r="E1272" s="100"/>
      <c r="F1272" s="100"/>
      <c r="G1272" s="100"/>
      <c r="H1272" s="100"/>
      <c r="I1272" s="100"/>
      <c r="J1272" s="100"/>
      <c r="K1272" s="100"/>
    </row>
    <row r="1273" spans="1:11" x14ac:dyDescent="0.2">
      <c r="A1273" s="101"/>
      <c r="B1273" s="100"/>
      <c r="C1273" s="100"/>
      <c r="D1273" s="100"/>
      <c r="E1273" s="100"/>
      <c r="F1273" s="100"/>
      <c r="G1273" s="100"/>
      <c r="H1273" s="100"/>
      <c r="I1273" s="100"/>
      <c r="J1273" s="100"/>
      <c r="K1273" s="100"/>
    </row>
    <row r="1274" spans="1:11" x14ac:dyDescent="0.2">
      <c r="A1274" s="101"/>
      <c r="B1274" s="100"/>
      <c r="C1274" s="100"/>
      <c r="D1274" s="100"/>
      <c r="E1274" s="100"/>
      <c r="F1274" s="100"/>
      <c r="G1274" s="100"/>
      <c r="H1274" s="100"/>
      <c r="I1274" s="100"/>
      <c r="J1274" s="100"/>
      <c r="K1274" s="100"/>
    </row>
    <row r="1275" spans="1:11" x14ac:dyDescent="0.2">
      <c r="A1275" s="101"/>
      <c r="B1275" s="100"/>
      <c r="C1275" s="100"/>
      <c r="D1275" s="100"/>
      <c r="E1275" s="100"/>
      <c r="F1275" s="100"/>
      <c r="G1275" s="100"/>
      <c r="H1275" s="100"/>
      <c r="I1275" s="100"/>
      <c r="J1275" s="100"/>
      <c r="K1275" s="100"/>
    </row>
    <row r="1276" spans="1:11" x14ac:dyDescent="0.2">
      <c r="A1276" s="101"/>
      <c r="B1276" s="100"/>
      <c r="C1276" s="100"/>
      <c r="D1276" s="100"/>
      <c r="E1276" s="100"/>
      <c r="F1276" s="100"/>
      <c r="G1276" s="100"/>
      <c r="H1276" s="100"/>
      <c r="I1276" s="100"/>
      <c r="J1276" s="100"/>
      <c r="K1276" s="100"/>
    </row>
    <row r="1277" spans="1:11" x14ac:dyDescent="0.2">
      <c r="A1277" s="101"/>
      <c r="B1277" s="100"/>
      <c r="C1277" s="100"/>
      <c r="D1277" s="100"/>
      <c r="E1277" s="100"/>
      <c r="F1277" s="100"/>
      <c r="G1277" s="100"/>
      <c r="H1277" s="100"/>
      <c r="I1277" s="100"/>
      <c r="J1277" s="100"/>
      <c r="K1277" s="100"/>
    </row>
    <row r="1278" spans="1:11" x14ac:dyDescent="0.2">
      <c r="A1278" s="101"/>
      <c r="B1278" s="100"/>
      <c r="C1278" s="100"/>
      <c r="D1278" s="100"/>
      <c r="E1278" s="100"/>
      <c r="F1278" s="100"/>
      <c r="G1278" s="100"/>
      <c r="H1278" s="100"/>
      <c r="I1278" s="100"/>
      <c r="J1278" s="100"/>
      <c r="K1278" s="100"/>
    </row>
    <row r="1279" spans="1:11" x14ac:dyDescent="0.2">
      <c r="A1279" s="101"/>
      <c r="B1279" s="100"/>
      <c r="C1279" s="100"/>
      <c r="D1279" s="100"/>
      <c r="E1279" s="100"/>
      <c r="F1279" s="100"/>
      <c r="G1279" s="100"/>
      <c r="H1279" s="100"/>
      <c r="I1279" s="100"/>
      <c r="J1279" s="100"/>
      <c r="K1279" s="100"/>
    </row>
    <row r="1280" spans="1:11" x14ac:dyDescent="0.2">
      <c r="A1280" s="101"/>
      <c r="B1280" s="100"/>
      <c r="C1280" s="100"/>
      <c r="D1280" s="100"/>
      <c r="E1280" s="100"/>
      <c r="F1280" s="100"/>
      <c r="G1280" s="100"/>
      <c r="H1280" s="100"/>
      <c r="I1280" s="100"/>
      <c r="J1280" s="100"/>
      <c r="K1280" s="100"/>
    </row>
    <row r="1281" spans="1:11" x14ac:dyDescent="0.2">
      <c r="A1281" s="101"/>
      <c r="B1281" s="100"/>
      <c r="C1281" s="100"/>
      <c r="D1281" s="100"/>
      <c r="E1281" s="100"/>
      <c r="F1281" s="100"/>
      <c r="G1281" s="100"/>
      <c r="H1281" s="100"/>
      <c r="I1281" s="100"/>
      <c r="J1281" s="100"/>
      <c r="K1281" s="100"/>
    </row>
    <row r="1282" spans="1:11" x14ac:dyDescent="0.2">
      <c r="A1282" s="101"/>
      <c r="B1282" s="100"/>
      <c r="C1282" s="100"/>
      <c r="D1282" s="100"/>
      <c r="E1282" s="100"/>
      <c r="F1282" s="100"/>
      <c r="G1282" s="100"/>
      <c r="H1282" s="100"/>
      <c r="I1282" s="100"/>
      <c r="J1282" s="100"/>
      <c r="K1282" s="100"/>
    </row>
    <row r="1283" spans="1:11" x14ac:dyDescent="0.2">
      <c r="A1283" s="101"/>
      <c r="B1283" s="100"/>
      <c r="C1283" s="100"/>
      <c r="D1283" s="100"/>
      <c r="E1283" s="100"/>
      <c r="F1283" s="100"/>
      <c r="G1283" s="100"/>
      <c r="H1283" s="100"/>
      <c r="I1283" s="100"/>
      <c r="J1283" s="100"/>
      <c r="K1283" s="100"/>
    </row>
    <row r="1284" spans="1:11" x14ac:dyDescent="0.2">
      <c r="A1284" s="101"/>
      <c r="B1284" s="100"/>
      <c r="C1284" s="100"/>
      <c r="D1284" s="100"/>
      <c r="E1284" s="100"/>
      <c r="F1284" s="100"/>
      <c r="G1284" s="100"/>
      <c r="H1284" s="100"/>
      <c r="I1284" s="100"/>
      <c r="J1284" s="100"/>
      <c r="K1284" s="100"/>
    </row>
    <row r="1285" spans="1:11" x14ac:dyDescent="0.2">
      <c r="A1285" s="101"/>
      <c r="B1285" s="100"/>
      <c r="C1285" s="100"/>
      <c r="D1285" s="100"/>
      <c r="E1285" s="100"/>
      <c r="F1285" s="100"/>
      <c r="G1285" s="100"/>
      <c r="H1285" s="100"/>
      <c r="I1285" s="100"/>
      <c r="J1285" s="100"/>
      <c r="K1285" s="100"/>
    </row>
    <row r="1286" spans="1:11" x14ac:dyDescent="0.2">
      <c r="A1286" s="101"/>
      <c r="B1286" s="100"/>
      <c r="C1286" s="100"/>
      <c r="D1286" s="100"/>
      <c r="E1286" s="100"/>
      <c r="F1286" s="100"/>
      <c r="G1286" s="100"/>
      <c r="H1286" s="100"/>
      <c r="I1286" s="100"/>
      <c r="J1286" s="100"/>
      <c r="K1286" s="100"/>
    </row>
    <row r="1287" spans="1:11" x14ac:dyDescent="0.2">
      <c r="A1287" s="101"/>
      <c r="B1287" s="100"/>
      <c r="C1287" s="100"/>
      <c r="D1287" s="100"/>
      <c r="E1287" s="100"/>
      <c r="F1287" s="100"/>
      <c r="G1287" s="100"/>
      <c r="H1287" s="100"/>
      <c r="I1287" s="100"/>
      <c r="J1287" s="100"/>
      <c r="K1287" s="100"/>
    </row>
    <row r="1288" spans="1:11" x14ac:dyDescent="0.2">
      <c r="A1288" s="101"/>
      <c r="B1288" s="100"/>
      <c r="C1288" s="100"/>
      <c r="D1288" s="100"/>
      <c r="E1288" s="100"/>
      <c r="F1288" s="100"/>
      <c r="G1288" s="100"/>
      <c r="H1288" s="100"/>
      <c r="I1288" s="100"/>
      <c r="J1288" s="100"/>
      <c r="K1288" s="100"/>
    </row>
    <row r="1289" spans="1:11" x14ac:dyDescent="0.2">
      <c r="A1289" s="101"/>
      <c r="B1289" s="100"/>
      <c r="C1289" s="100"/>
      <c r="D1289" s="100"/>
      <c r="E1289" s="100"/>
      <c r="F1289" s="100"/>
      <c r="G1289" s="100"/>
      <c r="H1289" s="100"/>
      <c r="I1289" s="100"/>
      <c r="J1289" s="100"/>
      <c r="K1289" s="100"/>
    </row>
    <row r="1290" spans="1:11" x14ac:dyDescent="0.2">
      <c r="A1290" s="101"/>
      <c r="B1290" s="100"/>
      <c r="C1290" s="100"/>
      <c r="D1290" s="100"/>
      <c r="E1290" s="100"/>
      <c r="F1290" s="100"/>
      <c r="G1290" s="100"/>
      <c r="H1290" s="100"/>
      <c r="I1290" s="100"/>
      <c r="J1290" s="100"/>
      <c r="K1290" s="100"/>
    </row>
    <row r="1291" spans="1:11" x14ac:dyDescent="0.2">
      <c r="A1291" s="101"/>
      <c r="B1291" s="100"/>
      <c r="C1291" s="100"/>
      <c r="D1291" s="100"/>
      <c r="E1291" s="100"/>
      <c r="F1291" s="100"/>
      <c r="G1291" s="100"/>
      <c r="H1291" s="100"/>
      <c r="I1291" s="100"/>
      <c r="J1291" s="100"/>
      <c r="K1291" s="100"/>
    </row>
    <row r="1292" spans="1:11" x14ac:dyDescent="0.2">
      <c r="A1292" s="101"/>
      <c r="B1292" s="100"/>
      <c r="C1292" s="100"/>
      <c r="D1292" s="100"/>
      <c r="E1292" s="100"/>
      <c r="F1292" s="100"/>
      <c r="G1292" s="100"/>
      <c r="H1292" s="100"/>
      <c r="I1292" s="100"/>
      <c r="J1292" s="100"/>
      <c r="K1292" s="100"/>
    </row>
    <row r="1293" spans="1:11" x14ac:dyDescent="0.2">
      <c r="A1293" s="101"/>
      <c r="B1293" s="100"/>
      <c r="C1293" s="100"/>
      <c r="D1293" s="100"/>
      <c r="E1293" s="100"/>
      <c r="F1293" s="100"/>
      <c r="G1293" s="100"/>
      <c r="H1293" s="100"/>
      <c r="I1293" s="100"/>
      <c r="J1293" s="100"/>
      <c r="K1293" s="100"/>
    </row>
    <row r="1294" spans="1:11" x14ac:dyDescent="0.2">
      <c r="A1294" s="101"/>
      <c r="B1294" s="100"/>
      <c r="C1294" s="100"/>
      <c r="D1294" s="100"/>
      <c r="E1294" s="100"/>
      <c r="F1294" s="100"/>
      <c r="G1294" s="100"/>
      <c r="H1294" s="100"/>
      <c r="I1294" s="100"/>
      <c r="J1294" s="100"/>
      <c r="K1294" s="100"/>
    </row>
    <row r="1295" spans="1:11" x14ac:dyDescent="0.2">
      <c r="A1295" s="101"/>
      <c r="B1295" s="100"/>
      <c r="C1295" s="100"/>
      <c r="D1295" s="100"/>
      <c r="E1295" s="100"/>
      <c r="F1295" s="100"/>
      <c r="G1295" s="100"/>
      <c r="H1295" s="100"/>
      <c r="I1295" s="100"/>
      <c r="J1295" s="100"/>
      <c r="K1295" s="100"/>
    </row>
    <row r="1296" spans="1:11" x14ac:dyDescent="0.2">
      <c r="A1296" s="101"/>
      <c r="B1296" s="100"/>
      <c r="C1296" s="100"/>
      <c r="D1296" s="100"/>
      <c r="E1296" s="100"/>
      <c r="F1296" s="100"/>
      <c r="G1296" s="100"/>
      <c r="H1296" s="100"/>
      <c r="I1296" s="100"/>
      <c r="J1296" s="100"/>
      <c r="K1296" s="100"/>
    </row>
    <row r="1297" spans="1:11" x14ac:dyDescent="0.2">
      <c r="A1297" s="101"/>
      <c r="B1297" s="100"/>
      <c r="C1297" s="100"/>
      <c r="D1297" s="100"/>
      <c r="E1297" s="100"/>
      <c r="F1297" s="100"/>
      <c r="G1297" s="100"/>
      <c r="H1297" s="100"/>
      <c r="I1297" s="100"/>
      <c r="J1297" s="100"/>
      <c r="K1297" s="100"/>
    </row>
    <row r="1298" spans="1:11" x14ac:dyDescent="0.2">
      <c r="A1298" s="101"/>
      <c r="B1298" s="100"/>
      <c r="C1298" s="100"/>
      <c r="D1298" s="100"/>
      <c r="E1298" s="100"/>
      <c r="F1298" s="100"/>
      <c r="G1298" s="100"/>
      <c r="H1298" s="100"/>
      <c r="I1298" s="100"/>
      <c r="J1298" s="100"/>
      <c r="K1298" s="100"/>
    </row>
    <row r="1299" spans="1:11" x14ac:dyDescent="0.2">
      <c r="A1299" s="101"/>
      <c r="B1299" s="100"/>
      <c r="C1299" s="100"/>
      <c r="D1299" s="100"/>
      <c r="E1299" s="100"/>
      <c r="F1299" s="100"/>
      <c r="G1299" s="100"/>
      <c r="H1299" s="100"/>
      <c r="I1299" s="100"/>
      <c r="J1299" s="100"/>
      <c r="K1299" s="100"/>
    </row>
    <row r="1300" spans="1:11" x14ac:dyDescent="0.2">
      <c r="A1300" s="101"/>
      <c r="B1300" s="100"/>
      <c r="C1300" s="100"/>
      <c r="D1300" s="100"/>
      <c r="E1300" s="100"/>
      <c r="F1300" s="100"/>
      <c r="G1300" s="100"/>
      <c r="H1300" s="100"/>
      <c r="I1300" s="100"/>
      <c r="J1300" s="100"/>
      <c r="K1300" s="100"/>
    </row>
    <row r="1301" spans="1:11" x14ac:dyDescent="0.2">
      <c r="A1301" s="101"/>
      <c r="B1301" s="100"/>
      <c r="C1301" s="100"/>
      <c r="D1301" s="100"/>
      <c r="E1301" s="100"/>
      <c r="F1301" s="100"/>
      <c r="G1301" s="100"/>
      <c r="H1301" s="100"/>
      <c r="I1301" s="100"/>
      <c r="J1301" s="100"/>
      <c r="K1301" s="100"/>
    </row>
    <row r="1302" spans="1:11" x14ac:dyDescent="0.2">
      <c r="A1302" s="101"/>
      <c r="B1302" s="100"/>
      <c r="C1302" s="100"/>
      <c r="D1302" s="100"/>
      <c r="E1302" s="100"/>
      <c r="F1302" s="100"/>
      <c r="G1302" s="100"/>
      <c r="H1302" s="100"/>
      <c r="I1302" s="100"/>
      <c r="J1302" s="100"/>
      <c r="K1302" s="100"/>
    </row>
    <row r="1303" spans="1:11" x14ac:dyDescent="0.2">
      <c r="A1303" s="101"/>
      <c r="B1303" s="100"/>
      <c r="C1303" s="100"/>
      <c r="D1303" s="100"/>
      <c r="E1303" s="100"/>
      <c r="F1303" s="100"/>
      <c r="G1303" s="100"/>
      <c r="H1303" s="100"/>
      <c r="I1303" s="100"/>
      <c r="J1303" s="100"/>
      <c r="K1303" s="100"/>
    </row>
    <row r="1304" spans="1:11" x14ac:dyDescent="0.2">
      <c r="A1304" s="101"/>
      <c r="B1304" s="100"/>
      <c r="C1304" s="100"/>
      <c r="D1304" s="100"/>
      <c r="E1304" s="100"/>
      <c r="F1304" s="100"/>
      <c r="G1304" s="100"/>
      <c r="H1304" s="100"/>
      <c r="I1304" s="100"/>
      <c r="J1304" s="100"/>
      <c r="K1304" s="100"/>
    </row>
    <row r="1305" spans="1:11" x14ac:dyDescent="0.2">
      <c r="A1305" s="101"/>
      <c r="B1305" s="100"/>
      <c r="C1305" s="100"/>
      <c r="D1305" s="100"/>
      <c r="E1305" s="100"/>
      <c r="F1305" s="100"/>
      <c r="G1305" s="100"/>
      <c r="H1305" s="100"/>
      <c r="I1305" s="100"/>
      <c r="J1305" s="100"/>
      <c r="K1305" s="100"/>
    </row>
    <row r="1306" spans="1:11" x14ac:dyDescent="0.2">
      <c r="A1306" s="101"/>
      <c r="B1306" s="100"/>
      <c r="C1306" s="100"/>
      <c r="D1306" s="100"/>
      <c r="E1306" s="100"/>
      <c r="F1306" s="100"/>
      <c r="G1306" s="100"/>
      <c r="H1306" s="100"/>
      <c r="I1306" s="100"/>
      <c r="J1306" s="100"/>
      <c r="K1306" s="100"/>
    </row>
    <row r="1307" spans="1:11" x14ac:dyDescent="0.2">
      <c r="A1307" s="101"/>
      <c r="B1307" s="100"/>
      <c r="C1307" s="100"/>
      <c r="D1307" s="100"/>
      <c r="E1307" s="100"/>
      <c r="F1307" s="100"/>
      <c r="G1307" s="100"/>
      <c r="H1307" s="100"/>
      <c r="I1307" s="100"/>
      <c r="J1307" s="100"/>
      <c r="K1307" s="100"/>
    </row>
    <row r="1308" spans="1:11" x14ac:dyDescent="0.2">
      <c r="A1308" s="101"/>
      <c r="B1308" s="100"/>
      <c r="C1308" s="100"/>
      <c r="D1308" s="100"/>
      <c r="E1308" s="100"/>
      <c r="F1308" s="100"/>
      <c r="G1308" s="100"/>
      <c r="H1308" s="100"/>
      <c r="I1308" s="100"/>
      <c r="J1308" s="100"/>
      <c r="K1308" s="100"/>
    </row>
    <row r="1309" spans="1:11" x14ac:dyDescent="0.2">
      <c r="A1309" s="101"/>
      <c r="B1309" s="100"/>
      <c r="C1309" s="100"/>
      <c r="D1309" s="100"/>
      <c r="E1309" s="100"/>
      <c r="F1309" s="100"/>
      <c r="G1309" s="100"/>
      <c r="H1309" s="100"/>
      <c r="I1309" s="100"/>
      <c r="J1309" s="100"/>
      <c r="K1309" s="100"/>
    </row>
    <row r="1310" spans="1:11" x14ac:dyDescent="0.2">
      <c r="A1310" s="101"/>
      <c r="B1310" s="100"/>
      <c r="C1310" s="100"/>
      <c r="D1310" s="100"/>
      <c r="E1310" s="100"/>
      <c r="F1310" s="100"/>
      <c r="G1310" s="100"/>
      <c r="H1310" s="100"/>
      <c r="I1310" s="100"/>
      <c r="J1310" s="100"/>
      <c r="K1310" s="100"/>
    </row>
    <row r="1311" spans="1:11" x14ac:dyDescent="0.2">
      <c r="A1311" s="101"/>
      <c r="B1311" s="100"/>
      <c r="C1311" s="100"/>
      <c r="D1311" s="100"/>
      <c r="E1311" s="100"/>
      <c r="F1311" s="100"/>
      <c r="G1311" s="100"/>
      <c r="H1311" s="100"/>
      <c r="I1311" s="100"/>
      <c r="J1311" s="100"/>
      <c r="K1311" s="100"/>
    </row>
    <row r="1312" spans="1:11" x14ac:dyDescent="0.2">
      <c r="A1312" s="101"/>
      <c r="B1312" s="100"/>
      <c r="C1312" s="100"/>
      <c r="D1312" s="100"/>
      <c r="E1312" s="100"/>
      <c r="F1312" s="100"/>
      <c r="G1312" s="100"/>
      <c r="H1312" s="100"/>
      <c r="I1312" s="100"/>
      <c r="J1312" s="100"/>
      <c r="K1312" s="100"/>
    </row>
    <row r="1313" spans="1:11" x14ac:dyDescent="0.2">
      <c r="A1313" s="101"/>
      <c r="B1313" s="100"/>
      <c r="C1313" s="100"/>
      <c r="D1313" s="100"/>
      <c r="E1313" s="100"/>
      <c r="F1313" s="100"/>
      <c r="G1313" s="100"/>
      <c r="H1313" s="100"/>
      <c r="I1313" s="100"/>
      <c r="J1313" s="100"/>
      <c r="K1313" s="100"/>
    </row>
    <row r="1314" spans="1:11" x14ac:dyDescent="0.2">
      <c r="A1314" s="101"/>
      <c r="B1314" s="100"/>
      <c r="C1314" s="100"/>
      <c r="D1314" s="100"/>
      <c r="E1314" s="100"/>
      <c r="F1314" s="100"/>
      <c r="G1314" s="100"/>
      <c r="H1314" s="100"/>
      <c r="I1314" s="100"/>
      <c r="J1314" s="100"/>
      <c r="K1314" s="100"/>
    </row>
    <row r="1315" spans="1:11" x14ac:dyDescent="0.2">
      <c r="A1315" s="101"/>
      <c r="B1315" s="100"/>
      <c r="C1315" s="100"/>
      <c r="D1315" s="100"/>
      <c r="E1315" s="100"/>
      <c r="F1315" s="100"/>
      <c r="G1315" s="100"/>
      <c r="H1315" s="100"/>
      <c r="I1315" s="100"/>
      <c r="J1315" s="100"/>
      <c r="K1315" s="100"/>
    </row>
    <row r="1316" spans="1:11" x14ac:dyDescent="0.2">
      <c r="A1316" s="101"/>
      <c r="B1316" s="100"/>
      <c r="C1316" s="100"/>
      <c r="D1316" s="100"/>
      <c r="E1316" s="100"/>
      <c r="F1316" s="100"/>
      <c r="G1316" s="100"/>
      <c r="H1316" s="100"/>
      <c r="I1316" s="100"/>
      <c r="J1316" s="100"/>
      <c r="K1316" s="100"/>
    </row>
    <row r="1317" spans="1:11" x14ac:dyDescent="0.2">
      <c r="A1317" s="101"/>
      <c r="B1317" s="100"/>
      <c r="C1317" s="100"/>
      <c r="D1317" s="100"/>
      <c r="E1317" s="100"/>
      <c r="F1317" s="100"/>
      <c r="G1317" s="100"/>
      <c r="H1317" s="100"/>
      <c r="I1317" s="100"/>
      <c r="J1317" s="100"/>
      <c r="K1317" s="100"/>
    </row>
    <row r="1318" spans="1:11" x14ac:dyDescent="0.2">
      <c r="A1318" s="101"/>
      <c r="B1318" s="100"/>
      <c r="C1318" s="100"/>
      <c r="D1318" s="100"/>
      <c r="E1318" s="100"/>
      <c r="F1318" s="100"/>
      <c r="G1318" s="100"/>
      <c r="H1318" s="100"/>
      <c r="I1318" s="100"/>
      <c r="J1318" s="100"/>
      <c r="K1318" s="100"/>
    </row>
    <row r="1319" spans="1:11" x14ac:dyDescent="0.2">
      <c r="A1319" s="101"/>
      <c r="B1319" s="100"/>
      <c r="C1319" s="100"/>
      <c r="D1319" s="100"/>
      <c r="E1319" s="100"/>
      <c r="F1319" s="100"/>
      <c r="G1319" s="100"/>
      <c r="H1319" s="100"/>
      <c r="I1319" s="100"/>
      <c r="J1319" s="100"/>
      <c r="K1319" s="100"/>
    </row>
    <row r="1320" spans="1:11" x14ac:dyDescent="0.2">
      <c r="A1320" s="101"/>
      <c r="B1320" s="100"/>
      <c r="C1320" s="100"/>
      <c r="D1320" s="100"/>
      <c r="E1320" s="100"/>
      <c r="F1320" s="100"/>
      <c r="G1320" s="100"/>
      <c r="H1320" s="100"/>
      <c r="I1320" s="100"/>
      <c r="J1320" s="100"/>
      <c r="K1320" s="100"/>
    </row>
    <row r="1321" spans="1:11" x14ac:dyDescent="0.2">
      <c r="A1321" s="101"/>
      <c r="B1321" s="100"/>
      <c r="C1321" s="100"/>
      <c r="D1321" s="100"/>
      <c r="E1321" s="100"/>
      <c r="F1321" s="100"/>
      <c r="G1321" s="100"/>
      <c r="H1321" s="100"/>
      <c r="I1321" s="100"/>
      <c r="J1321" s="100"/>
      <c r="K1321" s="100"/>
    </row>
    <row r="1322" spans="1:11" x14ac:dyDescent="0.2">
      <c r="A1322" s="101"/>
      <c r="B1322" s="100"/>
      <c r="C1322" s="100"/>
      <c r="D1322" s="100"/>
      <c r="E1322" s="100"/>
      <c r="F1322" s="100"/>
      <c r="G1322" s="100"/>
      <c r="H1322" s="100"/>
      <c r="I1322" s="100"/>
      <c r="J1322" s="100"/>
      <c r="K1322" s="100"/>
    </row>
    <row r="1323" spans="1:11" x14ac:dyDescent="0.2">
      <c r="A1323" s="101"/>
      <c r="B1323" s="100"/>
      <c r="C1323" s="100"/>
      <c r="D1323" s="100"/>
      <c r="E1323" s="100"/>
      <c r="F1323" s="100"/>
      <c r="G1323" s="100"/>
      <c r="H1323" s="100"/>
      <c r="I1323" s="100"/>
      <c r="J1323" s="100"/>
      <c r="K1323" s="100"/>
    </row>
    <row r="1324" spans="1:11" x14ac:dyDescent="0.2">
      <c r="A1324" s="101"/>
      <c r="B1324" s="100"/>
      <c r="C1324" s="100"/>
      <c r="D1324" s="100"/>
      <c r="E1324" s="100"/>
      <c r="F1324" s="100"/>
      <c r="G1324" s="100"/>
      <c r="H1324" s="100"/>
      <c r="I1324" s="100"/>
      <c r="J1324" s="100"/>
      <c r="K1324" s="100"/>
    </row>
    <row r="1325" spans="1:11" x14ac:dyDescent="0.2">
      <c r="A1325" s="101"/>
      <c r="B1325" s="100"/>
      <c r="C1325" s="100"/>
      <c r="D1325" s="100"/>
      <c r="E1325" s="100"/>
      <c r="F1325" s="100"/>
      <c r="G1325" s="100"/>
      <c r="H1325" s="100"/>
      <c r="I1325" s="100"/>
      <c r="J1325" s="100"/>
      <c r="K1325" s="100"/>
    </row>
    <row r="1326" spans="1:11" x14ac:dyDescent="0.2">
      <c r="A1326" s="101"/>
      <c r="B1326" s="100"/>
      <c r="C1326" s="100"/>
      <c r="D1326" s="100"/>
      <c r="E1326" s="100"/>
      <c r="F1326" s="100"/>
      <c r="G1326" s="100"/>
      <c r="H1326" s="100"/>
      <c r="I1326" s="100"/>
      <c r="J1326" s="100"/>
      <c r="K1326" s="100"/>
    </row>
    <row r="1327" spans="1:11" x14ac:dyDescent="0.2">
      <c r="A1327" s="101"/>
      <c r="B1327" s="100"/>
      <c r="C1327" s="100"/>
      <c r="D1327" s="100"/>
      <c r="E1327" s="100"/>
      <c r="F1327" s="100"/>
      <c r="G1327" s="100"/>
      <c r="H1327" s="100"/>
      <c r="I1327" s="100"/>
      <c r="J1327" s="100"/>
      <c r="K1327" s="100"/>
    </row>
    <row r="1328" spans="1:11" x14ac:dyDescent="0.2">
      <c r="A1328" s="101"/>
      <c r="B1328" s="100"/>
      <c r="C1328" s="100"/>
      <c r="D1328" s="100"/>
      <c r="E1328" s="100"/>
      <c r="F1328" s="100"/>
      <c r="G1328" s="100"/>
      <c r="H1328" s="100"/>
      <c r="I1328" s="100"/>
      <c r="J1328" s="100"/>
      <c r="K1328" s="100"/>
    </row>
    <row r="1329" spans="1:11" x14ac:dyDescent="0.2">
      <c r="A1329" s="101"/>
      <c r="B1329" s="100"/>
      <c r="C1329" s="100"/>
      <c r="D1329" s="100"/>
      <c r="E1329" s="100"/>
      <c r="F1329" s="100"/>
      <c r="G1329" s="100"/>
      <c r="H1329" s="100"/>
      <c r="I1329" s="100"/>
      <c r="J1329" s="100"/>
      <c r="K1329" s="100"/>
    </row>
    <row r="1330" spans="1:11" x14ac:dyDescent="0.2">
      <c r="A1330" s="101"/>
      <c r="B1330" s="100"/>
      <c r="C1330" s="100"/>
      <c r="D1330" s="100"/>
      <c r="E1330" s="100"/>
      <c r="F1330" s="100"/>
      <c r="G1330" s="100"/>
      <c r="H1330" s="100"/>
      <c r="I1330" s="100"/>
      <c r="J1330" s="100"/>
      <c r="K1330" s="100"/>
    </row>
    <row r="1331" spans="1:11" x14ac:dyDescent="0.2">
      <c r="A1331" s="101"/>
      <c r="B1331" s="100"/>
      <c r="C1331" s="100"/>
      <c r="D1331" s="100"/>
      <c r="E1331" s="100"/>
      <c r="F1331" s="100"/>
      <c r="G1331" s="100"/>
      <c r="H1331" s="100"/>
      <c r="I1331" s="100"/>
      <c r="J1331" s="100"/>
      <c r="K1331" s="100"/>
    </row>
    <row r="1332" spans="1:11" x14ac:dyDescent="0.2">
      <c r="A1332" s="101"/>
      <c r="B1332" s="100"/>
      <c r="C1332" s="100"/>
      <c r="D1332" s="100"/>
      <c r="E1332" s="100"/>
      <c r="F1332" s="100"/>
      <c r="G1332" s="100"/>
      <c r="H1332" s="100"/>
      <c r="I1332" s="100"/>
      <c r="J1332" s="100"/>
      <c r="K1332" s="100"/>
    </row>
    <row r="1333" spans="1:11" x14ac:dyDescent="0.2">
      <c r="A1333" s="101"/>
      <c r="B1333" s="100"/>
      <c r="C1333" s="100"/>
      <c r="D1333" s="100"/>
      <c r="E1333" s="100"/>
      <c r="F1333" s="100"/>
      <c r="G1333" s="100"/>
      <c r="H1333" s="100"/>
      <c r="I1333" s="100"/>
      <c r="J1333" s="100"/>
      <c r="K1333" s="100"/>
    </row>
    <row r="1334" spans="1:11" x14ac:dyDescent="0.2">
      <c r="A1334" s="101"/>
      <c r="B1334" s="100"/>
      <c r="C1334" s="100"/>
      <c r="D1334" s="100"/>
      <c r="E1334" s="100"/>
      <c r="F1334" s="100"/>
      <c r="G1334" s="100"/>
      <c r="H1334" s="100"/>
      <c r="I1334" s="100"/>
      <c r="J1334" s="100"/>
      <c r="K1334" s="100"/>
    </row>
    <row r="1335" spans="1:11" x14ac:dyDescent="0.2">
      <c r="A1335" s="101"/>
      <c r="B1335" s="100"/>
      <c r="C1335" s="100"/>
      <c r="D1335" s="100"/>
      <c r="E1335" s="100"/>
      <c r="F1335" s="100"/>
      <c r="G1335" s="100"/>
      <c r="H1335" s="100"/>
      <c r="I1335" s="100"/>
      <c r="J1335" s="100"/>
      <c r="K1335" s="100"/>
    </row>
    <row r="1336" spans="1:11" x14ac:dyDescent="0.2">
      <c r="A1336" s="101"/>
      <c r="B1336" s="100"/>
      <c r="C1336" s="100"/>
      <c r="D1336" s="100"/>
      <c r="E1336" s="100"/>
      <c r="F1336" s="100"/>
      <c r="G1336" s="100"/>
      <c r="H1336" s="100"/>
      <c r="I1336" s="100"/>
      <c r="J1336" s="100"/>
      <c r="K1336" s="100"/>
    </row>
    <row r="1337" spans="1:11" x14ac:dyDescent="0.2">
      <c r="A1337" s="101"/>
      <c r="B1337" s="100"/>
      <c r="C1337" s="100"/>
      <c r="D1337" s="100"/>
      <c r="E1337" s="100"/>
      <c r="F1337" s="100"/>
      <c r="G1337" s="100"/>
      <c r="H1337" s="100"/>
      <c r="I1337" s="100"/>
      <c r="J1337" s="100"/>
      <c r="K1337" s="100"/>
    </row>
    <row r="1338" spans="1:11" x14ac:dyDescent="0.2">
      <c r="A1338" s="101"/>
      <c r="B1338" s="100"/>
      <c r="C1338" s="100"/>
      <c r="D1338" s="100"/>
      <c r="E1338" s="100"/>
      <c r="F1338" s="100"/>
      <c r="G1338" s="100"/>
      <c r="H1338" s="100"/>
      <c r="I1338" s="100"/>
      <c r="J1338" s="100"/>
      <c r="K1338" s="100"/>
    </row>
    <row r="1339" spans="1:11" x14ac:dyDescent="0.2">
      <c r="A1339" s="101"/>
      <c r="B1339" s="100"/>
      <c r="C1339" s="100"/>
      <c r="D1339" s="100"/>
      <c r="E1339" s="100"/>
      <c r="F1339" s="100"/>
      <c r="G1339" s="100"/>
      <c r="H1339" s="100"/>
      <c r="I1339" s="100"/>
      <c r="J1339" s="100"/>
      <c r="K1339" s="100"/>
    </row>
    <row r="1340" spans="1:11" x14ac:dyDescent="0.2">
      <c r="A1340" s="101"/>
      <c r="B1340" s="100"/>
      <c r="C1340" s="100"/>
      <c r="D1340" s="100"/>
      <c r="E1340" s="100"/>
      <c r="F1340" s="100"/>
      <c r="G1340" s="100"/>
      <c r="H1340" s="100"/>
      <c r="I1340" s="100"/>
      <c r="J1340" s="100"/>
      <c r="K1340" s="100"/>
    </row>
    <row r="1341" spans="1:11" x14ac:dyDescent="0.2">
      <c r="A1341" s="101"/>
      <c r="B1341" s="100"/>
      <c r="C1341" s="100"/>
      <c r="D1341" s="100"/>
      <c r="E1341" s="100"/>
      <c r="F1341" s="100"/>
      <c r="G1341" s="100"/>
      <c r="H1341" s="100"/>
      <c r="I1341" s="100"/>
      <c r="J1341" s="100"/>
      <c r="K1341" s="100"/>
    </row>
    <row r="1342" spans="1:11" x14ac:dyDescent="0.2">
      <c r="A1342" s="101"/>
      <c r="B1342" s="100"/>
      <c r="C1342" s="100"/>
      <c r="D1342" s="100"/>
      <c r="E1342" s="100"/>
      <c r="F1342" s="100"/>
      <c r="G1342" s="100"/>
      <c r="H1342" s="100"/>
      <c r="I1342" s="100"/>
      <c r="J1342" s="100"/>
      <c r="K1342" s="100"/>
    </row>
    <row r="1343" spans="1:11" x14ac:dyDescent="0.2">
      <c r="A1343" s="101"/>
      <c r="B1343" s="100"/>
      <c r="C1343" s="100"/>
      <c r="D1343" s="100"/>
      <c r="E1343" s="100"/>
      <c r="F1343" s="100"/>
      <c r="G1343" s="100"/>
      <c r="H1343" s="100"/>
      <c r="I1343" s="100"/>
      <c r="J1343" s="100"/>
      <c r="K1343" s="100"/>
    </row>
    <row r="1344" spans="1:11" x14ac:dyDescent="0.2">
      <c r="A1344" s="101"/>
      <c r="B1344" s="100"/>
      <c r="C1344" s="100"/>
      <c r="D1344" s="100"/>
      <c r="E1344" s="100"/>
      <c r="F1344" s="100"/>
      <c r="G1344" s="100"/>
      <c r="H1344" s="100"/>
      <c r="I1344" s="100"/>
      <c r="J1344" s="100"/>
      <c r="K1344" s="100"/>
    </row>
    <row r="1345" spans="1:11" x14ac:dyDescent="0.2">
      <c r="A1345" s="101"/>
      <c r="B1345" s="100"/>
      <c r="C1345" s="100"/>
      <c r="D1345" s="100"/>
      <c r="E1345" s="100"/>
      <c r="F1345" s="100"/>
      <c r="G1345" s="100"/>
      <c r="H1345" s="100"/>
      <c r="I1345" s="100"/>
      <c r="J1345" s="100"/>
      <c r="K1345" s="100"/>
    </row>
    <row r="1346" spans="1:11" x14ac:dyDescent="0.2">
      <c r="A1346" s="101"/>
      <c r="B1346" s="100"/>
      <c r="C1346" s="100"/>
      <c r="D1346" s="100"/>
      <c r="E1346" s="100"/>
      <c r="F1346" s="100"/>
      <c r="G1346" s="100"/>
      <c r="H1346" s="100"/>
      <c r="I1346" s="100"/>
      <c r="J1346" s="100"/>
      <c r="K1346" s="100"/>
    </row>
    <row r="1347" spans="1:11" x14ac:dyDescent="0.2">
      <c r="A1347" s="101"/>
      <c r="B1347" s="100"/>
      <c r="C1347" s="100"/>
      <c r="D1347" s="100"/>
      <c r="E1347" s="100"/>
      <c r="F1347" s="100"/>
      <c r="G1347" s="100"/>
      <c r="H1347" s="100"/>
      <c r="I1347" s="100"/>
      <c r="J1347" s="100"/>
      <c r="K1347" s="100"/>
    </row>
    <row r="1348" spans="1:11" x14ac:dyDescent="0.2">
      <c r="A1348" s="101"/>
      <c r="B1348" s="100"/>
      <c r="C1348" s="100"/>
      <c r="D1348" s="100"/>
      <c r="E1348" s="100"/>
      <c r="F1348" s="100"/>
      <c r="G1348" s="100"/>
      <c r="H1348" s="100"/>
      <c r="I1348" s="100"/>
      <c r="J1348" s="100"/>
      <c r="K1348" s="100"/>
    </row>
    <row r="1349" spans="1:11" x14ac:dyDescent="0.2">
      <c r="A1349" s="101"/>
      <c r="B1349" s="100"/>
      <c r="C1349" s="100"/>
      <c r="D1349" s="100"/>
      <c r="E1349" s="100"/>
      <c r="F1349" s="100"/>
      <c r="G1349" s="100"/>
      <c r="H1349" s="100"/>
      <c r="I1349" s="100"/>
      <c r="J1349" s="100"/>
      <c r="K1349" s="100"/>
    </row>
    <row r="1350" spans="1:11" x14ac:dyDescent="0.2">
      <c r="A1350" s="101"/>
      <c r="B1350" s="100"/>
      <c r="C1350" s="100"/>
      <c r="D1350" s="100"/>
      <c r="E1350" s="100"/>
      <c r="F1350" s="100"/>
      <c r="G1350" s="100"/>
      <c r="H1350" s="100"/>
      <c r="I1350" s="100"/>
      <c r="J1350" s="100"/>
      <c r="K1350" s="100"/>
    </row>
    <row r="1351" spans="1:11" x14ac:dyDescent="0.2">
      <c r="A1351" s="101"/>
      <c r="B1351" s="100"/>
      <c r="C1351" s="100"/>
      <c r="D1351" s="100"/>
      <c r="E1351" s="100"/>
      <c r="F1351" s="100"/>
      <c r="G1351" s="100"/>
      <c r="H1351" s="100"/>
      <c r="I1351" s="100"/>
      <c r="J1351" s="100"/>
      <c r="K1351" s="100"/>
    </row>
    <row r="1352" spans="1:11" x14ac:dyDescent="0.2">
      <c r="A1352" s="101"/>
      <c r="B1352" s="100"/>
      <c r="C1352" s="100"/>
      <c r="D1352" s="100"/>
      <c r="E1352" s="100"/>
      <c r="F1352" s="100"/>
      <c r="G1352" s="100"/>
      <c r="H1352" s="100"/>
      <c r="I1352" s="100"/>
      <c r="J1352" s="100"/>
      <c r="K1352" s="100"/>
    </row>
    <row r="1353" spans="1:11" x14ac:dyDescent="0.2">
      <c r="A1353" s="101"/>
      <c r="B1353" s="100"/>
      <c r="C1353" s="100"/>
      <c r="D1353" s="100"/>
      <c r="E1353" s="100"/>
      <c r="F1353" s="100"/>
      <c r="G1353" s="100"/>
      <c r="H1353" s="100"/>
      <c r="I1353" s="100"/>
      <c r="J1353" s="100"/>
      <c r="K1353" s="100"/>
    </row>
    <row r="1354" spans="1:11" x14ac:dyDescent="0.2">
      <c r="A1354" s="101"/>
      <c r="B1354" s="100"/>
      <c r="C1354" s="100"/>
      <c r="D1354" s="100"/>
      <c r="E1354" s="100"/>
      <c r="F1354" s="100"/>
      <c r="G1354" s="100"/>
      <c r="H1354" s="100"/>
      <c r="I1354" s="100"/>
      <c r="J1354" s="100"/>
      <c r="K1354" s="100"/>
    </row>
    <row r="1355" spans="1:11" x14ac:dyDescent="0.2">
      <c r="A1355" s="101"/>
      <c r="B1355" s="100"/>
      <c r="C1355" s="100"/>
      <c r="D1355" s="100"/>
      <c r="E1355" s="100"/>
      <c r="F1355" s="100"/>
      <c r="G1355" s="100"/>
      <c r="H1355" s="100"/>
      <c r="I1355" s="100"/>
      <c r="J1355" s="100"/>
      <c r="K1355" s="100"/>
    </row>
    <row r="1356" spans="1:11" x14ac:dyDescent="0.2">
      <c r="A1356" s="101"/>
      <c r="B1356" s="100"/>
      <c r="C1356" s="100"/>
      <c r="D1356" s="100"/>
      <c r="E1356" s="100"/>
      <c r="F1356" s="100"/>
      <c r="G1356" s="100"/>
      <c r="H1356" s="100"/>
      <c r="I1356" s="100"/>
      <c r="J1356" s="100"/>
      <c r="K1356" s="100"/>
    </row>
    <row r="1357" spans="1:11" x14ac:dyDescent="0.2">
      <c r="A1357" s="101"/>
      <c r="B1357" s="100"/>
      <c r="C1357" s="100"/>
      <c r="D1357" s="100"/>
      <c r="E1357" s="100"/>
      <c r="F1357" s="100"/>
      <c r="G1357" s="100"/>
      <c r="H1357" s="100"/>
      <c r="I1357" s="100"/>
      <c r="J1357" s="100"/>
      <c r="K1357" s="100"/>
    </row>
    <row r="1358" spans="1:11" x14ac:dyDescent="0.2">
      <c r="A1358" s="101"/>
      <c r="B1358" s="100"/>
      <c r="C1358" s="100"/>
      <c r="D1358" s="100"/>
      <c r="E1358" s="100"/>
      <c r="F1358" s="100"/>
      <c r="G1358" s="100"/>
      <c r="H1358" s="100"/>
      <c r="I1358" s="100"/>
      <c r="J1358" s="100"/>
      <c r="K1358" s="100"/>
    </row>
    <row r="1359" spans="1:11" x14ac:dyDescent="0.2">
      <c r="A1359" s="101"/>
      <c r="B1359" s="100"/>
      <c r="C1359" s="100"/>
      <c r="D1359" s="100"/>
      <c r="E1359" s="100"/>
      <c r="F1359" s="100"/>
      <c r="G1359" s="100"/>
      <c r="H1359" s="100"/>
      <c r="I1359" s="100"/>
      <c r="J1359" s="100"/>
      <c r="K1359" s="100"/>
    </row>
    <row r="1360" spans="1:11" x14ac:dyDescent="0.2">
      <c r="A1360" s="101"/>
      <c r="B1360" s="100"/>
      <c r="C1360" s="100"/>
      <c r="D1360" s="100"/>
      <c r="E1360" s="100"/>
      <c r="F1360" s="100"/>
      <c r="G1360" s="100"/>
      <c r="H1360" s="100"/>
      <c r="I1360" s="100"/>
      <c r="J1360" s="100"/>
      <c r="K1360" s="100"/>
    </row>
    <row r="1361" spans="1:11" x14ac:dyDescent="0.2">
      <c r="A1361" s="101"/>
      <c r="B1361" s="100"/>
      <c r="C1361" s="100"/>
      <c r="D1361" s="100"/>
      <c r="E1361" s="100"/>
      <c r="F1361" s="100"/>
      <c r="G1361" s="100"/>
      <c r="H1361" s="100"/>
      <c r="I1361" s="100"/>
      <c r="J1361" s="100"/>
      <c r="K1361" s="100"/>
    </row>
    <row r="1362" spans="1:11" x14ac:dyDescent="0.2">
      <c r="A1362" s="101"/>
      <c r="B1362" s="100"/>
      <c r="C1362" s="100"/>
      <c r="D1362" s="100"/>
      <c r="E1362" s="100"/>
      <c r="F1362" s="100"/>
      <c r="G1362" s="100"/>
      <c r="H1362" s="100"/>
      <c r="I1362" s="100"/>
      <c r="J1362" s="100"/>
      <c r="K1362" s="100"/>
    </row>
    <row r="1363" spans="1:11" x14ac:dyDescent="0.2">
      <c r="A1363" s="101"/>
      <c r="B1363" s="100"/>
      <c r="C1363" s="100"/>
      <c r="D1363" s="100"/>
      <c r="E1363" s="100"/>
      <c r="F1363" s="100"/>
      <c r="G1363" s="100"/>
      <c r="H1363" s="100"/>
      <c r="I1363" s="100"/>
      <c r="J1363" s="100"/>
      <c r="K1363" s="100"/>
    </row>
    <row r="1364" spans="1:11" x14ac:dyDescent="0.2">
      <c r="A1364" s="101"/>
      <c r="B1364" s="100"/>
      <c r="C1364" s="100"/>
      <c r="D1364" s="100"/>
      <c r="E1364" s="100"/>
      <c r="F1364" s="100"/>
      <c r="G1364" s="100"/>
      <c r="H1364" s="100"/>
      <c r="I1364" s="100"/>
      <c r="J1364" s="100"/>
      <c r="K1364" s="100"/>
    </row>
    <row r="1365" spans="1:11" x14ac:dyDescent="0.2">
      <c r="A1365" s="101"/>
      <c r="B1365" s="100"/>
      <c r="C1365" s="100"/>
      <c r="D1365" s="100"/>
      <c r="E1365" s="100"/>
      <c r="F1365" s="100"/>
      <c r="G1365" s="100"/>
      <c r="H1365" s="100"/>
      <c r="I1365" s="100"/>
      <c r="J1365" s="100"/>
      <c r="K1365" s="100"/>
    </row>
    <row r="1366" spans="1:11" x14ac:dyDescent="0.2">
      <c r="A1366" s="101"/>
      <c r="B1366" s="100"/>
      <c r="C1366" s="100"/>
      <c r="D1366" s="100"/>
      <c r="E1366" s="100"/>
      <c r="F1366" s="100"/>
      <c r="G1366" s="100"/>
      <c r="H1366" s="100"/>
      <c r="I1366" s="100"/>
      <c r="J1366" s="100"/>
      <c r="K1366" s="100"/>
    </row>
    <row r="1367" spans="1:11" x14ac:dyDescent="0.2">
      <c r="A1367" s="101"/>
      <c r="B1367" s="100"/>
      <c r="C1367" s="100"/>
      <c r="D1367" s="100"/>
      <c r="E1367" s="100"/>
      <c r="F1367" s="100"/>
      <c r="G1367" s="100"/>
      <c r="H1367" s="100"/>
      <c r="I1367" s="100"/>
      <c r="J1367" s="100"/>
      <c r="K1367" s="100"/>
    </row>
    <row r="1368" spans="1:11" x14ac:dyDescent="0.2">
      <c r="A1368" s="101"/>
      <c r="B1368" s="100"/>
      <c r="C1368" s="100"/>
      <c r="D1368" s="100"/>
      <c r="E1368" s="100"/>
      <c r="F1368" s="100"/>
      <c r="G1368" s="100"/>
      <c r="H1368" s="100"/>
      <c r="I1368" s="100"/>
      <c r="J1368" s="100"/>
      <c r="K1368" s="100"/>
    </row>
    <row r="1369" spans="1:11" x14ac:dyDescent="0.2">
      <c r="A1369" s="101"/>
      <c r="B1369" s="100"/>
      <c r="C1369" s="100"/>
      <c r="D1369" s="100"/>
      <c r="E1369" s="100"/>
      <c r="F1369" s="100"/>
      <c r="G1369" s="100"/>
      <c r="H1369" s="100"/>
      <c r="I1369" s="100"/>
      <c r="J1369" s="100"/>
      <c r="K1369" s="100"/>
    </row>
    <row r="1370" spans="1:11" x14ac:dyDescent="0.2">
      <c r="A1370" s="101"/>
      <c r="B1370" s="100"/>
      <c r="C1370" s="100"/>
      <c r="D1370" s="100"/>
      <c r="E1370" s="100"/>
      <c r="F1370" s="100"/>
      <c r="G1370" s="100"/>
      <c r="H1370" s="100"/>
      <c r="I1370" s="100"/>
      <c r="J1370" s="100"/>
      <c r="K1370" s="100"/>
    </row>
    <row r="1371" spans="1:11" x14ac:dyDescent="0.2">
      <c r="A1371" s="101"/>
      <c r="B1371" s="100"/>
      <c r="C1371" s="100"/>
      <c r="D1371" s="100"/>
      <c r="E1371" s="100"/>
      <c r="F1371" s="100"/>
      <c r="G1371" s="100"/>
      <c r="H1371" s="100"/>
      <c r="I1371" s="100"/>
      <c r="J1371" s="100"/>
      <c r="K1371" s="100"/>
    </row>
    <row r="1372" spans="1:11" x14ac:dyDescent="0.2">
      <c r="A1372" s="101"/>
      <c r="B1372" s="100"/>
      <c r="C1372" s="100"/>
      <c r="D1372" s="100"/>
      <c r="E1372" s="100"/>
      <c r="F1372" s="100"/>
      <c r="G1372" s="100"/>
      <c r="H1372" s="100"/>
      <c r="I1372" s="100"/>
      <c r="J1372" s="100"/>
      <c r="K1372" s="100"/>
    </row>
    <row r="1373" spans="1:11" x14ac:dyDescent="0.2">
      <c r="A1373" s="101"/>
      <c r="B1373" s="100"/>
      <c r="C1373" s="100"/>
      <c r="D1373" s="100"/>
      <c r="E1373" s="100"/>
      <c r="F1373" s="100"/>
      <c r="G1373" s="100"/>
      <c r="H1373" s="100"/>
      <c r="I1373" s="100"/>
      <c r="J1373" s="100"/>
      <c r="K1373" s="100"/>
    </row>
    <row r="1374" spans="1:11" x14ac:dyDescent="0.2">
      <c r="A1374" s="101"/>
      <c r="B1374" s="100"/>
      <c r="C1374" s="100"/>
      <c r="D1374" s="100"/>
      <c r="E1374" s="100"/>
      <c r="F1374" s="100"/>
      <c r="G1374" s="100"/>
      <c r="H1374" s="100"/>
      <c r="I1374" s="100"/>
      <c r="J1374" s="100"/>
      <c r="K1374" s="100"/>
    </row>
    <row r="1375" spans="1:11" x14ac:dyDescent="0.2">
      <c r="A1375" s="101"/>
      <c r="B1375" s="100"/>
      <c r="C1375" s="100"/>
      <c r="D1375" s="100"/>
      <c r="E1375" s="100"/>
      <c r="F1375" s="100"/>
      <c r="G1375" s="100"/>
      <c r="H1375" s="100"/>
      <c r="I1375" s="100"/>
      <c r="J1375" s="100"/>
      <c r="K1375" s="100"/>
    </row>
    <row r="1376" spans="1:11" x14ac:dyDescent="0.2">
      <c r="A1376" s="101"/>
      <c r="B1376" s="100"/>
      <c r="C1376" s="100"/>
      <c r="D1376" s="100"/>
      <c r="E1376" s="100"/>
      <c r="F1376" s="100"/>
      <c r="G1376" s="100"/>
      <c r="H1376" s="100"/>
      <c r="I1376" s="100"/>
      <c r="J1376" s="100"/>
      <c r="K1376" s="100"/>
    </row>
    <row r="1377" spans="1:11" x14ac:dyDescent="0.2">
      <c r="A1377" s="101"/>
      <c r="B1377" s="100"/>
      <c r="C1377" s="100"/>
      <c r="D1377" s="100"/>
      <c r="E1377" s="100"/>
      <c r="F1377" s="100"/>
      <c r="G1377" s="100"/>
      <c r="H1377" s="100"/>
      <c r="I1377" s="100"/>
      <c r="J1377" s="100"/>
      <c r="K1377" s="100"/>
    </row>
    <row r="1378" spans="1:11" x14ac:dyDescent="0.2">
      <c r="A1378" s="101"/>
      <c r="B1378" s="100"/>
      <c r="C1378" s="100"/>
      <c r="D1378" s="100"/>
      <c r="E1378" s="100"/>
      <c r="F1378" s="100"/>
      <c r="G1378" s="100"/>
      <c r="H1378" s="100"/>
      <c r="I1378" s="100"/>
      <c r="J1378" s="100"/>
      <c r="K1378" s="100"/>
    </row>
    <row r="1379" spans="1:11" x14ac:dyDescent="0.2">
      <c r="A1379" s="101"/>
      <c r="B1379" s="100"/>
      <c r="C1379" s="100"/>
      <c r="D1379" s="100"/>
      <c r="E1379" s="100"/>
      <c r="F1379" s="100"/>
      <c r="G1379" s="100"/>
      <c r="H1379" s="100"/>
      <c r="I1379" s="100"/>
      <c r="J1379" s="100"/>
      <c r="K1379" s="100"/>
    </row>
    <row r="1380" spans="1:11" x14ac:dyDescent="0.2">
      <c r="A1380" s="101"/>
      <c r="B1380" s="100"/>
      <c r="C1380" s="100"/>
      <c r="D1380" s="100"/>
      <c r="E1380" s="100"/>
      <c r="F1380" s="100"/>
      <c r="G1380" s="100"/>
      <c r="H1380" s="100"/>
      <c r="I1380" s="100"/>
      <c r="J1380" s="100"/>
      <c r="K1380" s="100"/>
    </row>
    <row r="1381" spans="1:11" x14ac:dyDescent="0.2">
      <c r="A1381" s="101"/>
      <c r="B1381" s="100"/>
      <c r="C1381" s="100"/>
      <c r="D1381" s="100"/>
      <c r="E1381" s="100"/>
      <c r="F1381" s="100"/>
      <c r="G1381" s="100"/>
      <c r="H1381" s="100"/>
      <c r="I1381" s="100"/>
      <c r="J1381" s="100"/>
      <c r="K1381" s="100"/>
    </row>
    <row r="1382" spans="1:11" x14ac:dyDescent="0.2">
      <c r="A1382" s="101"/>
      <c r="B1382" s="100"/>
      <c r="C1382" s="100"/>
      <c r="D1382" s="100"/>
      <c r="E1382" s="100"/>
      <c r="F1382" s="100"/>
      <c r="G1382" s="100"/>
      <c r="H1382" s="100"/>
      <c r="I1382" s="100"/>
      <c r="J1382" s="100"/>
      <c r="K1382" s="100"/>
    </row>
    <row r="1383" spans="1:11" x14ac:dyDescent="0.2">
      <c r="A1383" s="101"/>
      <c r="B1383" s="100"/>
      <c r="C1383" s="100"/>
      <c r="D1383" s="100"/>
      <c r="E1383" s="100"/>
      <c r="F1383" s="100"/>
      <c r="G1383" s="100"/>
      <c r="H1383" s="100"/>
      <c r="I1383" s="100"/>
      <c r="J1383" s="100"/>
      <c r="K1383" s="100"/>
    </row>
    <row r="1384" spans="1:11" x14ac:dyDescent="0.2">
      <c r="A1384" s="101"/>
      <c r="B1384" s="100"/>
      <c r="C1384" s="100"/>
      <c r="D1384" s="100"/>
      <c r="E1384" s="100"/>
      <c r="F1384" s="100"/>
      <c r="G1384" s="100"/>
      <c r="H1384" s="100"/>
      <c r="I1384" s="100"/>
      <c r="J1384" s="100"/>
      <c r="K1384" s="100"/>
    </row>
    <row r="1385" spans="1:11" x14ac:dyDescent="0.2">
      <c r="A1385" s="101"/>
      <c r="B1385" s="100"/>
      <c r="C1385" s="100"/>
      <c r="D1385" s="100"/>
      <c r="E1385" s="100"/>
      <c r="F1385" s="100"/>
      <c r="G1385" s="100"/>
      <c r="H1385" s="100"/>
      <c r="I1385" s="100"/>
      <c r="J1385" s="100"/>
      <c r="K1385" s="100"/>
    </row>
    <row r="1386" spans="1:11" x14ac:dyDescent="0.2">
      <c r="A1386" s="101"/>
      <c r="B1386" s="100"/>
      <c r="C1386" s="100"/>
      <c r="D1386" s="100"/>
      <c r="E1386" s="100"/>
      <c r="F1386" s="100"/>
      <c r="G1386" s="100"/>
      <c r="H1386" s="100"/>
      <c r="I1386" s="100"/>
      <c r="J1386" s="100"/>
      <c r="K1386" s="100"/>
    </row>
    <row r="1387" spans="1:11" x14ac:dyDescent="0.2">
      <c r="A1387" s="101"/>
      <c r="B1387" s="100"/>
      <c r="C1387" s="100"/>
      <c r="D1387" s="100"/>
      <c r="E1387" s="100"/>
      <c r="F1387" s="100"/>
      <c r="G1387" s="100"/>
      <c r="H1387" s="100"/>
      <c r="I1387" s="100"/>
      <c r="J1387" s="100"/>
      <c r="K1387" s="100"/>
    </row>
    <row r="1388" spans="1:11" x14ac:dyDescent="0.2">
      <c r="A1388" s="101"/>
      <c r="B1388" s="100"/>
      <c r="C1388" s="100"/>
      <c r="D1388" s="100"/>
      <c r="E1388" s="100"/>
      <c r="F1388" s="100"/>
      <c r="G1388" s="100"/>
      <c r="H1388" s="100"/>
      <c r="I1388" s="100"/>
      <c r="J1388" s="100"/>
      <c r="K1388" s="100"/>
    </row>
    <row r="1389" spans="1:11" x14ac:dyDescent="0.2">
      <c r="A1389" s="101"/>
      <c r="B1389" s="100"/>
      <c r="C1389" s="100"/>
      <c r="D1389" s="100"/>
      <c r="E1389" s="100"/>
      <c r="F1389" s="100"/>
      <c r="G1389" s="100"/>
      <c r="H1389" s="100"/>
      <c r="I1389" s="100"/>
      <c r="J1389" s="100"/>
      <c r="K1389" s="100"/>
    </row>
    <row r="1390" spans="1:11" x14ac:dyDescent="0.2">
      <c r="A1390" s="101"/>
      <c r="B1390" s="100"/>
      <c r="C1390" s="100"/>
      <c r="D1390" s="100"/>
      <c r="E1390" s="100"/>
      <c r="F1390" s="100"/>
      <c r="G1390" s="100"/>
      <c r="H1390" s="100"/>
      <c r="I1390" s="100"/>
      <c r="J1390" s="100"/>
      <c r="K1390" s="100"/>
    </row>
    <row r="1391" spans="1:11" x14ac:dyDescent="0.2">
      <c r="A1391" s="101"/>
      <c r="B1391" s="100"/>
      <c r="C1391" s="100"/>
      <c r="D1391" s="100"/>
      <c r="E1391" s="100"/>
      <c r="F1391" s="100"/>
      <c r="G1391" s="100"/>
      <c r="H1391" s="100"/>
      <c r="I1391" s="100"/>
      <c r="J1391" s="100"/>
      <c r="K1391" s="100"/>
    </row>
    <row r="1392" spans="1:11" x14ac:dyDescent="0.2">
      <c r="A1392" s="101"/>
      <c r="B1392" s="100"/>
      <c r="C1392" s="100"/>
      <c r="D1392" s="100"/>
      <c r="E1392" s="100"/>
      <c r="F1392" s="100"/>
      <c r="G1392" s="100"/>
      <c r="H1392" s="100"/>
      <c r="I1392" s="100"/>
      <c r="J1392" s="100"/>
      <c r="K1392" s="100"/>
    </row>
    <row r="1393" spans="1:11" x14ac:dyDescent="0.2">
      <c r="A1393" s="101"/>
      <c r="B1393" s="100"/>
      <c r="C1393" s="100"/>
      <c r="D1393" s="100"/>
      <c r="E1393" s="100"/>
      <c r="F1393" s="100"/>
      <c r="G1393" s="100"/>
      <c r="H1393" s="100"/>
      <c r="I1393" s="100"/>
      <c r="J1393" s="100"/>
      <c r="K1393" s="100"/>
    </row>
    <row r="1394" spans="1:11" x14ac:dyDescent="0.2">
      <c r="A1394" s="101"/>
      <c r="B1394" s="100"/>
      <c r="C1394" s="100"/>
      <c r="D1394" s="100"/>
      <c r="E1394" s="100"/>
      <c r="F1394" s="100"/>
      <c r="G1394" s="100"/>
      <c r="H1394" s="100"/>
      <c r="I1394" s="100"/>
      <c r="J1394" s="100"/>
      <c r="K1394" s="100"/>
    </row>
    <row r="1395" spans="1:11" x14ac:dyDescent="0.2">
      <c r="A1395" s="101"/>
      <c r="B1395" s="100"/>
      <c r="C1395" s="100"/>
      <c r="D1395" s="100"/>
      <c r="E1395" s="100"/>
      <c r="F1395" s="100"/>
      <c r="G1395" s="100"/>
      <c r="H1395" s="100"/>
      <c r="I1395" s="100"/>
      <c r="J1395" s="100"/>
      <c r="K1395" s="100"/>
    </row>
    <row r="1396" spans="1:11" x14ac:dyDescent="0.2">
      <c r="A1396" s="101"/>
      <c r="B1396" s="100"/>
      <c r="C1396" s="100"/>
      <c r="D1396" s="100"/>
      <c r="E1396" s="100"/>
      <c r="F1396" s="100"/>
      <c r="G1396" s="100"/>
      <c r="H1396" s="100"/>
      <c r="I1396" s="100"/>
      <c r="J1396" s="100"/>
      <c r="K1396" s="100"/>
    </row>
    <row r="1397" spans="1:11" x14ac:dyDescent="0.2">
      <c r="A1397" s="101"/>
      <c r="B1397" s="100"/>
      <c r="C1397" s="100"/>
      <c r="D1397" s="100"/>
      <c r="E1397" s="100"/>
      <c r="F1397" s="100"/>
      <c r="G1397" s="100"/>
      <c r="H1397" s="100"/>
      <c r="I1397" s="100"/>
      <c r="J1397" s="100"/>
      <c r="K1397" s="100"/>
    </row>
    <row r="1398" spans="1:11" x14ac:dyDescent="0.2">
      <c r="A1398" s="101"/>
      <c r="B1398" s="100"/>
      <c r="C1398" s="100"/>
      <c r="D1398" s="100"/>
      <c r="E1398" s="100"/>
      <c r="F1398" s="100"/>
      <c r="G1398" s="100"/>
      <c r="H1398" s="100"/>
      <c r="I1398" s="100"/>
      <c r="J1398" s="100"/>
      <c r="K1398" s="100"/>
    </row>
    <row r="1399" spans="1:11" x14ac:dyDescent="0.2">
      <c r="A1399" s="101"/>
      <c r="B1399" s="100"/>
      <c r="C1399" s="100"/>
      <c r="D1399" s="100"/>
      <c r="E1399" s="100"/>
      <c r="F1399" s="100"/>
      <c r="G1399" s="100"/>
      <c r="H1399" s="100"/>
      <c r="I1399" s="100"/>
      <c r="J1399" s="100"/>
      <c r="K1399" s="100"/>
    </row>
    <row r="1400" spans="1:11" x14ac:dyDescent="0.2">
      <c r="A1400" s="101"/>
      <c r="B1400" s="100"/>
      <c r="C1400" s="100"/>
      <c r="D1400" s="100"/>
      <c r="E1400" s="100"/>
      <c r="F1400" s="100"/>
      <c r="G1400" s="100"/>
      <c r="H1400" s="100"/>
      <c r="I1400" s="100"/>
      <c r="J1400" s="100"/>
      <c r="K1400" s="100"/>
    </row>
    <row r="1401" spans="1:11" x14ac:dyDescent="0.2">
      <c r="A1401" s="101"/>
      <c r="B1401" s="100"/>
      <c r="C1401" s="100"/>
      <c r="D1401" s="100"/>
      <c r="E1401" s="100"/>
      <c r="F1401" s="100"/>
      <c r="G1401" s="100"/>
      <c r="H1401" s="100"/>
      <c r="I1401" s="100"/>
      <c r="J1401" s="100"/>
      <c r="K1401" s="100"/>
    </row>
    <row r="1402" spans="1:11" x14ac:dyDescent="0.2">
      <c r="A1402" s="101"/>
      <c r="B1402" s="100"/>
      <c r="C1402" s="100"/>
      <c r="D1402" s="100"/>
      <c r="E1402" s="100"/>
      <c r="F1402" s="100"/>
      <c r="G1402" s="100"/>
      <c r="H1402" s="100"/>
      <c r="I1402" s="100"/>
      <c r="J1402" s="100"/>
      <c r="K1402" s="100"/>
    </row>
    <row r="1403" spans="1:11" x14ac:dyDescent="0.2">
      <c r="A1403" s="101"/>
      <c r="B1403" s="100"/>
      <c r="C1403" s="100"/>
      <c r="D1403" s="100"/>
      <c r="E1403" s="100"/>
      <c r="F1403" s="100"/>
      <c r="G1403" s="100"/>
      <c r="H1403" s="100"/>
      <c r="I1403" s="100"/>
      <c r="J1403" s="100"/>
      <c r="K1403" s="100"/>
    </row>
    <row r="1404" spans="1:11" x14ac:dyDescent="0.2">
      <c r="A1404" s="101"/>
      <c r="B1404" s="100"/>
      <c r="C1404" s="100"/>
      <c r="D1404" s="100"/>
      <c r="E1404" s="100"/>
      <c r="F1404" s="100"/>
      <c r="G1404" s="100"/>
      <c r="H1404" s="100"/>
      <c r="I1404" s="100"/>
      <c r="J1404" s="100"/>
      <c r="K1404" s="100"/>
    </row>
    <row r="1405" spans="1:11" x14ac:dyDescent="0.2">
      <c r="A1405" s="101"/>
      <c r="B1405" s="100"/>
      <c r="C1405" s="100"/>
      <c r="D1405" s="100"/>
      <c r="E1405" s="100"/>
      <c r="F1405" s="100"/>
      <c r="G1405" s="100"/>
      <c r="H1405" s="100"/>
      <c r="I1405" s="100"/>
      <c r="J1405" s="100"/>
      <c r="K1405" s="100"/>
    </row>
    <row r="1406" spans="1:11" x14ac:dyDescent="0.2">
      <c r="A1406" s="101"/>
      <c r="B1406" s="100"/>
      <c r="C1406" s="100"/>
      <c r="D1406" s="100"/>
      <c r="E1406" s="100"/>
      <c r="F1406" s="100"/>
      <c r="G1406" s="100"/>
      <c r="H1406" s="100"/>
      <c r="I1406" s="100"/>
      <c r="J1406" s="100"/>
      <c r="K1406" s="100"/>
    </row>
    <row r="1407" spans="1:11" x14ac:dyDescent="0.2">
      <c r="A1407" s="101"/>
      <c r="B1407" s="100"/>
      <c r="C1407" s="100"/>
      <c r="D1407" s="100"/>
      <c r="E1407" s="100"/>
      <c r="F1407" s="100"/>
      <c r="G1407" s="100"/>
      <c r="H1407" s="100"/>
      <c r="I1407" s="100"/>
      <c r="J1407" s="100"/>
      <c r="K1407" s="100"/>
    </row>
    <row r="1408" spans="1:11" x14ac:dyDescent="0.2">
      <c r="A1408" s="101"/>
      <c r="B1408" s="100"/>
      <c r="C1408" s="100"/>
      <c r="D1408" s="100"/>
      <c r="E1408" s="100"/>
      <c r="F1408" s="100"/>
      <c r="G1408" s="100"/>
      <c r="H1408" s="100"/>
      <c r="I1408" s="100"/>
      <c r="J1408" s="100"/>
      <c r="K1408" s="100"/>
    </row>
    <row r="1409" spans="1:11" x14ac:dyDescent="0.2">
      <c r="A1409" s="101"/>
      <c r="B1409" s="100"/>
      <c r="C1409" s="100"/>
      <c r="D1409" s="100"/>
      <c r="E1409" s="100"/>
      <c r="F1409" s="100"/>
      <c r="G1409" s="100"/>
      <c r="H1409" s="100"/>
      <c r="I1409" s="100"/>
      <c r="J1409" s="100"/>
      <c r="K1409" s="100"/>
    </row>
    <row r="1410" spans="1:11" x14ac:dyDescent="0.2">
      <c r="A1410" s="101"/>
      <c r="B1410" s="100"/>
      <c r="C1410" s="100"/>
      <c r="D1410" s="100"/>
      <c r="E1410" s="100"/>
      <c r="F1410" s="100"/>
      <c r="G1410" s="100"/>
      <c r="H1410" s="100"/>
      <c r="I1410" s="100"/>
      <c r="J1410" s="100"/>
      <c r="K1410" s="100"/>
    </row>
    <row r="1411" spans="1:11" x14ac:dyDescent="0.2">
      <c r="A1411" s="101"/>
      <c r="B1411" s="100"/>
      <c r="C1411" s="100"/>
      <c r="D1411" s="100"/>
      <c r="E1411" s="100"/>
      <c r="F1411" s="100"/>
      <c r="G1411" s="100"/>
      <c r="H1411" s="100"/>
      <c r="I1411" s="100"/>
      <c r="J1411" s="100"/>
      <c r="K1411" s="100"/>
    </row>
    <row r="1412" spans="1:11" x14ac:dyDescent="0.2">
      <c r="A1412" s="101"/>
      <c r="B1412" s="100"/>
      <c r="C1412" s="100"/>
      <c r="D1412" s="100"/>
      <c r="E1412" s="100"/>
      <c r="F1412" s="100"/>
      <c r="G1412" s="100"/>
      <c r="H1412" s="100"/>
      <c r="I1412" s="100"/>
      <c r="J1412" s="100"/>
      <c r="K1412" s="100"/>
    </row>
    <row r="1413" spans="1:11" x14ac:dyDescent="0.2">
      <c r="A1413" s="101"/>
      <c r="B1413" s="100"/>
      <c r="C1413" s="100"/>
      <c r="D1413" s="100"/>
      <c r="E1413" s="100"/>
      <c r="F1413" s="100"/>
      <c r="G1413" s="100"/>
      <c r="H1413" s="100"/>
      <c r="I1413" s="100"/>
      <c r="J1413" s="100"/>
      <c r="K1413" s="100"/>
    </row>
    <row r="1414" spans="1:11" x14ac:dyDescent="0.2">
      <c r="A1414" s="101"/>
      <c r="B1414" s="100"/>
      <c r="C1414" s="100"/>
      <c r="D1414" s="100"/>
      <c r="E1414" s="100"/>
      <c r="F1414" s="100"/>
      <c r="G1414" s="100"/>
      <c r="H1414" s="100"/>
      <c r="I1414" s="100"/>
      <c r="J1414" s="100"/>
      <c r="K1414" s="100"/>
    </row>
    <row r="1415" spans="1:11" x14ac:dyDescent="0.2">
      <c r="A1415" s="101"/>
      <c r="B1415" s="100"/>
      <c r="C1415" s="100"/>
      <c r="D1415" s="100"/>
      <c r="E1415" s="100"/>
      <c r="F1415" s="100"/>
      <c r="G1415" s="100"/>
      <c r="H1415" s="100"/>
      <c r="I1415" s="100"/>
      <c r="J1415" s="100"/>
      <c r="K1415" s="100"/>
    </row>
    <row r="1416" spans="1:11" x14ac:dyDescent="0.2">
      <c r="A1416" s="101"/>
      <c r="B1416" s="100"/>
      <c r="C1416" s="100"/>
      <c r="D1416" s="100"/>
      <c r="E1416" s="100"/>
      <c r="F1416" s="100"/>
      <c r="G1416" s="100"/>
      <c r="H1416" s="100"/>
      <c r="I1416" s="100"/>
      <c r="J1416" s="100"/>
      <c r="K1416" s="100"/>
    </row>
    <row r="1417" spans="1:11" x14ac:dyDescent="0.2">
      <c r="A1417" s="101"/>
      <c r="B1417" s="100"/>
      <c r="C1417" s="100"/>
      <c r="D1417" s="100"/>
      <c r="E1417" s="100"/>
      <c r="F1417" s="100"/>
      <c r="G1417" s="100"/>
      <c r="H1417" s="100"/>
      <c r="I1417" s="100"/>
      <c r="J1417" s="100"/>
      <c r="K1417" s="100"/>
    </row>
    <row r="1418" spans="1:11" x14ac:dyDescent="0.2">
      <c r="A1418" s="101"/>
      <c r="B1418" s="100"/>
      <c r="C1418" s="100"/>
      <c r="D1418" s="100"/>
      <c r="E1418" s="100"/>
      <c r="F1418" s="100"/>
      <c r="G1418" s="100"/>
      <c r="H1418" s="100"/>
      <c r="I1418" s="100"/>
      <c r="J1418" s="100"/>
      <c r="K1418" s="100"/>
    </row>
    <row r="1419" spans="1:11" x14ac:dyDescent="0.2">
      <c r="A1419" s="101"/>
      <c r="B1419" s="100"/>
      <c r="C1419" s="100"/>
      <c r="D1419" s="100"/>
      <c r="E1419" s="100"/>
      <c r="F1419" s="100"/>
      <c r="G1419" s="100"/>
      <c r="H1419" s="100"/>
      <c r="I1419" s="100"/>
      <c r="J1419" s="100"/>
      <c r="K1419" s="100"/>
    </row>
    <row r="1420" spans="1:11" x14ac:dyDescent="0.2">
      <c r="A1420" s="101"/>
      <c r="B1420" s="100"/>
      <c r="C1420" s="100"/>
      <c r="D1420" s="100"/>
      <c r="E1420" s="100"/>
      <c r="F1420" s="100"/>
      <c r="G1420" s="100"/>
      <c r="H1420" s="100"/>
      <c r="I1420" s="100"/>
      <c r="J1420" s="100"/>
      <c r="K1420" s="100"/>
    </row>
    <row r="1421" spans="1:11" x14ac:dyDescent="0.2">
      <c r="A1421" s="101"/>
      <c r="B1421" s="100"/>
      <c r="C1421" s="100"/>
      <c r="D1421" s="100"/>
      <c r="E1421" s="100"/>
      <c r="F1421" s="100"/>
      <c r="G1421" s="100"/>
      <c r="H1421" s="100"/>
      <c r="I1421" s="100"/>
      <c r="J1421" s="100"/>
      <c r="K1421" s="100"/>
    </row>
    <row r="1422" spans="1:11" x14ac:dyDescent="0.2">
      <c r="A1422" s="101"/>
      <c r="B1422" s="100"/>
      <c r="C1422" s="100"/>
      <c r="D1422" s="100"/>
      <c r="E1422" s="100"/>
      <c r="F1422" s="100"/>
      <c r="G1422" s="100"/>
      <c r="H1422" s="100"/>
      <c r="I1422" s="100"/>
      <c r="J1422" s="100"/>
      <c r="K1422" s="100"/>
    </row>
    <row r="1423" spans="1:11" x14ac:dyDescent="0.2">
      <c r="A1423" s="101"/>
      <c r="B1423" s="100"/>
      <c r="C1423" s="100"/>
      <c r="D1423" s="100"/>
      <c r="E1423" s="100"/>
      <c r="F1423" s="100"/>
      <c r="G1423" s="100"/>
      <c r="H1423" s="100"/>
      <c r="I1423" s="100"/>
      <c r="J1423" s="100"/>
      <c r="K1423" s="100"/>
    </row>
    <row r="1424" spans="1:11" x14ac:dyDescent="0.2">
      <c r="A1424" s="101"/>
      <c r="B1424" s="100"/>
      <c r="C1424" s="100"/>
      <c r="D1424" s="100"/>
      <c r="E1424" s="100"/>
      <c r="F1424" s="100"/>
      <c r="G1424" s="100"/>
      <c r="H1424" s="100"/>
      <c r="I1424" s="100"/>
      <c r="J1424" s="100"/>
      <c r="K1424" s="100"/>
    </row>
    <row r="1425" spans="1:11" x14ac:dyDescent="0.2">
      <c r="A1425" s="101"/>
      <c r="B1425" s="100"/>
      <c r="C1425" s="100"/>
      <c r="D1425" s="100"/>
      <c r="E1425" s="100"/>
      <c r="F1425" s="100"/>
      <c r="G1425" s="100"/>
      <c r="H1425" s="100"/>
      <c r="I1425" s="100"/>
      <c r="J1425" s="100"/>
      <c r="K1425" s="100"/>
    </row>
    <row r="1426" spans="1:11" x14ac:dyDescent="0.2">
      <c r="A1426" s="101"/>
      <c r="B1426" s="100"/>
      <c r="C1426" s="100"/>
      <c r="D1426" s="100"/>
      <c r="E1426" s="100"/>
      <c r="F1426" s="100"/>
      <c r="G1426" s="100"/>
      <c r="H1426" s="100"/>
      <c r="I1426" s="100"/>
      <c r="J1426" s="100"/>
      <c r="K1426" s="100"/>
    </row>
    <row r="1427" spans="1:11" x14ac:dyDescent="0.2">
      <c r="A1427" s="101"/>
      <c r="B1427" s="100"/>
      <c r="C1427" s="100"/>
      <c r="D1427" s="100"/>
      <c r="E1427" s="100"/>
      <c r="F1427" s="100"/>
      <c r="G1427" s="100"/>
      <c r="H1427" s="100"/>
      <c r="I1427" s="100"/>
      <c r="J1427" s="100"/>
      <c r="K1427" s="100"/>
    </row>
    <row r="1428" spans="1:11" x14ac:dyDescent="0.2">
      <c r="A1428" s="101"/>
      <c r="B1428" s="100"/>
      <c r="C1428" s="100"/>
      <c r="D1428" s="100"/>
      <c r="E1428" s="100"/>
      <c r="F1428" s="100"/>
      <c r="G1428" s="100"/>
      <c r="H1428" s="100"/>
      <c r="I1428" s="100"/>
      <c r="J1428" s="100"/>
      <c r="K1428" s="100"/>
    </row>
    <row r="1429" spans="1:11" x14ac:dyDescent="0.2">
      <c r="A1429" s="101"/>
      <c r="B1429" s="100"/>
      <c r="C1429" s="100"/>
      <c r="D1429" s="100"/>
      <c r="E1429" s="100"/>
      <c r="F1429" s="100"/>
      <c r="G1429" s="100"/>
      <c r="H1429" s="100"/>
      <c r="I1429" s="100"/>
      <c r="J1429" s="100"/>
      <c r="K1429" s="100"/>
    </row>
    <row r="1430" spans="1:11" x14ac:dyDescent="0.2">
      <c r="A1430" s="101"/>
      <c r="B1430" s="100"/>
      <c r="C1430" s="100"/>
      <c r="D1430" s="100"/>
      <c r="E1430" s="100"/>
      <c r="F1430" s="100"/>
      <c r="G1430" s="100"/>
      <c r="H1430" s="100"/>
      <c r="I1430" s="100"/>
      <c r="J1430" s="100"/>
      <c r="K1430" s="100"/>
    </row>
    <row r="1431" spans="1:11" x14ac:dyDescent="0.2">
      <c r="A1431" s="101"/>
      <c r="B1431" s="100"/>
      <c r="C1431" s="100"/>
      <c r="D1431" s="100"/>
      <c r="E1431" s="100"/>
      <c r="F1431" s="100"/>
      <c r="G1431" s="100"/>
      <c r="H1431" s="100"/>
      <c r="I1431" s="100"/>
      <c r="J1431" s="100"/>
      <c r="K1431" s="100"/>
    </row>
    <row r="1432" spans="1:11" x14ac:dyDescent="0.2">
      <c r="A1432" s="101"/>
      <c r="B1432" s="100"/>
      <c r="C1432" s="100"/>
      <c r="D1432" s="100"/>
      <c r="E1432" s="100"/>
      <c r="F1432" s="100"/>
      <c r="G1432" s="100"/>
      <c r="H1432" s="100"/>
      <c r="I1432" s="100"/>
      <c r="J1432" s="100"/>
      <c r="K1432" s="100"/>
    </row>
    <row r="1433" spans="1:11" x14ac:dyDescent="0.2">
      <c r="A1433" s="101"/>
      <c r="B1433" s="100"/>
      <c r="C1433" s="100"/>
      <c r="D1433" s="100"/>
      <c r="E1433" s="100"/>
      <c r="F1433" s="100"/>
      <c r="G1433" s="100"/>
      <c r="H1433" s="100"/>
      <c r="I1433" s="100"/>
      <c r="J1433" s="100"/>
      <c r="K1433" s="100"/>
    </row>
    <row r="1434" spans="1:11" x14ac:dyDescent="0.2">
      <c r="A1434" s="101"/>
      <c r="B1434" s="100"/>
      <c r="C1434" s="100"/>
      <c r="D1434" s="100"/>
      <c r="E1434" s="100"/>
      <c r="F1434" s="100"/>
      <c r="G1434" s="100"/>
      <c r="H1434" s="100"/>
      <c r="I1434" s="100"/>
      <c r="J1434" s="100"/>
      <c r="K1434" s="100"/>
    </row>
    <row r="1435" spans="1:11" x14ac:dyDescent="0.2">
      <c r="A1435" s="101"/>
      <c r="B1435" s="100"/>
      <c r="C1435" s="100"/>
      <c r="D1435" s="100"/>
      <c r="E1435" s="100"/>
      <c r="F1435" s="100"/>
      <c r="G1435" s="100"/>
      <c r="H1435" s="100"/>
      <c r="I1435" s="100"/>
      <c r="J1435" s="100"/>
      <c r="K1435" s="100"/>
    </row>
    <row r="1436" spans="1:11" x14ac:dyDescent="0.2">
      <c r="A1436" s="101"/>
      <c r="B1436" s="100"/>
      <c r="C1436" s="100"/>
      <c r="D1436" s="100"/>
      <c r="E1436" s="100"/>
      <c r="F1436" s="100"/>
      <c r="G1436" s="100"/>
      <c r="H1436" s="100"/>
      <c r="I1436" s="100"/>
      <c r="J1436" s="100"/>
      <c r="K1436" s="100"/>
    </row>
    <row r="1437" spans="1:11" x14ac:dyDescent="0.2">
      <c r="A1437" s="101"/>
      <c r="B1437" s="100"/>
      <c r="C1437" s="100"/>
      <c r="D1437" s="100"/>
      <c r="E1437" s="100"/>
      <c r="F1437" s="100"/>
      <c r="G1437" s="100"/>
      <c r="H1437" s="100"/>
      <c r="I1437" s="100"/>
      <c r="J1437" s="100"/>
      <c r="K1437" s="100"/>
    </row>
    <row r="1438" spans="1:11" x14ac:dyDescent="0.2">
      <c r="A1438" s="101"/>
      <c r="B1438" s="100"/>
      <c r="C1438" s="100"/>
      <c r="D1438" s="100"/>
      <c r="E1438" s="100"/>
      <c r="F1438" s="100"/>
      <c r="G1438" s="100"/>
      <c r="H1438" s="100"/>
      <c r="I1438" s="100"/>
      <c r="J1438" s="100"/>
      <c r="K1438" s="100"/>
    </row>
    <row r="1439" spans="1:11" x14ac:dyDescent="0.2">
      <c r="A1439" s="101"/>
      <c r="B1439" s="100"/>
      <c r="C1439" s="100"/>
      <c r="D1439" s="100"/>
      <c r="E1439" s="100"/>
      <c r="F1439" s="100"/>
      <c r="G1439" s="100"/>
      <c r="H1439" s="100"/>
      <c r="I1439" s="100"/>
      <c r="J1439" s="100"/>
      <c r="K1439" s="100"/>
    </row>
    <row r="1440" spans="1:11" x14ac:dyDescent="0.2">
      <c r="A1440" s="101"/>
      <c r="B1440" s="100"/>
      <c r="C1440" s="100"/>
      <c r="D1440" s="100"/>
      <c r="E1440" s="100"/>
      <c r="F1440" s="100"/>
      <c r="G1440" s="100"/>
      <c r="H1440" s="100"/>
      <c r="I1440" s="100"/>
      <c r="J1440" s="100"/>
      <c r="K1440" s="100"/>
    </row>
    <row r="1441" spans="1:11" x14ac:dyDescent="0.2">
      <c r="A1441" s="101"/>
      <c r="B1441" s="100"/>
      <c r="C1441" s="100"/>
      <c r="D1441" s="100"/>
      <c r="E1441" s="100"/>
      <c r="F1441" s="100"/>
      <c r="G1441" s="100"/>
      <c r="H1441" s="100"/>
      <c r="I1441" s="100"/>
      <c r="J1441" s="100"/>
      <c r="K1441" s="100"/>
    </row>
    <row r="1442" spans="1:11" x14ac:dyDescent="0.2">
      <c r="A1442" s="101"/>
      <c r="B1442" s="100"/>
      <c r="C1442" s="100"/>
      <c r="D1442" s="100"/>
      <c r="E1442" s="100"/>
      <c r="F1442" s="100"/>
      <c r="G1442" s="100"/>
      <c r="H1442" s="100"/>
      <c r="I1442" s="100"/>
      <c r="J1442" s="100"/>
      <c r="K1442" s="100"/>
    </row>
    <row r="1443" spans="1:11" x14ac:dyDescent="0.2">
      <c r="A1443" s="101"/>
      <c r="B1443" s="100"/>
      <c r="C1443" s="100"/>
      <c r="D1443" s="100"/>
      <c r="E1443" s="100"/>
      <c r="F1443" s="100"/>
      <c r="G1443" s="100"/>
      <c r="H1443" s="100"/>
      <c r="I1443" s="100"/>
      <c r="J1443" s="100"/>
      <c r="K1443" s="100"/>
    </row>
    <row r="1444" spans="1:11" x14ac:dyDescent="0.2">
      <c r="A1444" s="101"/>
      <c r="B1444" s="100"/>
      <c r="C1444" s="100"/>
      <c r="D1444" s="100"/>
      <c r="E1444" s="100"/>
      <c r="F1444" s="100"/>
      <c r="G1444" s="100"/>
      <c r="H1444" s="100"/>
      <c r="I1444" s="100"/>
      <c r="J1444" s="100"/>
      <c r="K1444" s="100"/>
    </row>
    <row r="1445" spans="1:11" x14ac:dyDescent="0.2">
      <c r="A1445" s="101"/>
      <c r="B1445" s="100"/>
      <c r="C1445" s="100"/>
      <c r="D1445" s="100"/>
      <c r="E1445" s="100"/>
      <c r="F1445" s="100"/>
      <c r="G1445" s="100"/>
      <c r="H1445" s="100"/>
      <c r="I1445" s="100"/>
      <c r="J1445" s="100"/>
      <c r="K1445" s="100"/>
    </row>
    <row r="1446" spans="1:11" x14ac:dyDescent="0.2">
      <c r="A1446" s="101"/>
      <c r="B1446" s="100"/>
      <c r="C1446" s="100"/>
      <c r="D1446" s="100"/>
      <c r="E1446" s="100"/>
      <c r="F1446" s="100"/>
      <c r="G1446" s="100"/>
      <c r="H1446" s="100"/>
      <c r="I1446" s="100"/>
      <c r="J1446" s="100"/>
      <c r="K1446" s="100"/>
    </row>
    <row r="1447" spans="1:11" x14ac:dyDescent="0.2">
      <c r="A1447" s="101"/>
      <c r="B1447" s="100"/>
      <c r="C1447" s="100"/>
      <c r="D1447" s="100"/>
      <c r="E1447" s="100"/>
      <c r="F1447" s="100"/>
      <c r="G1447" s="100"/>
      <c r="H1447" s="100"/>
      <c r="I1447" s="100"/>
      <c r="J1447" s="100"/>
      <c r="K1447" s="100"/>
    </row>
    <row r="1448" spans="1:11" x14ac:dyDescent="0.2">
      <c r="A1448" s="101"/>
      <c r="B1448" s="100"/>
      <c r="C1448" s="100"/>
      <c r="D1448" s="100"/>
      <c r="E1448" s="100"/>
      <c r="F1448" s="100"/>
      <c r="G1448" s="100"/>
      <c r="H1448" s="100"/>
      <c r="I1448" s="100"/>
      <c r="J1448" s="100"/>
      <c r="K1448" s="100"/>
    </row>
    <row r="1449" spans="1:11" x14ac:dyDescent="0.2">
      <c r="A1449" s="101"/>
      <c r="B1449" s="100"/>
      <c r="C1449" s="100"/>
      <c r="D1449" s="100"/>
      <c r="E1449" s="100"/>
      <c r="F1449" s="100"/>
      <c r="G1449" s="100"/>
      <c r="H1449" s="100"/>
      <c r="I1449" s="100"/>
      <c r="J1449" s="100"/>
      <c r="K1449" s="100"/>
    </row>
    <row r="1450" spans="1:11" x14ac:dyDescent="0.2">
      <c r="A1450" s="101"/>
      <c r="B1450" s="100"/>
      <c r="C1450" s="100"/>
      <c r="D1450" s="100"/>
      <c r="E1450" s="100"/>
      <c r="F1450" s="100"/>
      <c r="G1450" s="100"/>
      <c r="H1450" s="100"/>
      <c r="I1450" s="100"/>
      <c r="J1450" s="100"/>
      <c r="K1450" s="100"/>
    </row>
    <row r="1451" spans="1:11" x14ac:dyDescent="0.2">
      <c r="A1451" s="101"/>
      <c r="B1451" s="100"/>
      <c r="C1451" s="100"/>
      <c r="D1451" s="100"/>
      <c r="E1451" s="100"/>
      <c r="F1451" s="100"/>
      <c r="G1451" s="100"/>
      <c r="H1451" s="100"/>
      <c r="I1451" s="100"/>
      <c r="J1451" s="100"/>
      <c r="K1451" s="100"/>
    </row>
    <row r="1452" spans="1:11" x14ac:dyDescent="0.2">
      <c r="A1452" s="101"/>
      <c r="B1452" s="100"/>
      <c r="C1452" s="100"/>
      <c r="D1452" s="100"/>
      <c r="E1452" s="100"/>
      <c r="F1452" s="100"/>
      <c r="G1452" s="100"/>
      <c r="H1452" s="100"/>
      <c r="I1452" s="100"/>
      <c r="J1452" s="100"/>
      <c r="K1452" s="100"/>
    </row>
    <row r="1453" spans="1:11" x14ac:dyDescent="0.2">
      <c r="A1453" s="101"/>
      <c r="B1453" s="100"/>
      <c r="C1453" s="100"/>
      <c r="D1453" s="100"/>
      <c r="E1453" s="100"/>
      <c r="F1453" s="100"/>
      <c r="G1453" s="100"/>
      <c r="H1453" s="100"/>
      <c r="I1453" s="100"/>
      <c r="J1453" s="100"/>
      <c r="K1453" s="100"/>
    </row>
    <row r="1454" spans="1:11" x14ac:dyDescent="0.2">
      <c r="A1454" s="101"/>
      <c r="B1454" s="100"/>
      <c r="C1454" s="100"/>
      <c r="D1454" s="100"/>
      <c r="E1454" s="100"/>
      <c r="F1454" s="100"/>
      <c r="G1454" s="100"/>
      <c r="H1454" s="100"/>
      <c r="I1454" s="100"/>
      <c r="J1454" s="100"/>
      <c r="K1454" s="100"/>
    </row>
    <row r="1455" spans="1:11" x14ac:dyDescent="0.2">
      <c r="A1455" s="101"/>
      <c r="B1455" s="100"/>
      <c r="C1455" s="100"/>
      <c r="D1455" s="100"/>
      <c r="E1455" s="100"/>
      <c r="F1455" s="100"/>
      <c r="G1455" s="100"/>
      <c r="H1455" s="100"/>
      <c r="I1455" s="100"/>
      <c r="J1455" s="100"/>
      <c r="K1455" s="100"/>
    </row>
    <row r="1456" spans="1:11" x14ac:dyDescent="0.2">
      <c r="A1456" s="101"/>
      <c r="B1456" s="100"/>
      <c r="C1456" s="100"/>
      <c r="D1456" s="100"/>
      <c r="E1456" s="100"/>
      <c r="F1456" s="100"/>
      <c r="G1456" s="100"/>
      <c r="H1456" s="100"/>
      <c r="I1456" s="100"/>
      <c r="J1456" s="100"/>
      <c r="K1456" s="100"/>
    </row>
    <row r="1457" spans="1:11" x14ac:dyDescent="0.2">
      <c r="A1457" s="101"/>
      <c r="B1457" s="100"/>
      <c r="C1457" s="100"/>
      <c r="D1457" s="100"/>
      <c r="E1457" s="100"/>
      <c r="F1457" s="100"/>
      <c r="G1457" s="100"/>
      <c r="H1457" s="100"/>
      <c r="I1457" s="100"/>
      <c r="J1457" s="100"/>
      <c r="K1457" s="100"/>
    </row>
    <row r="1458" spans="1:11" x14ac:dyDescent="0.2">
      <c r="A1458" s="101"/>
      <c r="B1458" s="100"/>
      <c r="C1458" s="100"/>
      <c r="D1458" s="100"/>
      <c r="E1458" s="100"/>
      <c r="F1458" s="100"/>
      <c r="G1458" s="100"/>
      <c r="H1458" s="100"/>
      <c r="I1458" s="100"/>
      <c r="J1458" s="100"/>
      <c r="K1458" s="100"/>
    </row>
    <row r="1459" spans="1:11" x14ac:dyDescent="0.2">
      <c r="A1459" s="101"/>
      <c r="B1459" s="100"/>
      <c r="C1459" s="100"/>
      <c r="D1459" s="100"/>
      <c r="E1459" s="100"/>
      <c r="F1459" s="100"/>
      <c r="G1459" s="100"/>
      <c r="H1459" s="100"/>
      <c r="I1459" s="100"/>
      <c r="J1459" s="100"/>
      <c r="K1459" s="100"/>
    </row>
    <row r="1460" spans="1:11" x14ac:dyDescent="0.2">
      <c r="A1460" s="101"/>
      <c r="B1460" s="100"/>
      <c r="C1460" s="100"/>
      <c r="D1460" s="100"/>
      <c r="E1460" s="100"/>
      <c r="F1460" s="100"/>
      <c r="G1460" s="100"/>
      <c r="H1460" s="100"/>
      <c r="I1460" s="100"/>
      <c r="J1460" s="100"/>
      <c r="K1460" s="100"/>
    </row>
    <row r="1461" spans="1:11" x14ac:dyDescent="0.2">
      <c r="A1461" s="101"/>
      <c r="B1461" s="100"/>
      <c r="C1461" s="100"/>
      <c r="D1461" s="100"/>
      <c r="E1461" s="100"/>
      <c r="F1461" s="100"/>
      <c r="G1461" s="100"/>
      <c r="H1461" s="100"/>
      <c r="I1461" s="100"/>
      <c r="J1461" s="100"/>
      <c r="K1461" s="100"/>
    </row>
    <row r="1462" spans="1:11" x14ac:dyDescent="0.2">
      <c r="A1462" s="101"/>
      <c r="B1462" s="100"/>
      <c r="C1462" s="100"/>
      <c r="D1462" s="100"/>
      <c r="E1462" s="100"/>
      <c r="F1462" s="100"/>
      <c r="G1462" s="100"/>
      <c r="H1462" s="100"/>
      <c r="I1462" s="100"/>
      <c r="J1462" s="100"/>
      <c r="K1462" s="100"/>
    </row>
    <row r="1463" spans="1:11" x14ac:dyDescent="0.2">
      <c r="A1463" s="101"/>
      <c r="B1463" s="100"/>
      <c r="C1463" s="100"/>
      <c r="D1463" s="100"/>
      <c r="E1463" s="100"/>
      <c r="F1463" s="100"/>
      <c r="G1463" s="100"/>
      <c r="H1463" s="100"/>
      <c r="I1463" s="100"/>
      <c r="J1463" s="100"/>
      <c r="K1463" s="100"/>
    </row>
    <row r="1464" spans="1:11" x14ac:dyDescent="0.2">
      <c r="A1464" s="101"/>
      <c r="B1464" s="100"/>
      <c r="C1464" s="100"/>
      <c r="D1464" s="100"/>
      <c r="E1464" s="100"/>
      <c r="F1464" s="100"/>
      <c r="G1464" s="100"/>
      <c r="H1464" s="100"/>
      <c r="I1464" s="100"/>
      <c r="J1464" s="100"/>
      <c r="K1464" s="100"/>
    </row>
    <row r="1465" spans="1:11" x14ac:dyDescent="0.2">
      <c r="A1465" s="101"/>
      <c r="B1465" s="100"/>
      <c r="C1465" s="100"/>
      <c r="D1465" s="100"/>
      <c r="E1465" s="100"/>
      <c r="F1465" s="100"/>
      <c r="G1465" s="100"/>
      <c r="H1465" s="100"/>
      <c r="I1465" s="100"/>
      <c r="J1465" s="100"/>
      <c r="K1465" s="100"/>
    </row>
    <row r="1466" spans="1:11" x14ac:dyDescent="0.2">
      <c r="A1466" s="101"/>
      <c r="B1466" s="100"/>
      <c r="C1466" s="100"/>
      <c r="D1466" s="100"/>
      <c r="E1466" s="100"/>
      <c r="F1466" s="100"/>
      <c r="G1466" s="100"/>
      <c r="H1466" s="100"/>
      <c r="I1466" s="100"/>
      <c r="J1466" s="100"/>
      <c r="K1466" s="100"/>
    </row>
    <row r="1467" spans="1:11" x14ac:dyDescent="0.2">
      <c r="A1467" s="101"/>
      <c r="B1467" s="100"/>
      <c r="C1467" s="100"/>
      <c r="D1467" s="100"/>
      <c r="E1467" s="100"/>
      <c r="F1467" s="100"/>
      <c r="G1467" s="100"/>
      <c r="H1467" s="100"/>
      <c r="I1467" s="100"/>
      <c r="J1467" s="100"/>
      <c r="K1467" s="100"/>
    </row>
    <row r="1468" spans="1:11" x14ac:dyDescent="0.2">
      <c r="A1468" s="101"/>
      <c r="B1468" s="100"/>
      <c r="C1468" s="100"/>
      <c r="D1468" s="100"/>
      <c r="E1468" s="100"/>
      <c r="F1468" s="100"/>
      <c r="G1468" s="100"/>
      <c r="H1468" s="100"/>
      <c r="I1468" s="100"/>
      <c r="J1468" s="100"/>
      <c r="K1468" s="100"/>
    </row>
    <row r="1469" spans="1:11" x14ac:dyDescent="0.2">
      <c r="A1469" s="101"/>
      <c r="B1469" s="100"/>
      <c r="C1469" s="100"/>
      <c r="D1469" s="100"/>
      <c r="E1469" s="100"/>
      <c r="F1469" s="100"/>
      <c r="G1469" s="100"/>
      <c r="H1469" s="100"/>
      <c r="I1469" s="100"/>
      <c r="J1469" s="100"/>
      <c r="K1469" s="100"/>
    </row>
    <row r="1470" spans="1:11" x14ac:dyDescent="0.2">
      <c r="A1470" s="101"/>
      <c r="B1470" s="100"/>
      <c r="C1470" s="100"/>
      <c r="D1470" s="100"/>
      <c r="E1470" s="100"/>
      <c r="F1470" s="100"/>
      <c r="G1470" s="100"/>
      <c r="H1470" s="100"/>
      <c r="I1470" s="100"/>
      <c r="J1470" s="100"/>
      <c r="K1470" s="100"/>
    </row>
    <row r="1471" spans="1:11" x14ac:dyDescent="0.2">
      <c r="A1471" s="101"/>
      <c r="B1471" s="100"/>
      <c r="C1471" s="100"/>
      <c r="D1471" s="100"/>
      <c r="E1471" s="100"/>
      <c r="F1471" s="100"/>
      <c r="G1471" s="100"/>
      <c r="H1471" s="100"/>
      <c r="I1471" s="100"/>
      <c r="J1471" s="100"/>
      <c r="K1471" s="100"/>
    </row>
    <row r="1472" spans="1:11" x14ac:dyDescent="0.2">
      <c r="A1472" s="101"/>
      <c r="B1472" s="100"/>
      <c r="C1472" s="100"/>
      <c r="D1472" s="100"/>
      <c r="E1472" s="100"/>
      <c r="F1472" s="100"/>
      <c r="G1472" s="100"/>
      <c r="H1472" s="100"/>
      <c r="I1472" s="100"/>
      <c r="J1472" s="100"/>
      <c r="K1472" s="100"/>
    </row>
    <row r="1473" spans="1:11" x14ac:dyDescent="0.2">
      <c r="A1473" s="101"/>
      <c r="B1473" s="100"/>
      <c r="C1473" s="100"/>
      <c r="D1473" s="100"/>
      <c r="E1473" s="100"/>
      <c r="F1473" s="100"/>
      <c r="G1473" s="100"/>
      <c r="H1473" s="100"/>
      <c r="I1473" s="100"/>
      <c r="J1473" s="100"/>
      <c r="K1473" s="100"/>
    </row>
    <row r="1474" spans="1:11" x14ac:dyDescent="0.2">
      <c r="A1474" s="101"/>
      <c r="B1474" s="100"/>
      <c r="C1474" s="100"/>
      <c r="D1474" s="100"/>
      <c r="E1474" s="100"/>
      <c r="F1474" s="100"/>
      <c r="G1474" s="100"/>
      <c r="H1474" s="100"/>
      <c r="I1474" s="100"/>
      <c r="J1474" s="100"/>
      <c r="K1474" s="100"/>
    </row>
    <row r="1475" spans="1:11" x14ac:dyDescent="0.2">
      <c r="A1475" s="101"/>
      <c r="B1475" s="100"/>
      <c r="C1475" s="100"/>
      <c r="D1475" s="100"/>
      <c r="E1475" s="100"/>
      <c r="F1475" s="100"/>
      <c r="G1475" s="100"/>
      <c r="H1475" s="100"/>
      <c r="I1475" s="100"/>
      <c r="J1475" s="100"/>
      <c r="K1475" s="100"/>
    </row>
    <row r="1476" spans="1:11" x14ac:dyDescent="0.2">
      <c r="A1476" s="101"/>
      <c r="B1476" s="100"/>
      <c r="C1476" s="100"/>
      <c r="D1476" s="100"/>
      <c r="E1476" s="100"/>
      <c r="F1476" s="100"/>
      <c r="G1476" s="100"/>
      <c r="H1476" s="100"/>
      <c r="I1476" s="100"/>
      <c r="J1476" s="100"/>
      <c r="K1476" s="100"/>
    </row>
    <row r="1477" spans="1:11" x14ac:dyDescent="0.2">
      <c r="A1477" s="101"/>
      <c r="B1477" s="100"/>
      <c r="C1477" s="100"/>
      <c r="D1477" s="100"/>
      <c r="E1477" s="100"/>
      <c r="F1477" s="100"/>
      <c r="G1477" s="100"/>
      <c r="H1477" s="100"/>
      <c r="I1477" s="100"/>
      <c r="J1477" s="100"/>
      <c r="K1477" s="100"/>
    </row>
    <row r="1478" spans="1:11" x14ac:dyDescent="0.2">
      <c r="A1478" s="101"/>
      <c r="B1478" s="100"/>
      <c r="C1478" s="100"/>
      <c r="D1478" s="100"/>
      <c r="E1478" s="100"/>
      <c r="F1478" s="100"/>
      <c r="G1478" s="100"/>
      <c r="H1478" s="100"/>
      <c r="I1478" s="100"/>
      <c r="J1478" s="100"/>
      <c r="K1478" s="100"/>
    </row>
    <row r="1479" spans="1:11" x14ac:dyDescent="0.2">
      <c r="A1479" s="101"/>
      <c r="B1479" s="100"/>
      <c r="C1479" s="100"/>
      <c r="D1479" s="100"/>
      <c r="E1479" s="100"/>
      <c r="F1479" s="100"/>
      <c r="G1479" s="100"/>
      <c r="H1479" s="100"/>
      <c r="I1479" s="100"/>
      <c r="J1479" s="100"/>
      <c r="K1479" s="100"/>
    </row>
    <row r="1480" spans="1:11" x14ac:dyDescent="0.2">
      <c r="A1480" s="101"/>
      <c r="B1480" s="100"/>
      <c r="C1480" s="100"/>
      <c r="D1480" s="100"/>
      <c r="E1480" s="100"/>
      <c r="F1480" s="100"/>
      <c r="G1480" s="100"/>
      <c r="H1480" s="100"/>
      <c r="I1480" s="100"/>
      <c r="J1480" s="100"/>
      <c r="K1480" s="100"/>
    </row>
    <row r="1481" spans="1:11" x14ac:dyDescent="0.2">
      <c r="A1481" s="101"/>
      <c r="B1481" s="100"/>
      <c r="C1481" s="100"/>
      <c r="D1481" s="100"/>
      <c r="E1481" s="100"/>
      <c r="F1481" s="100"/>
      <c r="G1481" s="100"/>
      <c r="H1481" s="100"/>
      <c r="I1481" s="100"/>
      <c r="J1481" s="100"/>
      <c r="K1481" s="100"/>
    </row>
    <row r="1482" spans="1:11" x14ac:dyDescent="0.2">
      <c r="A1482" s="101"/>
      <c r="B1482" s="100"/>
      <c r="C1482" s="100"/>
      <c r="D1482" s="100"/>
      <c r="E1482" s="100"/>
      <c r="F1482" s="100"/>
      <c r="G1482" s="100"/>
      <c r="H1482" s="100"/>
      <c r="I1482" s="100"/>
      <c r="J1482" s="100"/>
      <c r="K1482" s="100"/>
    </row>
    <row r="1483" spans="1:11" x14ac:dyDescent="0.2">
      <c r="A1483" s="101"/>
      <c r="B1483" s="100"/>
      <c r="C1483" s="100"/>
      <c r="D1483" s="100"/>
      <c r="E1483" s="100"/>
      <c r="F1483" s="100"/>
      <c r="G1483" s="100"/>
      <c r="H1483" s="100"/>
      <c r="I1483" s="100"/>
      <c r="J1483" s="100"/>
      <c r="K1483" s="100"/>
    </row>
    <row r="1484" spans="1:11" x14ac:dyDescent="0.2">
      <c r="A1484" s="101"/>
      <c r="B1484" s="100"/>
      <c r="C1484" s="100"/>
      <c r="D1484" s="100"/>
      <c r="E1484" s="100"/>
      <c r="F1484" s="100"/>
      <c r="G1484" s="100"/>
      <c r="H1484" s="100"/>
      <c r="I1484" s="100"/>
      <c r="J1484" s="100"/>
      <c r="K1484" s="100"/>
    </row>
    <row r="1485" spans="1:11" x14ac:dyDescent="0.2">
      <c r="A1485" s="101"/>
      <c r="B1485" s="100"/>
      <c r="C1485" s="100"/>
      <c r="D1485" s="100"/>
      <c r="E1485" s="100"/>
      <c r="F1485" s="100"/>
      <c r="G1485" s="100"/>
      <c r="H1485" s="100"/>
      <c r="I1485" s="100"/>
      <c r="J1485" s="100"/>
      <c r="K1485" s="100"/>
    </row>
    <row r="1486" spans="1:11" x14ac:dyDescent="0.2">
      <c r="A1486" s="101"/>
      <c r="B1486" s="100"/>
      <c r="C1486" s="100"/>
      <c r="D1486" s="100"/>
      <c r="E1486" s="100"/>
      <c r="F1486" s="100"/>
      <c r="G1486" s="100"/>
      <c r="H1486" s="100"/>
      <c r="I1486" s="100"/>
      <c r="J1486" s="100"/>
      <c r="K1486" s="100"/>
    </row>
    <row r="1487" spans="1:11" x14ac:dyDescent="0.2">
      <c r="A1487" s="101"/>
      <c r="B1487" s="100"/>
      <c r="C1487" s="100"/>
      <c r="D1487" s="100"/>
      <c r="E1487" s="100"/>
      <c r="F1487" s="100"/>
      <c r="G1487" s="100"/>
      <c r="H1487" s="100"/>
      <c r="I1487" s="100"/>
      <c r="J1487" s="100"/>
      <c r="K1487" s="100"/>
    </row>
    <row r="1488" spans="1:11" x14ac:dyDescent="0.2">
      <c r="A1488" s="101"/>
      <c r="B1488" s="100"/>
      <c r="C1488" s="100"/>
      <c r="D1488" s="100"/>
      <c r="E1488" s="100"/>
      <c r="F1488" s="100"/>
      <c r="G1488" s="100"/>
      <c r="H1488" s="100"/>
      <c r="I1488" s="100"/>
      <c r="J1488" s="100"/>
      <c r="K1488" s="100"/>
    </row>
    <row r="1489" spans="1:11" x14ac:dyDescent="0.2">
      <c r="A1489" s="101"/>
      <c r="B1489" s="100"/>
      <c r="C1489" s="100"/>
      <c r="D1489" s="100"/>
      <c r="E1489" s="100"/>
      <c r="F1489" s="100"/>
      <c r="G1489" s="100"/>
      <c r="H1489" s="100"/>
      <c r="I1489" s="100"/>
      <c r="J1489" s="100"/>
      <c r="K1489" s="100"/>
    </row>
    <row r="1490" spans="1:11" x14ac:dyDescent="0.2">
      <c r="A1490" s="101"/>
      <c r="B1490" s="100"/>
      <c r="C1490" s="100"/>
      <c r="D1490" s="100"/>
      <c r="E1490" s="100"/>
      <c r="F1490" s="100"/>
      <c r="G1490" s="100"/>
      <c r="H1490" s="100"/>
      <c r="I1490" s="100"/>
      <c r="J1490" s="100"/>
      <c r="K1490" s="100"/>
    </row>
    <row r="1491" spans="1:11" x14ac:dyDescent="0.2">
      <c r="A1491" s="101"/>
      <c r="B1491" s="100"/>
      <c r="C1491" s="100"/>
      <c r="D1491" s="100"/>
      <c r="E1491" s="100"/>
      <c r="F1491" s="100"/>
      <c r="G1491" s="100"/>
      <c r="H1491" s="100"/>
      <c r="I1491" s="100"/>
      <c r="J1491" s="100"/>
      <c r="K1491" s="100"/>
    </row>
    <row r="1492" spans="1:11" x14ac:dyDescent="0.2">
      <c r="A1492" s="101"/>
      <c r="B1492" s="100"/>
      <c r="C1492" s="100"/>
      <c r="D1492" s="100"/>
      <c r="E1492" s="100"/>
      <c r="F1492" s="100"/>
      <c r="G1492" s="100"/>
      <c r="H1492" s="100"/>
      <c r="I1492" s="100"/>
      <c r="J1492" s="100"/>
      <c r="K1492" s="100"/>
    </row>
    <row r="1493" spans="1:11" x14ac:dyDescent="0.2">
      <c r="A1493" s="101"/>
      <c r="B1493" s="100"/>
      <c r="C1493" s="100"/>
      <c r="D1493" s="100"/>
      <c r="E1493" s="100"/>
      <c r="F1493" s="100"/>
      <c r="G1493" s="100"/>
      <c r="H1493" s="100"/>
      <c r="I1493" s="100"/>
      <c r="J1493" s="100"/>
      <c r="K1493" s="100"/>
    </row>
    <row r="1494" spans="1:11" x14ac:dyDescent="0.2">
      <c r="A1494" s="101"/>
      <c r="B1494" s="100"/>
      <c r="C1494" s="100"/>
      <c r="D1494" s="100"/>
      <c r="E1494" s="100"/>
      <c r="F1494" s="100"/>
      <c r="G1494" s="100"/>
      <c r="H1494" s="100"/>
      <c r="I1494" s="100"/>
      <c r="J1494" s="100"/>
      <c r="K1494" s="100"/>
    </row>
    <row r="1495" spans="1:11" x14ac:dyDescent="0.2">
      <c r="A1495" s="101"/>
      <c r="B1495" s="100"/>
      <c r="C1495" s="100"/>
      <c r="D1495" s="100"/>
      <c r="E1495" s="100"/>
      <c r="F1495" s="100"/>
      <c r="G1495" s="100"/>
      <c r="H1495" s="100"/>
      <c r="I1495" s="100"/>
      <c r="J1495" s="100"/>
      <c r="K1495" s="100"/>
    </row>
    <row r="1496" spans="1:11" x14ac:dyDescent="0.2">
      <c r="A1496" s="101"/>
      <c r="B1496" s="100"/>
      <c r="C1496" s="100"/>
      <c r="D1496" s="100"/>
      <c r="E1496" s="100"/>
      <c r="F1496" s="100"/>
      <c r="G1496" s="100"/>
      <c r="H1496" s="100"/>
      <c r="I1496" s="100"/>
      <c r="J1496" s="100"/>
      <c r="K1496" s="100"/>
    </row>
    <row r="1497" spans="1:11" x14ac:dyDescent="0.2">
      <c r="A1497" s="101"/>
      <c r="B1497" s="100"/>
      <c r="C1497" s="100"/>
      <c r="D1497" s="100"/>
      <c r="E1497" s="100"/>
      <c r="F1497" s="100"/>
      <c r="G1497" s="100"/>
      <c r="H1497" s="100"/>
      <c r="I1497" s="100"/>
      <c r="J1497" s="100"/>
      <c r="K1497" s="100"/>
    </row>
  </sheetData>
  <mergeCells count="2">
    <mergeCell ref="A1:J1"/>
    <mergeCell ref="A2:J2"/>
  </mergeCells>
  <printOptions horizontalCentered="1"/>
  <pageMargins left="0" right="0" top="0.78740157480314965" bottom="0.78740157480314965" header="0.31496062992125984" footer="0.31496062992125984"/>
  <pageSetup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05BA8-0E67-4708-ADB3-C8CDBE3DB1CA}">
  <dimension ref="A1:V1435"/>
  <sheetViews>
    <sheetView tabSelected="1" topLeftCell="I1" zoomScaleNormal="100" workbookViewId="0">
      <selection activeCell="M17" sqref="M17"/>
    </sheetView>
  </sheetViews>
  <sheetFormatPr baseColWidth="10" defaultRowHeight="12.75" x14ac:dyDescent="0.25"/>
  <cols>
    <col min="1" max="1" width="7.3984375" hidden="1" customWidth="1"/>
    <col min="2" max="2" width="0" hidden="1" customWidth="1"/>
    <col min="3" max="6" width="7" hidden="1" customWidth="1"/>
    <col min="7" max="7" width="4" hidden="1" customWidth="1"/>
    <col min="8" max="8" width="8.19921875" hidden="1" customWidth="1"/>
    <col min="9" max="9" width="71" customWidth="1"/>
    <col min="10" max="10" width="21.796875" customWidth="1"/>
    <col min="11" max="11" width="14.3984375" customWidth="1"/>
    <col min="12" max="12" width="14.59765625" customWidth="1"/>
    <col min="13" max="13" width="14.796875" customWidth="1"/>
    <col min="14" max="14" width="15" customWidth="1"/>
    <col min="15" max="15" width="14.59765625" customWidth="1"/>
    <col min="16" max="16" width="14" customWidth="1"/>
    <col min="17" max="17" width="14.59765625" customWidth="1"/>
    <col min="18" max="18" width="14.3984375" customWidth="1"/>
    <col min="19" max="19" width="15" customWidth="1"/>
    <col min="20" max="20" width="14" customWidth="1"/>
    <col min="21" max="22" width="15" customWidth="1"/>
  </cols>
  <sheetData>
    <row r="1" spans="1:22" ht="15" customHeight="1" x14ac:dyDescent="0.25">
      <c r="A1" s="339" t="s">
        <v>310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40"/>
    </row>
    <row r="2" spans="1:22" ht="15" customHeight="1" x14ac:dyDescent="0.25">
      <c r="A2" s="339" t="s">
        <v>1512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40"/>
    </row>
    <row r="3" spans="1:22" ht="15" customHeight="1" thickBot="1" x14ac:dyDescent="0.3">
      <c r="V3" s="281"/>
    </row>
    <row r="4" spans="1:22" ht="20.100000000000001" customHeight="1" thickBot="1" x14ac:dyDescent="0.3">
      <c r="A4" s="134" t="s">
        <v>312</v>
      </c>
      <c r="B4" s="135" t="s">
        <v>313</v>
      </c>
      <c r="C4" s="135" t="s">
        <v>314</v>
      </c>
      <c r="D4" s="135" t="s">
        <v>315</v>
      </c>
      <c r="E4" s="135" t="s">
        <v>316</v>
      </c>
      <c r="F4" s="135" t="s">
        <v>317</v>
      </c>
      <c r="G4" s="392" t="s">
        <v>318</v>
      </c>
      <c r="H4" s="393"/>
      <c r="I4" s="284" t="s">
        <v>319</v>
      </c>
      <c r="J4" s="285" t="s">
        <v>320</v>
      </c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7"/>
    </row>
    <row r="5" spans="1:22" ht="18" customHeight="1" x14ac:dyDescent="0.25">
      <c r="A5" s="38" t="s">
        <v>322</v>
      </c>
      <c r="B5" s="38"/>
      <c r="C5" s="13"/>
      <c r="D5" s="39"/>
      <c r="E5" s="13"/>
      <c r="F5" s="13"/>
      <c r="G5" s="13"/>
      <c r="H5" s="40"/>
      <c r="I5" s="282"/>
      <c r="J5" s="283"/>
      <c r="K5" s="288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90"/>
    </row>
    <row r="6" spans="1:22" ht="15" customHeight="1" x14ac:dyDescent="0.25">
      <c r="A6" s="41"/>
      <c r="B6" s="41"/>
      <c r="C6" s="41"/>
      <c r="D6" s="43"/>
      <c r="E6" s="41"/>
      <c r="F6" s="44">
        <v>1000</v>
      </c>
      <c r="G6" s="275"/>
      <c r="H6" s="45"/>
      <c r="I6" s="47" t="s">
        <v>326</v>
      </c>
      <c r="J6" s="46"/>
      <c r="K6" s="308" t="s">
        <v>1500</v>
      </c>
      <c r="L6" s="308" t="s">
        <v>1501</v>
      </c>
      <c r="M6" s="308" t="s">
        <v>1502</v>
      </c>
      <c r="N6" s="308" t="s">
        <v>1503</v>
      </c>
      <c r="O6" s="308" t="s">
        <v>1504</v>
      </c>
      <c r="P6" s="308" t="s">
        <v>1505</v>
      </c>
      <c r="Q6" s="308" t="s">
        <v>1506</v>
      </c>
      <c r="R6" s="308" t="s">
        <v>1507</v>
      </c>
      <c r="S6" s="308" t="s">
        <v>1508</v>
      </c>
      <c r="T6" s="308" t="s">
        <v>1509</v>
      </c>
      <c r="U6" s="308" t="s">
        <v>1510</v>
      </c>
      <c r="V6" s="308" t="s">
        <v>1511</v>
      </c>
    </row>
    <row r="7" spans="1:22" ht="15" customHeight="1" x14ac:dyDescent="0.25">
      <c r="A7" s="41"/>
      <c r="B7" s="41"/>
      <c r="C7" s="41"/>
      <c r="D7" s="43"/>
      <c r="E7" s="41"/>
      <c r="F7" s="44">
        <v>1100</v>
      </c>
      <c r="G7" s="275"/>
      <c r="H7" s="45"/>
      <c r="I7" s="47" t="s">
        <v>327</v>
      </c>
      <c r="J7" s="291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</row>
    <row r="8" spans="1:22" ht="15" customHeight="1" x14ac:dyDescent="0.25">
      <c r="A8" s="41" t="s">
        <v>321</v>
      </c>
      <c r="B8" s="106">
        <v>1525811100</v>
      </c>
      <c r="C8" s="41">
        <v>31111</v>
      </c>
      <c r="D8" s="43" t="s">
        <v>1368</v>
      </c>
      <c r="E8" s="41" t="s">
        <v>1408</v>
      </c>
      <c r="F8" s="41">
        <v>1131</v>
      </c>
      <c r="G8" s="275" t="s">
        <v>854</v>
      </c>
      <c r="H8" s="45" t="s">
        <v>324</v>
      </c>
      <c r="I8" s="42" t="s">
        <v>325</v>
      </c>
      <c r="J8" s="291">
        <v>1376856</v>
      </c>
      <c r="K8" s="309">
        <f>J8/12</f>
        <v>114738</v>
      </c>
      <c r="L8" s="309">
        <v>114738</v>
      </c>
      <c r="M8" s="309">
        <v>114738</v>
      </c>
      <c r="N8" s="309">
        <v>114738</v>
      </c>
      <c r="O8" s="309">
        <v>114738</v>
      </c>
      <c r="P8" s="309">
        <v>114738</v>
      </c>
      <c r="Q8" s="309">
        <v>114738</v>
      </c>
      <c r="R8" s="309">
        <v>114738</v>
      </c>
      <c r="S8" s="309">
        <v>114738</v>
      </c>
      <c r="T8" s="309">
        <v>114738</v>
      </c>
      <c r="U8" s="309">
        <v>114738</v>
      </c>
      <c r="V8" s="309">
        <v>114738</v>
      </c>
    </row>
    <row r="9" spans="1:22" ht="15" customHeight="1" x14ac:dyDescent="0.25">
      <c r="A9" s="41" t="s">
        <v>321</v>
      </c>
      <c r="B9" s="106">
        <v>1525811100</v>
      </c>
      <c r="C9" s="41">
        <v>31111</v>
      </c>
      <c r="D9" s="43" t="s">
        <v>1368</v>
      </c>
      <c r="E9" s="41" t="s">
        <v>1408</v>
      </c>
      <c r="F9" s="41">
        <v>1132</v>
      </c>
      <c r="G9" s="275" t="s">
        <v>854</v>
      </c>
      <c r="H9" s="45" t="s">
        <v>324</v>
      </c>
      <c r="I9" s="42" t="s">
        <v>335</v>
      </c>
      <c r="J9" s="291">
        <v>137685.6</v>
      </c>
      <c r="K9" s="309">
        <f t="shared" ref="K9:K11" si="0">J9/12</f>
        <v>11473.800000000001</v>
      </c>
      <c r="L9" s="309">
        <v>114738</v>
      </c>
      <c r="M9" s="309">
        <v>114738</v>
      </c>
      <c r="N9" s="309">
        <v>114738</v>
      </c>
      <c r="O9" s="309">
        <v>114738</v>
      </c>
      <c r="P9" s="309">
        <v>114738</v>
      </c>
      <c r="Q9" s="309">
        <v>114738</v>
      </c>
      <c r="R9" s="309">
        <v>114738</v>
      </c>
      <c r="S9" s="309">
        <v>114738</v>
      </c>
      <c r="T9" s="309">
        <v>114738</v>
      </c>
      <c r="U9" s="309">
        <v>114738</v>
      </c>
      <c r="V9" s="309">
        <v>114738</v>
      </c>
    </row>
    <row r="10" spans="1:22" ht="15" customHeight="1" x14ac:dyDescent="0.25">
      <c r="A10" s="41" t="s">
        <v>321</v>
      </c>
      <c r="B10" s="106">
        <v>1525811100</v>
      </c>
      <c r="C10" s="41">
        <v>31111</v>
      </c>
      <c r="D10" s="43" t="s">
        <v>1368</v>
      </c>
      <c r="E10" s="41" t="s">
        <v>1408</v>
      </c>
      <c r="F10" s="41">
        <v>1133</v>
      </c>
      <c r="G10" s="275" t="s">
        <v>854</v>
      </c>
      <c r="H10" s="45" t="s">
        <v>324</v>
      </c>
      <c r="I10" s="48" t="s">
        <v>336</v>
      </c>
      <c r="J10" s="291">
        <v>137685.6</v>
      </c>
      <c r="K10" s="309">
        <f t="shared" si="0"/>
        <v>11473.800000000001</v>
      </c>
      <c r="L10" s="309">
        <v>114738</v>
      </c>
      <c r="M10" s="309">
        <v>114738</v>
      </c>
      <c r="N10" s="309">
        <v>114738</v>
      </c>
      <c r="O10" s="309">
        <v>114738</v>
      </c>
      <c r="P10" s="309">
        <v>114738</v>
      </c>
      <c r="Q10" s="309">
        <v>114738</v>
      </c>
      <c r="R10" s="309">
        <v>114738</v>
      </c>
      <c r="S10" s="309">
        <v>114738</v>
      </c>
      <c r="T10" s="309">
        <v>114738</v>
      </c>
      <c r="U10" s="309">
        <v>114738</v>
      </c>
      <c r="V10" s="309">
        <v>114738</v>
      </c>
    </row>
    <row r="11" spans="1:22" ht="15" customHeight="1" x14ac:dyDescent="0.25">
      <c r="A11" s="41" t="s">
        <v>321</v>
      </c>
      <c r="B11" s="106">
        <v>1525811100</v>
      </c>
      <c r="C11" s="41">
        <v>31111</v>
      </c>
      <c r="D11" s="43" t="s">
        <v>1368</v>
      </c>
      <c r="E11" s="41" t="s">
        <v>1408</v>
      </c>
      <c r="F11" s="41">
        <v>1134</v>
      </c>
      <c r="G11" s="275" t="s">
        <v>854</v>
      </c>
      <c r="H11" s="45" t="s">
        <v>324</v>
      </c>
      <c r="I11" s="48" t="s">
        <v>337</v>
      </c>
      <c r="J11" s="291">
        <v>137685.6</v>
      </c>
      <c r="K11" s="309">
        <f t="shared" si="0"/>
        <v>11473.800000000001</v>
      </c>
      <c r="L11" s="309">
        <v>114738</v>
      </c>
      <c r="M11" s="309">
        <v>114738</v>
      </c>
      <c r="N11" s="309">
        <v>114738</v>
      </c>
      <c r="O11" s="309">
        <v>114738</v>
      </c>
      <c r="P11" s="309">
        <v>114738</v>
      </c>
      <c r="Q11" s="309">
        <v>114738</v>
      </c>
      <c r="R11" s="309">
        <v>114738</v>
      </c>
      <c r="S11" s="309">
        <v>114738</v>
      </c>
      <c r="T11" s="309">
        <v>114738</v>
      </c>
      <c r="U11" s="309">
        <v>114738</v>
      </c>
      <c r="V11" s="309">
        <v>114738</v>
      </c>
    </row>
    <row r="12" spans="1:22" ht="15" customHeight="1" x14ac:dyDescent="0.25">
      <c r="A12" s="41"/>
      <c r="B12" s="106"/>
      <c r="C12" s="41"/>
      <c r="D12" s="43"/>
      <c r="E12" s="41"/>
      <c r="F12" s="44">
        <v>1200</v>
      </c>
      <c r="G12" s="275"/>
      <c r="H12" s="45"/>
      <c r="I12" s="47" t="s">
        <v>331</v>
      </c>
      <c r="J12" s="291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</row>
    <row r="13" spans="1:22" ht="15" customHeight="1" x14ac:dyDescent="0.25">
      <c r="A13" s="41" t="s">
        <v>321</v>
      </c>
      <c r="B13" s="106">
        <v>1525811100</v>
      </c>
      <c r="C13" s="41">
        <v>31111</v>
      </c>
      <c r="D13" s="43" t="s">
        <v>1368</v>
      </c>
      <c r="E13" s="41" t="s">
        <v>1408</v>
      </c>
      <c r="F13" s="44">
        <v>1211</v>
      </c>
      <c r="G13" s="275" t="s">
        <v>854</v>
      </c>
      <c r="H13" s="45" t="s">
        <v>324</v>
      </c>
      <c r="I13" s="47" t="s">
        <v>332</v>
      </c>
      <c r="J13" s="292">
        <f>J14+J15</f>
        <v>240000</v>
      </c>
      <c r="K13" s="292">
        <f>J13/12</f>
        <v>20000</v>
      </c>
      <c r="L13" s="292">
        <f>J13/12</f>
        <v>20000</v>
      </c>
      <c r="M13" s="292">
        <f>J13/12</f>
        <v>20000</v>
      </c>
      <c r="N13" s="292">
        <f>J13/12</f>
        <v>20000</v>
      </c>
      <c r="O13" s="292">
        <f>J13/12</f>
        <v>20000</v>
      </c>
      <c r="P13" s="292">
        <f>J13/12</f>
        <v>20000</v>
      </c>
      <c r="Q13" s="292">
        <f>J13/12</f>
        <v>20000</v>
      </c>
      <c r="R13" s="292">
        <f>J13/12</f>
        <v>20000</v>
      </c>
      <c r="S13" s="292">
        <f>J13/12</f>
        <v>20000</v>
      </c>
      <c r="T13" s="292">
        <f>J13/12</f>
        <v>20000</v>
      </c>
      <c r="U13" s="292">
        <f>J13/12</f>
        <v>20000</v>
      </c>
      <c r="V13" s="292">
        <f>J13/12</f>
        <v>20000</v>
      </c>
    </row>
    <row r="14" spans="1:22" ht="15" customHeight="1" x14ac:dyDescent="0.25">
      <c r="A14" s="41"/>
      <c r="B14" s="106"/>
      <c r="C14" s="41"/>
      <c r="D14" s="43"/>
      <c r="E14" s="41"/>
      <c r="F14" s="43" t="s">
        <v>324</v>
      </c>
      <c r="G14" s="275"/>
      <c r="H14" s="45"/>
      <c r="I14" s="48" t="s">
        <v>56</v>
      </c>
      <c r="J14" s="291">
        <v>120000</v>
      </c>
      <c r="K14" s="291">
        <f t="shared" ref="K14:K18" si="1">J14/12</f>
        <v>10000</v>
      </c>
      <c r="L14" s="291">
        <f t="shared" ref="L14:L15" si="2">J14/12</f>
        <v>10000</v>
      </c>
      <c r="M14" s="291">
        <f t="shared" ref="M14:M15" si="3">J14/12</f>
        <v>10000</v>
      </c>
      <c r="N14" s="291">
        <f t="shared" ref="N14:N15" si="4">J14/12</f>
        <v>10000</v>
      </c>
      <c r="O14" s="291">
        <f t="shared" ref="O14:O15" si="5">J14/12</f>
        <v>10000</v>
      </c>
      <c r="P14" s="291">
        <f t="shared" ref="P14:P15" si="6">J14/12</f>
        <v>10000</v>
      </c>
      <c r="Q14" s="291">
        <f t="shared" ref="Q14:Q15" si="7">J14/12</f>
        <v>10000</v>
      </c>
      <c r="R14" s="291">
        <f t="shared" ref="R14:R15" si="8">J14/12</f>
        <v>10000</v>
      </c>
      <c r="S14" s="291">
        <f t="shared" ref="S14:S15" si="9">J14/12</f>
        <v>10000</v>
      </c>
      <c r="T14" s="291">
        <f t="shared" ref="T14:T15" si="10">J14/12</f>
        <v>10000</v>
      </c>
      <c r="U14" s="291">
        <f t="shared" ref="U14:U15" si="11">J14/12</f>
        <v>10000</v>
      </c>
      <c r="V14" s="291">
        <f t="shared" ref="V14:V15" si="12">J14/12</f>
        <v>10000</v>
      </c>
    </row>
    <row r="15" spans="1:22" ht="15" customHeight="1" x14ac:dyDescent="0.25">
      <c r="A15" s="41"/>
      <c r="B15" s="106"/>
      <c r="C15" s="41"/>
      <c r="D15" s="43"/>
      <c r="E15" s="41"/>
      <c r="F15" s="43" t="s">
        <v>333</v>
      </c>
      <c r="G15" s="275"/>
      <c r="H15" s="45"/>
      <c r="I15" s="48" t="s">
        <v>270</v>
      </c>
      <c r="J15" s="291">
        <v>120000</v>
      </c>
      <c r="K15" s="291">
        <f t="shared" si="1"/>
        <v>10000</v>
      </c>
      <c r="L15" s="291">
        <f t="shared" si="2"/>
        <v>10000</v>
      </c>
      <c r="M15" s="291">
        <f t="shared" si="3"/>
        <v>10000</v>
      </c>
      <c r="N15" s="291">
        <f t="shared" si="4"/>
        <v>10000</v>
      </c>
      <c r="O15" s="291">
        <f t="shared" si="5"/>
        <v>10000</v>
      </c>
      <c r="P15" s="291">
        <f t="shared" si="6"/>
        <v>10000</v>
      </c>
      <c r="Q15" s="291">
        <f t="shared" si="7"/>
        <v>10000</v>
      </c>
      <c r="R15" s="291">
        <f t="shared" si="8"/>
        <v>10000</v>
      </c>
      <c r="S15" s="291">
        <f t="shared" si="9"/>
        <v>10000</v>
      </c>
      <c r="T15" s="291">
        <f t="shared" si="10"/>
        <v>10000</v>
      </c>
      <c r="U15" s="291">
        <f t="shared" si="11"/>
        <v>10000</v>
      </c>
      <c r="V15" s="291">
        <f t="shared" si="12"/>
        <v>10000</v>
      </c>
    </row>
    <row r="16" spans="1:22" ht="15" customHeight="1" x14ac:dyDescent="0.25">
      <c r="A16" s="41"/>
      <c r="B16" s="106"/>
      <c r="C16" s="41"/>
      <c r="D16" s="43"/>
      <c r="E16" s="41"/>
      <c r="F16" s="44">
        <v>1300</v>
      </c>
      <c r="G16" s="275"/>
      <c r="H16" s="45"/>
      <c r="I16" s="47" t="s">
        <v>328</v>
      </c>
      <c r="J16" s="291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</row>
    <row r="17" spans="1:22" ht="15" customHeight="1" x14ac:dyDescent="0.25">
      <c r="A17" s="41" t="s">
        <v>321</v>
      </c>
      <c r="B17" s="106">
        <v>1525811100</v>
      </c>
      <c r="C17" s="41">
        <v>31111</v>
      </c>
      <c r="D17" s="43" t="s">
        <v>1368</v>
      </c>
      <c r="E17" s="41" t="s">
        <v>1408</v>
      </c>
      <c r="F17" s="41">
        <v>1321</v>
      </c>
      <c r="G17" s="275" t="s">
        <v>854</v>
      </c>
      <c r="H17" s="45" t="s">
        <v>324</v>
      </c>
      <c r="I17" s="42" t="s">
        <v>329</v>
      </c>
      <c r="J17" s="291">
        <v>29423.224109589042</v>
      </c>
      <c r="K17" s="291">
        <f t="shared" si="1"/>
        <v>2451.9353424657534</v>
      </c>
      <c r="L17" s="291">
        <f t="shared" ref="L17:L18" si="13">J17/12</f>
        <v>2451.9353424657534</v>
      </c>
      <c r="M17" s="291">
        <f t="shared" ref="M17:M18" si="14">J17/12</f>
        <v>2451.9353424657534</v>
      </c>
      <c r="N17" s="291">
        <f t="shared" ref="N17:N18" si="15">J17/12</f>
        <v>2451.9353424657534</v>
      </c>
      <c r="O17" s="291">
        <f t="shared" ref="O17:O18" si="16">J17/12</f>
        <v>2451.9353424657534</v>
      </c>
      <c r="P17" s="291">
        <f t="shared" ref="P17:P18" si="17">J17/12</f>
        <v>2451.9353424657534</v>
      </c>
      <c r="Q17" s="291">
        <f t="shared" ref="Q17:Q18" si="18">J17/12</f>
        <v>2451.9353424657534</v>
      </c>
      <c r="R17" s="291">
        <f t="shared" ref="R17:R18" si="19">J17/12</f>
        <v>2451.9353424657534</v>
      </c>
      <c r="S17" s="291">
        <f t="shared" ref="S17:S18" si="20">J17/12</f>
        <v>2451.9353424657534</v>
      </c>
      <c r="T17" s="291">
        <f t="shared" ref="T17:T18" si="21">J17/12</f>
        <v>2451.9353424657534</v>
      </c>
      <c r="U17" s="291">
        <f t="shared" ref="U17:U18" si="22">J17/12</f>
        <v>2451.9353424657534</v>
      </c>
      <c r="V17" s="291">
        <f t="shared" ref="V17:V18" si="23">J17/12</f>
        <v>2451.9353424657534</v>
      </c>
    </row>
    <row r="18" spans="1:22" ht="15" customHeight="1" x14ac:dyDescent="0.25">
      <c r="A18" s="41" t="s">
        <v>321</v>
      </c>
      <c r="B18" s="106">
        <v>1525811100</v>
      </c>
      <c r="C18" s="41">
        <v>31111</v>
      </c>
      <c r="D18" s="43" t="s">
        <v>1368</v>
      </c>
      <c r="E18" s="41" t="s">
        <v>1408</v>
      </c>
      <c r="F18" s="41">
        <v>1323</v>
      </c>
      <c r="G18" s="275" t="s">
        <v>854</v>
      </c>
      <c r="H18" s="45" t="s">
        <v>324</v>
      </c>
      <c r="I18" s="42" t="s">
        <v>330</v>
      </c>
      <c r="J18" s="291">
        <v>189205.74246575349</v>
      </c>
      <c r="K18" s="291">
        <f t="shared" si="1"/>
        <v>15767.145205479457</v>
      </c>
      <c r="L18" s="291">
        <f t="shared" si="13"/>
        <v>15767.145205479457</v>
      </c>
      <c r="M18" s="291">
        <f t="shared" si="14"/>
        <v>15767.145205479457</v>
      </c>
      <c r="N18" s="291">
        <f t="shared" si="15"/>
        <v>15767.145205479457</v>
      </c>
      <c r="O18" s="291">
        <f t="shared" si="16"/>
        <v>15767.145205479457</v>
      </c>
      <c r="P18" s="291">
        <f t="shared" si="17"/>
        <v>15767.145205479457</v>
      </c>
      <c r="Q18" s="291">
        <f t="shared" si="18"/>
        <v>15767.145205479457</v>
      </c>
      <c r="R18" s="291">
        <f t="shared" si="19"/>
        <v>15767.145205479457</v>
      </c>
      <c r="S18" s="291">
        <f t="shared" si="20"/>
        <v>15767.145205479457</v>
      </c>
      <c r="T18" s="291">
        <f t="shared" si="21"/>
        <v>15767.145205479457</v>
      </c>
      <c r="U18" s="291">
        <f t="shared" si="22"/>
        <v>15767.145205479457</v>
      </c>
      <c r="V18" s="291">
        <f t="shared" si="23"/>
        <v>15767.145205479457</v>
      </c>
    </row>
    <row r="19" spans="1:22" ht="15" customHeight="1" x14ac:dyDescent="0.25">
      <c r="A19" s="41"/>
      <c r="B19" s="44"/>
      <c r="C19" s="41"/>
      <c r="D19" s="43"/>
      <c r="E19" s="41"/>
      <c r="F19" s="44"/>
      <c r="G19" s="275"/>
      <c r="H19" s="45"/>
      <c r="I19" s="50" t="s">
        <v>338</v>
      </c>
      <c r="J19" s="293">
        <f>SUM(J8:J18)-J13</f>
        <v>2248541.766575343</v>
      </c>
      <c r="K19" s="293">
        <f>SUM(K8:K18)-K13</f>
        <v>187378.48054794522</v>
      </c>
      <c r="L19" s="293">
        <f>J19/12</f>
        <v>187378.48054794525</v>
      </c>
      <c r="M19" s="293">
        <f>J19/12</f>
        <v>187378.48054794525</v>
      </c>
      <c r="N19" s="293">
        <f>J19/12</f>
        <v>187378.48054794525</v>
      </c>
      <c r="O19" s="293">
        <f>J19/12</f>
        <v>187378.48054794525</v>
      </c>
      <c r="P19" s="293">
        <f>J19/12</f>
        <v>187378.48054794525</v>
      </c>
      <c r="Q19" s="293">
        <f>J19/12</f>
        <v>187378.48054794525</v>
      </c>
      <c r="R19" s="293">
        <f>J19/12</f>
        <v>187378.48054794525</v>
      </c>
      <c r="S19" s="293">
        <f>J19/12</f>
        <v>187378.48054794525</v>
      </c>
      <c r="T19" s="293">
        <f>J19/12</f>
        <v>187378.48054794525</v>
      </c>
      <c r="U19" s="293">
        <f>J19/12</f>
        <v>187378.48054794525</v>
      </c>
      <c r="V19" s="293">
        <f>J19/122</f>
        <v>18430.67021783068</v>
      </c>
    </row>
    <row r="20" spans="1:22" ht="15" customHeight="1" x14ac:dyDescent="0.25">
      <c r="A20" s="41"/>
      <c r="B20" s="44"/>
      <c r="C20" s="41"/>
      <c r="D20" s="43"/>
      <c r="E20" s="41"/>
      <c r="F20" s="44">
        <v>2000</v>
      </c>
      <c r="G20" s="275"/>
      <c r="H20" s="45"/>
      <c r="I20" s="108" t="s">
        <v>817</v>
      </c>
      <c r="J20" s="291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</row>
    <row r="21" spans="1:22" ht="15" customHeight="1" x14ac:dyDescent="0.25">
      <c r="A21" s="41"/>
      <c r="B21" s="44"/>
      <c r="C21" s="41"/>
      <c r="D21" s="43"/>
      <c r="E21" s="41"/>
      <c r="F21" s="44">
        <v>2200</v>
      </c>
      <c r="G21" s="275"/>
      <c r="H21" s="45"/>
      <c r="I21" s="108" t="s">
        <v>821</v>
      </c>
      <c r="J21" s="291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</row>
    <row r="22" spans="1:22" ht="15" customHeight="1" x14ac:dyDescent="0.25">
      <c r="A22" s="41" t="s">
        <v>321</v>
      </c>
      <c r="B22" s="126">
        <v>1125100000</v>
      </c>
      <c r="C22" s="41">
        <v>31111</v>
      </c>
      <c r="D22" s="43" t="s">
        <v>1368</v>
      </c>
      <c r="E22" s="41" t="s">
        <v>1408</v>
      </c>
      <c r="F22" s="41">
        <v>2211</v>
      </c>
      <c r="G22" s="275" t="s">
        <v>854</v>
      </c>
      <c r="H22" s="45" t="s">
        <v>324</v>
      </c>
      <c r="I22" s="109" t="s">
        <v>822</v>
      </c>
      <c r="J22" s="291">
        <v>5000</v>
      </c>
      <c r="K22" s="309">
        <f>J22/12</f>
        <v>416.66666666666669</v>
      </c>
      <c r="L22" s="309">
        <f>J22/12</f>
        <v>416.66666666666669</v>
      </c>
      <c r="M22" s="309">
        <f>J22/12</f>
        <v>416.66666666666669</v>
      </c>
      <c r="N22" s="309">
        <f>J22/12</f>
        <v>416.66666666666669</v>
      </c>
      <c r="O22" s="309">
        <f>J22/12</f>
        <v>416.66666666666669</v>
      </c>
      <c r="P22" s="309">
        <f>J22/12</f>
        <v>416.66666666666669</v>
      </c>
      <c r="Q22" s="309">
        <f>J22/12</f>
        <v>416.66666666666669</v>
      </c>
      <c r="R22" s="309">
        <f>J22/12</f>
        <v>416.66666666666669</v>
      </c>
      <c r="S22" s="309">
        <f>J22/12</f>
        <v>416.66666666666669</v>
      </c>
      <c r="T22" s="309">
        <f>J22/12</f>
        <v>416.66666666666669</v>
      </c>
      <c r="U22" s="309">
        <f>J22/12</f>
        <v>416.66666666666669</v>
      </c>
      <c r="V22" s="309">
        <f>J22/12</f>
        <v>416.66666666666669</v>
      </c>
    </row>
    <row r="23" spans="1:22" ht="15" customHeight="1" x14ac:dyDescent="0.25">
      <c r="A23" s="41"/>
      <c r="B23" s="107"/>
      <c r="C23" s="41"/>
      <c r="D23" s="43"/>
      <c r="E23" s="41"/>
      <c r="F23" s="44">
        <v>2900</v>
      </c>
      <c r="G23" s="275"/>
      <c r="H23" s="45"/>
      <c r="I23" s="108" t="s">
        <v>823</v>
      </c>
      <c r="J23" s="291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</row>
    <row r="24" spans="1:22" ht="15" customHeight="1" x14ac:dyDescent="0.25">
      <c r="A24" s="41" t="s">
        <v>321</v>
      </c>
      <c r="B24" s="126">
        <v>1125100000</v>
      </c>
      <c r="C24" s="41">
        <v>31111</v>
      </c>
      <c r="D24" s="43" t="s">
        <v>1368</v>
      </c>
      <c r="E24" s="41" t="s">
        <v>1408</v>
      </c>
      <c r="F24" s="41">
        <v>2961</v>
      </c>
      <c r="G24" s="275" t="s">
        <v>854</v>
      </c>
      <c r="H24" s="45" t="s">
        <v>324</v>
      </c>
      <c r="I24" s="109" t="s">
        <v>824</v>
      </c>
      <c r="J24" s="291">
        <v>10000</v>
      </c>
      <c r="K24" s="309">
        <f>J24/12</f>
        <v>833.33333333333337</v>
      </c>
      <c r="L24" s="309">
        <f>J24/12</f>
        <v>833.33333333333337</v>
      </c>
      <c r="M24" s="309">
        <f>J24/12</f>
        <v>833.33333333333337</v>
      </c>
      <c r="N24" s="309">
        <f>J24/12</f>
        <v>833.33333333333337</v>
      </c>
      <c r="O24" s="309">
        <f>J24/12</f>
        <v>833.33333333333337</v>
      </c>
      <c r="P24" s="309">
        <f>J24/12</f>
        <v>833.33333333333337</v>
      </c>
      <c r="Q24" s="309">
        <f>J24/12</f>
        <v>833.33333333333337</v>
      </c>
      <c r="R24" s="309">
        <f>J24/12</f>
        <v>833.33333333333337</v>
      </c>
      <c r="S24" s="309">
        <f>J24/12</f>
        <v>833.33333333333337</v>
      </c>
      <c r="T24" s="309">
        <f>J24/12</f>
        <v>833.33333333333337</v>
      </c>
      <c r="U24" s="309">
        <f>J24/12</f>
        <v>833.33333333333337</v>
      </c>
      <c r="V24" s="309">
        <f>J24/12</f>
        <v>833.33333333333337</v>
      </c>
    </row>
    <row r="25" spans="1:22" ht="15" customHeight="1" x14ac:dyDescent="0.25">
      <c r="A25" s="41"/>
      <c r="B25" s="41"/>
      <c r="C25" s="41"/>
      <c r="D25" s="43"/>
      <c r="E25" s="41"/>
      <c r="F25" s="41"/>
      <c r="G25" s="275"/>
      <c r="H25" s="45"/>
      <c r="I25" s="50" t="s">
        <v>825</v>
      </c>
      <c r="J25" s="293">
        <f>SUM(J20:J24)</f>
        <v>15000</v>
      </c>
      <c r="K25" s="312">
        <f>J25/12</f>
        <v>1250</v>
      </c>
      <c r="L25" s="312">
        <f>J25/12</f>
        <v>1250</v>
      </c>
      <c r="M25" s="312">
        <f>J25/12</f>
        <v>1250</v>
      </c>
      <c r="N25" s="312">
        <f>J25/12</f>
        <v>1250</v>
      </c>
      <c r="O25" s="312">
        <f>J25/12</f>
        <v>1250</v>
      </c>
      <c r="P25" s="312">
        <f>J25/12</f>
        <v>1250</v>
      </c>
      <c r="Q25" s="312">
        <f>J25/12</f>
        <v>1250</v>
      </c>
      <c r="R25" s="312">
        <f>J25/12</f>
        <v>1250</v>
      </c>
      <c r="S25" s="312">
        <f>J25/12</f>
        <v>1250</v>
      </c>
      <c r="T25" s="312">
        <f>J25/12</f>
        <v>1250</v>
      </c>
      <c r="U25" s="312">
        <f>J25/12</f>
        <v>1250</v>
      </c>
      <c r="V25" s="312">
        <f>J25/12</f>
        <v>1250</v>
      </c>
    </row>
    <row r="26" spans="1:22" ht="15" customHeight="1" x14ac:dyDescent="0.25">
      <c r="A26" s="41"/>
      <c r="B26" s="41"/>
      <c r="C26" s="41"/>
      <c r="D26" s="43"/>
      <c r="E26" s="41"/>
      <c r="F26" s="44">
        <v>3000</v>
      </c>
      <c r="G26" s="275"/>
      <c r="H26" s="45"/>
      <c r="I26" s="108" t="s">
        <v>812</v>
      </c>
      <c r="J26" s="291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</row>
    <row r="27" spans="1:22" ht="24.95" customHeight="1" x14ac:dyDescent="0.25">
      <c r="A27" s="41"/>
      <c r="B27" s="41"/>
      <c r="C27" s="41"/>
      <c r="D27" s="43"/>
      <c r="E27" s="41"/>
      <c r="F27" s="44">
        <v>3500</v>
      </c>
      <c r="G27" s="275"/>
      <c r="H27" s="45"/>
      <c r="I27" s="108" t="s">
        <v>826</v>
      </c>
      <c r="J27" s="291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</row>
    <row r="28" spans="1:22" ht="15" customHeight="1" x14ac:dyDescent="0.25">
      <c r="A28" s="41" t="s">
        <v>321</v>
      </c>
      <c r="B28" s="126">
        <v>1125100000</v>
      </c>
      <c r="C28" s="41">
        <v>31111</v>
      </c>
      <c r="D28" s="43" t="s">
        <v>1368</v>
      </c>
      <c r="E28" s="41" t="s">
        <v>1408</v>
      </c>
      <c r="F28" s="41">
        <v>3551</v>
      </c>
      <c r="G28" s="275" t="s">
        <v>854</v>
      </c>
      <c r="H28" s="45" t="s">
        <v>324</v>
      </c>
      <c r="I28" s="109" t="s">
        <v>827</v>
      </c>
      <c r="J28" s="291">
        <v>8500</v>
      </c>
      <c r="K28" s="309">
        <f>J28/12</f>
        <v>708.33333333333337</v>
      </c>
      <c r="L28" s="309">
        <f>J28/12</f>
        <v>708.33333333333337</v>
      </c>
      <c r="M28" s="309">
        <f>J28/12</f>
        <v>708.33333333333337</v>
      </c>
      <c r="N28" s="309">
        <f>J28/12</f>
        <v>708.33333333333337</v>
      </c>
      <c r="O28" s="309">
        <f>J28/12</f>
        <v>708.33333333333337</v>
      </c>
      <c r="P28" s="309">
        <f>J28/12</f>
        <v>708.33333333333337</v>
      </c>
      <c r="Q28" s="309">
        <f>J28/12</f>
        <v>708.33333333333337</v>
      </c>
      <c r="R28" s="309">
        <f>J28/12</f>
        <v>708.33333333333337</v>
      </c>
      <c r="S28" s="309">
        <f>J28/12</f>
        <v>708.33333333333337</v>
      </c>
      <c r="T28" s="309">
        <f>J28/12</f>
        <v>708.33333333333337</v>
      </c>
      <c r="U28" s="309">
        <f>J28/12</f>
        <v>708.33333333333337</v>
      </c>
      <c r="V28" s="309">
        <f>J28/12</f>
        <v>708.33333333333337</v>
      </c>
    </row>
    <row r="29" spans="1:22" ht="15" customHeight="1" x14ac:dyDescent="0.25">
      <c r="A29" s="41"/>
      <c r="B29" s="125"/>
      <c r="C29" s="41"/>
      <c r="D29" s="43"/>
      <c r="E29" s="41"/>
      <c r="F29" s="44">
        <v>3700</v>
      </c>
      <c r="G29" s="275"/>
      <c r="H29" s="45"/>
      <c r="I29" s="108" t="s">
        <v>828</v>
      </c>
      <c r="J29" s="291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</row>
    <row r="30" spans="1:22" ht="15" customHeight="1" x14ac:dyDescent="0.25">
      <c r="A30" s="41" t="s">
        <v>321</v>
      </c>
      <c r="B30" s="126">
        <v>1125100000</v>
      </c>
      <c r="C30" s="41">
        <v>31111</v>
      </c>
      <c r="D30" s="43" t="s">
        <v>1368</v>
      </c>
      <c r="E30" s="41" t="s">
        <v>1408</v>
      </c>
      <c r="F30" s="41">
        <v>3721</v>
      </c>
      <c r="G30" s="275" t="s">
        <v>854</v>
      </c>
      <c r="H30" s="45" t="s">
        <v>324</v>
      </c>
      <c r="I30" s="109" t="s">
        <v>830</v>
      </c>
      <c r="J30" s="291">
        <v>4000</v>
      </c>
      <c r="K30" s="309">
        <f>J30/12</f>
        <v>333.33333333333331</v>
      </c>
      <c r="L30" s="309">
        <f>J30/12</f>
        <v>333.33333333333331</v>
      </c>
      <c r="M30" s="309">
        <f>J30/12</f>
        <v>333.33333333333331</v>
      </c>
      <c r="N30" s="309">
        <f>J30/12</f>
        <v>333.33333333333331</v>
      </c>
      <c r="O30" s="309">
        <f>J30/12</f>
        <v>333.33333333333331</v>
      </c>
      <c r="P30" s="309">
        <f>J30/12</f>
        <v>333.33333333333331</v>
      </c>
      <c r="Q30" s="309">
        <f>J30/12</f>
        <v>333.33333333333331</v>
      </c>
      <c r="R30" s="309">
        <f>J30/12</f>
        <v>333.33333333333331</v>
      </c>
      <c r="S30" s="309">
        <f>J30/12</f>
        <v>333.33333333333331</v>
      </c>
      <c r="T30" s="309">
        <f>J30/12</f>
        <v>333.33333333333331</v>
      </c>
      <c r="U30" s="309">
        <f>J30/12</f>
        <v>333.33333333333331</v>
      </c>
      <c r="V30" s="309">
        <f>J30/12</f>
        <v>333.33333333333331</v>
      </c>
    </row>
    <row r="31" spans="1:22" ht="15" customHeight="1" x14ac:dyDescent="0.25">
      <c r="A31" s="41" t="s">
        <v>321</v>
      </c>
      <c r="B31" s="126">
        <v>1125100000</v>
      </c>
      <c r="C31" s="41">
        <v>31111</v>
      </c>
      <c r="D31" s="43" t="s">
        <v>1368</v>
      </c>
      <c r="E31" s="41" t="s">
        <v>1408</v>
      </c>
      <c r="F31" s="41">
        <v>3751</v>
      </c>
      <c r="G31" s="275" t="s">
        <v>854</v>
      </c>
      <c r="H31" s="45" t="s">
        <v>324</v>
      </c>
      <c r="I31" s="109" t="s">
        <v>829</v>
      </c>
      <c r="J31" s="291">
        <v>3000</v>
      </c>
      <c r="K31" s="309">
        <f>J31/12</f>
        <v>250</v>
      </c>
      <c r="L31" s="309">
        <f>J31/12</f>
        <v>250</v>
      </c>
      <c r="M31" s="309">
        <f>J31/12</f>
        <v>250</v>
      </c>
      <c r="N31" s="309">
        <f>J31/12</f>
        <v>250</v>
      </c>
      <c r="O31" s="309">
        <f>J31/12</f>
        <v>250</v>
      </c>
      <c r="P31" s="309">
        <f>J31/12</f>
        <v>250</v>
      </c>
      <c r="Q31" s="309">
        <f>J31/12</f>
        <v>250</v>
      </c>
      <c r="R31" s="309">
        <f>J31/12</f>
        <v>250</v>
      </c>
      <c r="S31" s="309">
        <f>J31/12</f>
        <v>250</v>
      </c>
      <c r="T31" s="309">
        <f>J31/12</f>
        <v>250</v>
      </c>
      <c r="U31" s="309">
        <f>J31/12</f>
        <v>250</v>
      </c>
      <c r="V31" s="309">
        <f>J31/12</f>
        <v>250</v>
      </c>
    </row>
    <row r="32" spans="1:22" ht="15" customHeight="1" x14ac:dyDescent="0.25">
      <c r="A32" s="41"/>
      <c r="B32" s="125"/>
      <c r="C32" s="41"/>
      <c r="D32" s="43"/>
      <c r="E32" s="41"/>
      <c r="F32" s="44">
        <v>3800</v>
      </c>
      <c r="G32" s="275"/>
      <c r="H32" s="45"/>
      <c r="I32" s="108" t="s">
        <v>831</v>
      </c>
      <c r="J32" s="291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</row>
    <row r="33" spans="1:22" ht="15" customHeight="1" x14ac:dyDescent="0.25">
      <c r="A33" s="41" t="s">
        <v>321</v>
      </c>
      <c r="B33" s="126">
        <v>1125100000</v>
      </c>
      <c r="C33" s="41">
        <v>31111</v>
      </c>
      <c r="D33" s="43" t="s">
        <v>1368</v>
      </c>
      <c r="E33" s="41" t="s">
        <v>1408</v>
      </c>
      <c r="F33" s="41">
        <v>3811</v>
      </c>
      <c r="G33" s="275" t="s">
        <v>854</v>
      </c>
      <c r="H33" s="45" t="s">
        <v>324</v>
      </c>
      <c r="I33" s="109" t="s">
        <v>832</v>
      </c>
      <c r="J33" s="291">
        <v>15000</v>
      </c>
      <c r="K33" s="309">
        <f>J33/12</f>
        <v>1250</v>
      </c>
      <c r="L33" s="309">
        <f>J33/12</f>
        <v>1250</v>
      </c>
      <c r="M33" s="309">
        <f>J33/12</f>
        <v>1250</v>
      </c>
      <c r="N33" s="309">
        <f>J33/12</f>
        <v>1250</v>
      </c>
      <c r="O33" s="309">
        <f>J33/12</f>
        <v>1250</v>
      </c>
      <c r="P33" s="309">
        <f>J33/12</f>
        <v>1250</v>
      </c>
      <c r="Q33" s="309">
        <f>J33/12</f>
        <v>1250</v>
      </c>
      <c r="R33" s="309">
        <f>J33/12</f>
        <v>1250</v>
      </c>
      <c r="S33" s="309">
        <f>J33/12</f>
        <v>1250</v>
      </c>
      <c r="T33" s="309">
        <f>J33/12</f>
        <v>1250</v>
      </c>
      <c r="U33" s="309">
        <f>J33/12</f>
        <v>1250</v>
      </c>
      <c r="V33" s="309">
        <f>J33/12</f>
        <v>1250</v>
      </c>
    </row>
    <row r="34" spans="1:22" ht="15" customHeight="1" x14ac:dyDescent="0.25">
      <c r="A34" s="41"/>
      <c r="B34" s="41"/>
      <c r="C34" s="41"/>
      <c r="D34" s="43"/>
      <c r="E34" s="41"/>
      <c r="F34" s="44"/>
      <c r="G34" s="275"/>
      <c r="H34" s="45"/>
      <c r="I34" s="50" t="s">
        <v>833</v>
      </c>
      <c r="J34" s="293">
        <f>SUM(J26:J33)</f>
        <v>30500</v>
      </c>
      <c r="K34" s="312">
        <f>J34/12</f>
        <v>2541.6666666666665</v>
      </c>
      <c r="L34" s="312">
        <f>J34/12</f>
        <v>2541.6666666666665</v>
      </c>
      <c r="M34" s="312">
        <f>J34/12</f>
        <v>2541.6666666666665</v>
      </c>
      <c r="N34" s="312">
        <f>J34/12</f>
        <v>2541.6666666666665</v>
      </c>
      <c r="O34" s="312">
        <f>J34/12</f>
        <v>2541.6666666666665</v>
      </c>
      <c r="P34" s="312">
        <f>J34/12</f>
        <v>2541.6666666666665</v>
      </c>
      <c r="Q34" s="312">
        <f>J34/12</f>
        <v>2541.6666666666665</v>
      </c>
      <c r="R34" s="312">
        <f>J34/12</f>
        <v>2541.6666666666665</v>
      </c>
      <c r="S34" s="312">
        <f>J34/12</f>
        <v>2541.6666666666665</v>
      </c>
      <c r="T34" s="312">
        <f>J34/12</f>
        <v>2541.6666666666665</v>
      </c>
      <c r="U34" s="312">
        <f>J34/12</f>
        <v>2541.6666666666665</v>
      </c>
      <c r="V34" s="312">
        <f>J34/12</f>
        <v>2541.6666666666665</v>
      </c>
    </row>
    <row r="35" spans="1:22" ht="15" customHeight="1" x14ac:dyDescent="0.25">
      <c r="A35" s="41"/>
      <c r="B35" s="41"/>
      <c r="C35" s="41"/>
      <c r="D35" s="43"/>
      <c r="E35" s="41"/>
      <c r="F35" s="41"/>
      <c r="G35" s="275"/>
      <c r="H35" s="45"/>
      <c r="I35" s="110" t="s">
        <v>339</v>
      </c>
      <c r="J35" s="294">
        <f>J19+J25+J34</f>
        <v>2294041.766575343</v>
      </c>
      <c r="K35" s="326">
        <f>J35/12</f>
        <v>191170.1472146119</v>
      </c>
      <c r="L35" s="326">
        <f>J35/12</f>
        <v>191170.1472146119</v>
      </c>
      <c r="M35" s="326">
        <f>J35/12</f>
        <v>191170.1472146119</v>
      </c>
      <c r="N35" s="326">
        <f>J35/12</f>
        <v>191170.1472146119</v>
      </c>
      <c r="O35" s="326">
        <f>J35/12</f>
        <v>191170.1472146119</v>
      </c>
      <c r="P35" s="326">
        <f>J35/12</f>
        <v>191170.1472146119</v>
      </c>
      <c r="Q35" s="326">
        <f>J35/12</f>
        <v>191170.1472146119</v>
      </c>
      <c r="R35" s="326">
        <f>J35/12</f>
        <v>191170.1472146119</v>
      </c>
      <c r="S35" s="326">
        <f>J35/12</f>
        <v>191170.1472146119</v>
      </c>
      <c r="T35" s="326">
        <f>J35/12</f>
        <v>191170.1472146119</v>
      </c>
      <c r="U35" s="326">
        <f>J35/12</f>
        <v>191170.1472146119</v>
      </c>
      <c r="V35" s="326">
        <f>J35/12</f>
        <v>191170.1472146119</v>
      </c>
    </row>
    <row r="36" spans="1:22" ht="15" customHeight="1" x14ac:dyDescent="0.25">
      <c r="A36" s="38" t="s">
        <v>29</v>
      </c>
      <c r="B36" s="51"/>
      <c r="C36" s="13"/>
      <c r="D36" s="39"/>
      <c r="E36" s="13"/>
      <c r="F36" s="13"/>
      <c r="G36" s="277"/>
      <c r="H36" s="40"/>
      <c r="I36" s="55"/>
      <c r="J36" s="13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</row>
    <row r="37" spans="1:22" ht="15" customHeight="1" x14ac:dyDescent="0.25">
      <c r="A37" s="41"/>
      <c r="B37" s="41"/>
      <c r="C37" s="41"/>
      <c r="D37" s="43"/>
      <c r="E37" s="41"/>
      <c r="F37" s="44">
        <v>1000</v>
      </c>
      <c r="G37" s="275"/>
      <c r="H37" s="45"/>
      <c r="I37" s="108" t="s">
        <v>326</v>
      </c>
      <c r="J37" s="291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</row>
    <row r="38" spans="1:22" ht="15" customHeight="1" x14ac:dyDescent="0.25">
      <c r="A38" s="41"/>
      <c r="B38" s="41"/>
      <c r="C38" s="41"/>
      <c r="D38" s="43"/>
      <c r="E38" s="41"/>
      <c r="F38" s="44">
        <v>1100</v>
      </c>
      <c r="G38" s="275"/>
      <c r="H38" s="45"/>
      <c r="I38" s="108" t="s">
        <v>327</v>
      </c>
      <c r="J38" s="291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</row>
    <row r="39" spans="1:22" ht="15" customHeight="1" x14ac:dyDescent="0.25">
      <c r="A39" s="41" t="s">
        <v>321</v>
      </c>
      <c r="B39" s="114">
        <v>1525811100</v>
      </c>
      <c r="C39" s="41">
        <v>31111</v>
      </c>
      <c r="D39" s="43" t="s">
        <v>1369</v>
      </c>
      <c r="E39" s="41" t="s">
        <v>340</v>
      </c>
      <c r="F39" s="41">
        <v>1131</v>
      </c>
      <c r="G39" s="275" t="s">
        <v>341</v>
      </c>
      <c r="H39" s="45" t="s">
        <v>324</v>
      </c>
      <c r="I39" s="109" t="s">
        <v>325</v>
      </c>
      <c r="J39" s="291">
        <v>1038120</v>
      </c>
      <c r="K39" s="309">
        <f t="shared" ref="K39:K42" si="24">J39/12</f>
        <v>86510</v>
      </c>
      <c r="L39" s="309">
        <f t="shared" ref="L39:L42" si="25">J39/12</f>
        <v>86510</v>
      </c>
      <c r="M39" s="309">
        <f t="shared" ref="M39:M42" si="26">J39/12</f>
        <v>86510</v>
      </c>
      <c r="N39" s="309">
        <f t="shared" ref="N39:N42" si="27">J39/12</f>
        <v>86510</v>
      </c>
      <c r="O39" s="309">
        <f t="shared" ref="O39:O42" si="28">J39/12</f>
        <v>86510</v>
      </c>
      <c r="P39" s="309">
        <f t="shared" ref="P39:P42" si="29">J39/12</f>
        <v>86510</v>
      </c>
      <c r="Q39" s="309">
        <f t="shared" ref="Q39:Q42" si="30">J39/12</f>
        <v>86510</v>
      </c>
      <c r="R39" s="309">
        <f t="shared" ref="R39:R42" si="31">J39/12</f>
        <v>86510</v>
      </c>
      <c r="S39" s="309">
        <f t="shared" ref="S39:S42" si="32">J39/12</f>
        <v>86510</v>
      </c>
      <c r="T39" s="309">
        <f t="shared" ref="T39:T42" si="33">J39/12</f>
        <v>86510</v>
      </c>
      <c r="U39" s="309">
        <f t="shared" ref="U39:U42" si="34">J39/12</f>
        <v>86510</v>
      </c>
      <c r="V39" s="309">
        <f t="shared" ref="V39:V42" si="35">J39/12</f>
        <v>86510</v>
      </c>
    </row>
    <row r="40" spans="1:22" ht="15" customHeight="1" x14ac:dyDescent="0.25">
      <c r="A40" s="41" t="s">
        <v>321</v>
      </c>
      <c r="B40" s="114">
        <v>1525811100</v>
      </c>
      <c r="C40" s="41">
        <v>31111</v>
      </c>
      <c r="D40" s="43" t="s">
        <v>1369</v>
      </c>
      <c r="E40" s="41" t="s">
        <v>340</v>
      </c>
      <c r="F40" s="41">
        <v>1132</v>
      </c>
      <c r="G40" s="275" t="s">
        <v>341</v>
      </c>
      <c r="H40" s="45" t="s">
        <v>324</v>
      </c>
      <c r="I40" s="109" t="s">
        <v>335</v>
      </c>
      <c r="J40" s="291">
        <v>103812</v>
      </c>
      <c r="K40" s="309">
        <f t="shared" si="24"/>
        <v>8651</v>
      </c>
      <c r="L40" s="309">
        <f t="shared" si="25"/>
        <v>8651</v>
      </c>
      <c r="M40" s="309">
        <f t="shared" si="26"/>
        <v>8651</v>
      </c>
      <c r="N40" s="309">
        <f t="shared" si="27"/>
        <v>8651</v>
      </c>
      <c r="O40" s="309">
        <f t="shared" si="28"/>
        <v>8651</v>
      </c>
      <c r="P40" s="309">
        <f t="shared" si="29"/>
        <v>8651</v>
      </c>
      <c r="Q40" s="309">
        <f t="shared" si="30"/>
        <v>8651</v>
      </c>
      <c r="R40" s="309">
        <f t="shared" si="31"/>
        <v>8651</v>
      </c>
      <c r="S40" s="309">
        <f t="shared" si="32"/>
        <v>8651</v>
      </c>
      <c r="T40" s="309">
        <f t="shared" si="33"/>
        <v>8651</v>
      </c>
      <c r="U40" s="309">
        <f t="shared" si="34"/>
        <v>8651</v>
      </c>
      <c r="V40" s="309">
        <f t="shared" si="35"/>
        <v>8651</v>
      </c>
    </row>
    <row r="41" spans="1:22" ht="15" customHeight="1" x14ac:dyDescent="0.25">
      <c r="A41" s="41" t="s">
        <v>321</v>
      </c>
      <c r="B41" s="114">
        <v>1525811100</v>
      </c>
      <c r="C41" s="41">
        <v>31111</v>
      </c>
      <c r="D41" s="43" t="s">
        <v>1369</v>
      </c>
      <c r="E41" s="41" t="s">
        <v>340</v>
      </c>
      <c r="F41" s="41">
        <v>1133</v>
      </c>
      <c r="G41" s="275" t="s">
        <v>341</v>
      </c>
      <c r="H41" s="45" t="s">
        <v>324</v>
      </c>
      <c r="I41" s="111" t="s">
        <v>336</v>
      </c>
      <c r="J41" s="291">
        <v>103812</v>
      </c>
      <c r="K41" s="309">
        <f t="shared" si="24"/>
        <v>8651</v>
      </c>
      <c r="L41" s="309">
        <f t="shared" si="25"/>
        <v>8651</v>
      </c>
      <c r="M41" s="309">
        <f t="shared" si="26"/>
        <v>8651</v>
      </c>
      <c r="N41" s="309">
        <f t="shared" si="27"/>
        <v>8651</v>
      </c>
      <c r="O41" s="309">
        <f t="shared" si="28"/>
        <v>8651</v>
      </c>
      <c r="P41" s="309">
        <f t="shared" si="29"/>
        <v>8651</v>
      </c>
      <c r="Q41" s="309">
        <f t="shared" si="30"/>
        <v>8651</v>
      </c>
      <c r="R41" s="309">
        <f t="shared" si="31"/>
        <v>8651</v>
      </c>
      <c r="S41" s="309">
        <f t="shared" si="32"/>
        <v>8651</v>
      </c>
      <c r="T41" s="309">
        <f t="shared" si="33"/>
        <v>8651</v>
      </c>
      <c r="U41" s="309">
        <f t="shared" si="34"/>
        <v>8651</v>
      </c>
      <c r="V41" s="309">
        <f t="shared" si="35"/>
        <v>8651</v>
      </c>
    </row>
    <row r="42" spans="1:22" ht="15" customHeight="1" x14ac:dyDescent="0.25">
      <c r="A42" s="41" t="s">
        <v>321</v>
      </c>
      <c r="B42" s="114">
        <v>1525811100</v>
      </c>
      <c r="C42" s="41">
        <v>31111</v>
      </c>
      <c r="D42" s="43" t="s">
        <v>1369</v>
      </c>
      <c r="E42" s="41" t="s">
        <v>340</v>
      </c>
      <c r="F42" s="41">
        <v>1134</v>
      </c>
      <c r="G42" s="275" t="s">
        <v>341</v>
      </c>
      <c r="H42" s="45" t="s">
        <v>324</v>
      </c>
      <c r="I42" s="111" t="s">
        <v>337</v>
      </c>
      <c r="J42" s="291">
        <v>103812</v>
      </c>
      <c r="K42" s="309">
        <f t="shared" si="24"/>
        <v>8651</v>
      </c>
      <c r="L42" s="309">
        <f t="shared" si="25"/>
        <v>8651</v>
      </c>
      <c r="M42" s="309">
        <f t="shared" si="26"/>
        <v>8651</v>
      </c>
      <c r="N42" s="309">
        <f t="shared" si="27"/>
        <v>8651</v>
      </c>
      <c r="O42" s="309">
        <f t="shared" si="28"/>
        <v>8651</v>
      </c>
      <c r="P42" s="309">
        <f t="shared" si="29"/>
        <v>8651</v>
      </c>
      <c r="Q42" s="309">
        <f t="shared" si="30"/>
        <v>8651</v>
      </c>
      <c r="R42" s="309">
        <f t="shared" si="31"/>
        <v>8651</v>
      </c>
      <c r="S42" s="309">
        <f t="shared" si="32"/>
        <v>8651</v>
      </c>
      <c r="T42" s="309">
        <f t="shared" si="33"/>
        <v>8651</v>
      </c>
      <c r="U42" s="309">
        <f t="shared" si="34"/>
        <v>8651</v>
      </c>
      <c r="V42" s="309">
        <f t="shared" si="35"/>
        <v>8651</v>
      </c>
    </row>
    <row r="43" spans="1:22" ht="15" customHeight="1" x14ac:dyDescent="0.25">
      <c r="A43" s="41"/>
      <c r="B43" s="114"/>
      <c r="C43" s="41"/>
      <c r="D43" s="43"/>
      <c r="E43" s="41"/>
      <c r="F43" s="44">
        <v>1300</v>
      </c>
      <c r="G43" s="275"/>
      <c r="H43" s="45"/>
      <c r="I43" s="108" t="s">
        <v>328</v>
      </c>
      <c r="J43" s="291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</row>
    <row r="44" spans="1:22" ht="15" customHeight="1" x14ac:dyDescent="0.25">
      <c r="A44" s="41" t="s">
        <v>321</v>
      </c>
      <c r="B44" s="114">
        <v>1525811100</v>
      </c>
      <c r="C44" s="41">
        <v>31111</v>
      </c>
      <c r="D44" s="43" t="s">
        <v>1369</v>
      </c>
      <c r="E44" s="41" t="s">
        <v>340</v>
      </c>
      <c r="F44" s="41">
        <v>1321</v>
      </c>
      <c r="G44" s="275" t="s">
        <v>341</v>
      </c>
      <c r="H44" s="45" t="s">
        <v>324</v>
      </c>
      <c r="I44" s="109" t="s">
        <v>329</v>
      </c>
      <c r="J44" s="291">
        <v>22184.482191780822</v>
      </c>
      <c r="K44" s="309">
        <f t="shared" ref="K44:K45" si="36">J44/12</f>
        <v>1848.7068493150684</v>
      </c>
      <c r="L44" s="309">
        <f t="shared" ref="L44:L45" si="37">J44/12</f>
        <v>1848.7068493150684</v>
      </c>
      <c r="M44" s="309">
        <f t="shared" ref="M44:M45" si="38">J44/12</f>
        <v>1848.7068493150684</v>
      </c>
      <c r="N44" s="309">
        <f t="shared" ref="N44:N45" si="39">J44/12</f>
        <v>1848.7068493150684</v>
      </c>
      <c r="O44" s="309">
        <f t="shared" ref="O44:O45" si="40">J44/12</f>
        <v>1848.7068493150684</v>
      </c>
      <c r="P44" s="309">
        <f t="shared" ref="P44:P45" si="41">J44/12</f>
        <v>1848.7068493150684</v>
      </c>
      <c r="Q44" s="309">
        <f t="shared" ref="Q44:Q45" si="42">J44/12</f>
        <v>1848.7068493150684</v>
      </c>
      <c r="R44" s="309">
        <f t="shared" ref="R44:R45" si="43">J44/12</f>
        <v>1848.7068493150684</v>
      </c>
      <c r="S44" s="309">
        <f t="shared" ref="S44:S45" si="44">J44/12</f>
        <v>1848.7068493150684</v>
      </c>
      <c r="T44" s="309">
        <f t="shared" ref="T44:T45" si="45">J44/12</f>
        <v>1848.7068493150684</v>
      </c>
      <c r="U44" s="309">
        <f t="shared" ref="U44:U45" si="46">J44/12</f>
        <v>1848.7068493150684</v>
      </c>
      <c r="V44" s="309">
        <f t="shared" ref="V44:V45" si="47">J44/12</f>
        <v>1848.7068493150684</v>
      </c>
    </row>
    <row r="45" spans="1:22" ht="15" customHeight="1" x14ac:dyDescent="0.25">
      <c r="A45" s="41" t="s">
        <v>321</v>
      </c>
      <c r="B45" s="114">
        <v>1525811100</v>
      </c>
      <c r="C45" s="41">
        <v>31111</v>
      </c>
      <c r="D45" s="43" t="s">
        <v>1369</v>
      </c>
      <c r="E45" s="41" t="s">
        <v>340</v>
      </c>
      <c r="F45" s="41">
        <v>1323</v>
      </c>
      <c r="G45" s="275" t="s">
        <v>341</v>
      </c>
      <c r="H45" s="45" t="s">
        <v>324</v>
      </c>
      <c r="I45" s="109" t="s">
        <v>330</v>
      </c>
      <c r="J45" s="291">
        <v>145906.84931506851</v>
      </c>
      <c r="K45" s="309">
        <f t="shared" si="36"/>
        <v>12158.904109589042</v>
      </c>
      <c r="L45" s="309">
        <f t="shared" si="37"/>
        <v>12158.904109589042</v>
      </c>
      <c r="M45" s="309">
        <f t="shared" si="38"/>
        <v>12158.904109589042</v>
      </c>
      <c r="N45" s="309">
        <f t="shared" si="39"/>
        <v>12158.904109589042</v>
      </c>
      <c r="O45" s="309">
        <f t="shared" si="40"/>
        <v>12158.904109589042</v>
      </c>
      <c r="P45" s="309">
        <f t="shared" si="41"/>
        <v>12158.904109589042</v>
      </c>
      <c r="Q45" s="309">
        <f t="shared" si="42"/>
        <v>12158.904109589042</v>
      </c>
      <c r="R45" s="309">
        <f t="shared" si="43"/>
        <v>12158.904109589042</v>
      </c>
      <c r="S45" s="309">
        <f t="shared" si="44"/>
        <v>12158.904109589042</v>
      </c>
      <c r="T45" s="309">
        <f t="shared" si="45"/>
        <v>12158.904109589042</v>
      </c>
      <c r="U45" s="309">
        <f t="shared" si="46"/>
        <v>12158.904109589042</v>
      </c>
      <c r="V45" s="309">
        <f t="shared" si="47"/>
        <v>12158.904109589042</v>
      </c>
    </row>
    <row r="46" spans="1:22" ht="15" customHeight="1" x14ac:dyDescent="0.25">
      <c r="A46" s="41"/>
      <c r="B46" s="41"/>
      <c r="C46" s="41"/>
      <c r="D46" s="43"/>
      <c r="E46" s="41"/>
      <c r="F46" s="41"/>
      <c r="G46" s="275"/>
      <c r="H46" s="45"/>
      <c r="I46" s="50" t="s">
        <v>338</v>
      </c>
      <c r="J46" s="293">
        <f>SUM(J39:J45)</f>
        <v>1517647.3315068493</v>
      </c>
      <c r="K46" s="312">
        <f>J46/12</f>
        <v>126470.6109589041</v>
      </c>
      <c r="L46" s="312">
        <f>J46/12</f>
        <v>126470.6109589041</v>
      </c>
      <c r="M46" s="312">
        <f>J46/12</f>
        <v>126470.6109589041</v>
      </c>
      <c r="N46" s="312">
        <f>J46/12</f>
        <v>126470.6109589041</v>
      </c>
      <c r="O46" s="312">
        <f>J46/12</f>
        <v>126470.6109589041</v>
      </c>
      <c r="P46" s="312">
        <f>J46/12</f>
        <v>126470.6109589041</v>
      </c>
      <c r="Q46" s="312">
        <f>J46/12</f>
        <v>126470.6109589041</v>
      </c>
      <c r="R46" s="312">
        <f>J46/12</f>
        <v>126470.6109589041</v>
      </c>
      <c r="S46" s="312">
        <f>J46/12</f>
        <v>126470.6109589041</v>
      </c>
      <c r="T46" s="312">
        <f>J46/12</f>
        <v>126470.6109589041</v>
      </c>
      <c r="U46" s="312">
        <f>J46/12</f>
        <v>126470.6109589041</v>
      </c>
      <c r="V46" s="312">
        <f>J46/12</f>
        <v>126470.6109589041</v>
      </c>
    </row>
    <row r="47" spans="1:22" ht="15" customHeight="1" x14ac:dyDescent="0.25">
      <c r="A47" s="41"/>
      <c r="B47" s="41"/>
      <c r="C47" s="41"/>
      <c r="D47" s="43"/>
      <c r="E47" s="41"/>
      <c r="F47" s="44">
        <v>2000</v>
      </c>
      <c r="G47" s="275"/>
      <c r="H47" s="45"/>
      <c r="I47" s="108" t="s">
        <v>817</v>
      </c>
      <c r="J47" s="291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</row>
    <row r="48" spans="1:22" ht="15" customHeight="1" x14ac:dyDescent="0.25">
      <c r="A48" s="41"/>
      <c r="B48" s="41"/>
      <c r="C48" s="41"/>
      <c r="D48" s="43"/>
      <c r="E48" s="41"/>
      <c r="F48" s="44">
        <v>2200</v>
      </c>
      <c r="G48" s="275"/>
      <c r="H48" s="45"/>
      <c r="I48" s="108" t="s">
        <v>821</v>
      </c>
      <c r="J48" s="291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</row>
    <row r="49" spans="1:22" ht="15" customHeight="1" x14ac:dyDescent="0.25">
      <c r="A49" s="41" t="s">
        <v>321</v>
      </c>
      <c r="B49" s="126">
        <v>1125100000</v>
      </c>
      <c r="C49" s="41">
        <v>31111</v>
      </c>
      <c r="D49" s="43" t="s">
        <v>1369</v>
      </c>
      <c r="E49" s="41" t="s">
        <v>340</v>
      </c>
      <c r="F49" s="41">
        <v>2211</v>
      </c>
      <c r="G49" s="275" t="s">
        <v>341</v>
      </c>
      <c r="H49" s="45" t="s">
        <v>324</v>
      </c>
      <c r="I49" s="109" t="s">
        <v>822</v>
      </c>
      <c r="J49" s="291">
        <v>5000</v>
      </c>
      <c r="K49" s="309">
        <f>J49/12</f>
        <v>416.66666666666669</v>
      </c>
      <c r="L49" s="309">
        <f>J49/12</f>
        <v>416.66666666666669</v>
      </c>
      <c r="M49" s="309">
        <f>J49/12</f>
        <v>416.66666666666669</v>
      </c>
      <c r="N49" s="309">
        <f>J49/12</f>
        <v>416.66666666666669</v>
      </c>
      <c r="O49" s="309">
        <f>J49/12</f>
        <v>416.66666666666669</v>
      </c>
      <c r="P49" s="309">
        <f>J49/12</f>
        <v>416.66666666666669</v>
      </c>
      <c r="Q49" s="309">
        <f>J49/12</f>
        <v>416.66666666666669</v>
      </c>
      <c r="R49" s="309">
        <f>J49/12</f>
        <v>416.66666666666669</v>
      </c>
      <c r="S49" s="309">
        <f>J49/12</f>
        <v>416.66666666666669</v>
      </c>
      <c r="T49" s="309">
        <f>J49/12</f>
        <v>416.66666666666669</v>
      </c>
      <c r="U49" s="309">
        <f>J49/12</f>
        <v>416.66666666666669</v>
      </c>
      <c r="V49" s="309">
        <f>J49/12</f>
        <v>416.66666666666669</v>
      </c>
    </row>
    <row r="50" spans="1:22" ht="15" customHeight="1" x14ac:dyDescent="0.25">
      <c r="A50" s="41"/>
      <c r="B50" s="41"/>
      <c r="C50" s="41"/>
      <c r="D50" s="43"/>
      <c r="E50" s="41"/>
      <c r="F50" s="44">
        <v>2900</v>
      </c>
      <c r="G50" s="275"/>
      <c r="H50" s="45"/>
      <c r="I50" s="108" t="s">
        <v>823</v>
      </c>
      <c r="J50" s="291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</row>
    <row r="51" spans="1:22" ht="15" customHeight="1" x14ac:dyDescent="0.25">
      <c r="A51" s="41" t="s">
        <v>321</v>
      </c>
      <c r="B51" s="126">
        <v>1125100000</v>
      </c>
      <c r="C51" s="41">
        <v>31111</v>
      </c>
      <c r="D51" s="43" t="s">
        <v>1369</v>
      </c>
      <c r="E51" s="41" t="s">
        <v>340</v>
      </c>
      <c r="F51" s="41">
        <v>2961</v>
      </c>
      <c r="G51" s="275" t="s">
        <v>341</v>
      </c>
      <c r="H51" s="45" t="s">
        <v>324</v>
      </c>
      <c r="I51" s="109" t="s">
        <v>824</v>
      </c>
      <c r="J51" s="291">
        <v>3500</v>
      </c>
      <c r="K51" s="309">
        <f>J51/12</f>
        <v>291.66666666666669</v>
      </c>
      <c r="L51" s="309">
        <f>J51/12</f>
        <v>291.66666666666669</v>
      </c>
      <c r="M51" s="309">
        <f>J51/12</f>
        <v>291.66666666666669</v>
      </c>
      <c r="N51" s="309">
        <f>J51/12</f>
        <v>291.66666666666669</v>
      </c>
      <c r="O51" s="309">
        <f>J51/12</f>
        <v>291.66666666666669</v>
      </c>
      <c r="P51" s="309">
        <f>J51/12</f>
        <v>291.66666666666669</v>
      </c>
      <c r="Q51" s="309">
        <f>J51/12</f>
        <v>291.66666666666669</v>
      </c>
      <c r="R51" s="309">
        <f>J51/12</f>
        <v>291.66666666666669</v>
      </c>
      <c r="S51" s="309">
        <f>J51/12</f>
        <v>291.66666666666669</v>
      </c>
      <c r="T51" s="309">
        <f>J51/12</f>
        <v>291.66666666666669</v>
      </c>
      <c r="U51" s="309">
        <f>J51/12</f>
        <v>291.66666666666669</v>
      </c>
      <c r="V51" s="309">
        <f>J51/12</f>
        <v>291.66666666666669</v>
      </c>
    </row>
    <row r="52" spans="1:22" ht="15" customHeight="1" x14ac:dyDescent="0.25">
      <c r="A52" s="41"/>
      <c r="B52" s="41"/>
      <c r="C52" s="41"/>
      <c r="D52" s="43"/>
      <c r="E52" s="41"/>
      <c r="F52" s="41"/>
      <c r="G52" s="275"/>
      <c r="H52" s="45"/>
      <c r="I52" s="50" t="s">
        <v>825</v>
      </c>
      <c r="J52" s="293">
        <f>SUM(J47:J51)</f>
        <v>8500</v>
      </c>
      <c r="K52" s="310">
        <f>J52/12</f>
        <v>708.33333333333337</v>
      </c>
      <c r="L52" s="310">
        <f>J52/12</f>
        <v>708.33333333333337</v>
      </c>
      <c r="M52" s="310">
        <f>J52/12</f>
        <v>708.33333333333337</v>
      </c>
      <c r="N52" s="310">
        <f>J52/12</f>
        <v>708.33333333333337</v>
      </c>
      <c r="O52" s="310">
        <f>J52/12</f>
        <v>708.33333333333337</v>
      </c>
      <c r="P52" s="310">
        <f>J52/12</f>
        <v>708.33333333333337</v>
      </c>
      <c r="Q52" s="310">
        <f>J52/12</f>
        <v>708.33333333333337</v>
      </c>
      <c r="R52" s="310">
        <f>J52/12</f>
        <v>708.33333333333337</v>
      </c>
      <c r="S52" s="310">
        <f>J52/12</f>
        <v>708.33333333333337</v>
      </c>
      <c r="T52" s="310">
        <f>J52/12</f>
        <v>708.33333333333337</v>
      </c>
      <c r="U52" s="310">
        <f>J52/12</f>
        <v>708.33333333333337</v>
      </c>
      <c r="V52" s="310">
        <f>J52/12</f>
        <v>708.33333333333337</v>
      </c>
    </row>
    <row r="53" spans="1:22" ht="15" customHeight="1" x14ac:dyDescent="0.25">
      <c r="A53" s="41"/>
      <c r="B53" s="41"/>
      <c r="C53" s="41"/>
      <c r="D53" s="43"/>
      <c r="E53" s="41"/>
      <c r="F53" s="44">
        <v>3000</v>
      </c>
      <c r="G53" s="275"/>
      <c r="H53" s="45"/>
      <c r="I53" s="108" t="s">
        <v>812</v>
      </c>
      <c r="J53" s="291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</row>
    <row r="54" spans="1:22" ht="15" customHeight="1" x14ac:dyDescent="0.25">
      <c r="A54" s="41"/>
      <c r="B54" s="41"/>
      <c r="C54" s="41"/>
      <c r="D54" s="43"/>
      <c r="E54" s="41"/>
      <c r="F54" s="44">
        <v>3100</v>
      </c>
      <c r="G54" s="275"/>
      <c r="H54" s="45"/>
      <c r="I54" s="108" t="s">
        <v>852</v>
      </c>
      <c r="J54" s="291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</row>
    <row r="55" spans="1:22" ht="15" customHeight="1" x14ac:dyDescent="0.25">
      <c r="A55" s="41" t="s">
        <v>321</v>
      </c>
      <c r="B55" s="126">
        <v>1125100000</v>
      </c>
      <c r="C55" s="41">
        <v>31111</v>
      </c>
      <c r="D55" s="43" t="s">
        <v>1369</v>
      </c>
      <c r="E55" s="41" t="s">
        <v>340</v>
      </c>
      <c r="F55" s="41">
        <v>3181</v>
      </c>
      <c r="G55" s="275" t="s">
        <v>341</v>
      </c>
      <c r="H55" s="45" t="s">
        <v>324</v>
      </c>
      <c r="I55" s="109" t="s">
        <v>853</v>
      </c>
      <c r="J55" s="291">
        <v>1000</v>
      </c>
      <c r="K55" s="309">
        <f>J55/12</f>
        <v>83.333333333333329</v>
      </c>
      <c r="L55" s="309">
        <f>J55/12</f>
        <v>83.333333333333329</v>
      </c>
      <c r="M55" s="309">
        <f>J55/12</f>
        <v>83.333333333333329</v>
      </c>
      <c r="N55" s="309">
        <f>J55/12</f>
        <v>83.333333333333329</v>
      </c>
      <c r="O55" s="309">
        <f>J55/12</f>
        <v>83.333333333333329</v>
      </c>
      <c r="P55" s="309">
        <f>J55/12</f>
        <v>83.333333333333329</v>
      </c>
      <c r="Q55" s="309">
        <f>J55/12</f>
        <v>83.333333333333329</v>
      </c>
      <c r="R55" s="309">
        <f>J55/12</f>
        <v>83.333333333333329</v>
      </c>
      <c r="S55" s="309">
        <f>J55/12</f>
        <v>83.333333333333329</v>
      </c>
      <c r="T55" s="309">
        <f>J55/12</f>
        <v>83.333333333333329</v>
      </c>
      <c r="U55" s="309">
        <f>J55/12</f>
        <v>83.333333333333329</v>
      </c>
      <c r="V55" s="309">
        <f>J55/12</f>
        <v>83.333333333333329</v>
      </c>
    </row>
    <row r="56" spans="1:22" ht="15" customHeight="1" x14ac:dyDescent="0.25">
      <c r="A56" s="41"/>
      <c r="B56" s="41"/>
      <c r="C56" s="41"/>
      <c r="D56" s="43"/>
      <c r="E56" s="41"/>
      <c r="F56" s="44">
        <v>3200</v>
      </c>
      <c r="G56" s="275"/>
      <c r="H56" s="45"/>
      <c r="I56" s="108" t="s">
        <v>858</v>
      </c>
      <c r="J56" s="291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</row>
    <row r="57" spans="1:22" ht="24.95" customHeight="1" x14ac:dyDescent="0.25">
      <c r="A57" s="41" t="s">
        <v>321</v>
      </c>
      <c r="B57" s="126">
        <v>1125100000</v>
      </c>
      <c r="C57" s="41">
        <v>31111</v>
      </c>
      <c r="D57" s="43" t="s">
        <v>1369</v>
      </c>
      <c r="E57" s="41" t="s">
        <v>340</v>
      </c>
      <c r="F57" s="41">
        <v>3231</v>
      </c>
      <c r="G57" s="275" t="s">
        <v>341</v>
      </c>
      <c r="H57" s="45" t="s">
        <v>324</v>
      </c>
      <c r="I57" s="109" t="s">
        <v>859</v>
      </c>
      <c r="J57" s="291">
        <v>24000</v>
      </c>
      <c r="K57" s="309">
        <f>J57/12</f>
        <v>2000</v>
      </c>
      <c r="L57" s="309">
        <f>J57/12</f>
        <v>2000</v>
      </c>
      <c r="M57" s="309">
        <f>J57/12</f>
        <v>2000</v>
      </c>
      <c r="N57" s="309">
        <f>J57/12</f>
        <v>2000</v>
      </c>
      <c r="O57" s="309">
        <f>J57/12</f>
        <v>2000</v>
      </c>
      <c r="P57" s="309">
        <f>J57/12</f>
        <v>2000</v>
      </c>
      <c r="Q57" s="309">
        <f>J57/12</f>
        <v>2000</v>
      </c>
      <c r="R57" s="309">
        <f>J57/12</f>
        <v>2000</v>
      </c>
      <c r="S57" s="309">
        <f>J57/12</f>
        <v>2000</v>
      </c>
      <c r="T57" s="309">
        <f>J57/12</f>
        <v>2000</v>
      </c>
      <c r="U57" s="309">
        <f>J57/12</f>
        <v>2000</v>
      </c>
      <c r="V57" s="309">
        <f>J57/12</f>
        <v>2000</v>
      </c>
    </row>
    <row r="58" spans="1:22" ht="15" customHeight="1" x14ac:dyDescent="0.25">
      <c r="A58" s="41"/>
      <c r="B58" s="41"/>
      <c r="C58" s="41"/>
      <c r="D58" s="43"/>
      <c r="E58" s="41"/>
      <c r="F58" s="44">
        <v>3300</v>
      </c>
      <c r="G58" s="275"/>
      <c r="H58" s="45"/>
      <c r="I58" s="108" t="s">
        <v>860</v>
      </c>
      <c r="J58" s="291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</row>
    <row r="59" spans="1:22" ht="24.95" customHeight="1" x14ac:dyDescent="0.25">
      <c r="A59" s="41" t="s">
        <v>321</v>
      </c>
      <c r="B59" s="126">
        <v>1125100000</v>
      </c>
      <c r="C59" s="41">
        <v>31111</v>
      </c>
      <c r="D59" s="43" t="s">
        <v>1369</v>
      </c>
      <c r="E59" s="41" t="s">
        <v>340</v>
      </c>
      <c r="F59" s="41">
        <v>3361</v>
      </c>
      <c r="G59" s="275" t="s">
        <v>341</v>
      </c>
      <c r="H59" s="45" t="s">
        <v>324</v>
      </c>
      <c r="I59" s="109" t="s">
        <v>861</v>
      </c>
      <c r="J59" s="291">
        <v>1000</v>
      </c>
      <c r="K59" s="309">
        <f>J59/12</f>
        <v>83.333333333333329</v>
      </c>
      <c r="L59" s="309">
        <f>J59/12</f>
        <v>83.333333333333329</v>
      </c>
      <c r="M59" s="309">
        <f>J59/12</f>
        <v>83.333333333333329</v>
      </c>
      <c r="N59" s="309">
        <f>J59/12</f>
        <v>83.333333333333329</v>
      </c>
      <c r="O59" s="309">
        <f>J59/12</f>
        <v>83.333333333333329</v>
      </c>
      <c r="P59" s="309">
        <f>J59/12</f>
        <v>83.333333333333329</v>
      </c>
      <c r="Q59" s="309">
        <f>J59/12</f>
        <v>83.333333333333329</v>
      </c>
      <c r="R59" s="309">
        <f>J59/12</f>
        <v>83.333333333333329</v>
      </c>
      <c r="S59" s="309">
        <f>J59/12</f>
        <v>83.333333333333329</v>
      </c>
      <c r="T59" s="309">
        <f>J59/12</f>
        <v>83.333333333333329</v>
      </c>
      <c r="U59" s="309">
        <f>J59/12</f>
        <v>83.333333333333329</v>
      </c>
      <c r="V59" s="309">
        <f>J59/12</f>
        <v>83.333333333333329</v>
      </c>
    </row>
    <row r="60" spans="1:22" ht="15" customHeight="1" x14ac:dyDescent="0.25">
      <c r="A60" s="41"/>
      <c r="B60" s="41"/>
      <c r="C60" s="41"/>
      <c r="D60" s="43"/>
      <c r="E60" s="41"/>
      <c r="F60" s="44">
        <v>3500</v>
      </c>
      <c r="G60" s="275"/>
      <c r="H60" s="45"/>
      <c r="I60" s="108" t="s">
        <v>827</v>
      </c>
      <c r="J60" s="291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</row>
    <row r="61" spans="1:22" ht="15" customHeight="1" x14ac:dyDescent="0.25">
      <c r="A61" s="41" t="s">
        <v>321</v>
      </c>
      <c r="B61" s="126">
        <v>1125100000</v>
      </c>
      <c r="C61" s="41">
        <v>31111</v>
      </c>
      <c r="D61" s="43" t="s">
        <v>1369</v>
      </c>
      <c r="E61" s="41" t="s">
        <v>340</v>
      </c>
      <c r="F61" s="41">
        <v>3551</v>
      </c>
      <c r="G61" s="275" t="s">
        <v>341</v>
      </c>
      <c r="H61" s="45" t="s">
        <v>324</v>
      </c>
      <c r="I61" s="109" t="s">
        <v>827</v>
      </c>
      <c r="J61" s="291">
        <v>6000</v>
      </c>
      <c r="K61" s="309">
        <f>J61/12</f>
        <v>500</v>
      </c>
      <c r="L61" s="309">
        <f>J61/12</f>
        <v>500</v>
      </c>
      <c r="M61" s="309">
        <f>J61/12</f>
        <v>500</v>
      </c>
      <c r="N61" s="309">
        <f>J61/12</f>
        <v>500</v>
      </c>
      <c r="O61" s="309">
        <f>J61/12</f>
        <v>500</v>
      </c>
      <c r="P61" s="309">
        <f>J61/12</f>
        <v>500</v>
      </c>
      <c r="Q61" s="309">
        <f>J61/12</f>
        <v>500</v>
      </c>
      <c r="R61" s="309">
        <f>J61/12</f>
        <v>500</v>
      </c>
      <c r="S61" s="309">
        <f>J61/12</f>
        <v>500</v>
      </c>
      <c r="T61" s="309">
        <f>J61/12</f>
        <v>500</v>
      </c>
      <c r="U61" s="309">
        <f>J61/12</f>
        <v>500</v>
      </c>
      <c r="V61" s="309">
        <f>J61/12</f>
        <v>500</v>
      </c>
    </row>
    <row r="62" spans="1:22" ht="15" customHeight="1" x14ac:dyDescent="0.25">
      <c r="A62" s="41"/>
      <c r="B62" s="41"/>
      <c r="C62" s="41"/>
      <c r="D62" s="43"/>
      <c r="E62" s="41"/>
      <c r="F62" s="44">
        <v>3700</v>
      </c>
      <c r="G62" s="275"/>
      <c r="H62" s="45"/>
      <c r="I62" s="108" t="s">
        <v>828</v>
      </c>
      <c r="J62" s="291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</row>
    <row r="63" spans="1:22" ht="15" customHeight="1" x14ac:dyDescent="0.25">
      <c r="A63" s="41" t="s">
        <v>321</v>
      </c>
      <c r="B63" s="126">
        <v>1125100000</v>
      </c>
      <c r="C63" s="41">
        <v>31111</v>
      </c>
      <c r="D63" s="43" t="s">
        <v>1369</v>
      </c>
      <c r="E63" s="41" t="s">
        <v>340</v>
      </c>
      <c r="F63" s="41">
        <v>3721</v>
      </c>
      <c r="G63" s="275" t="s">
        <v>341</v>
      </c>
      <c r="H63" s="45" t="s">
        <v>324</v>
      </c>
      <c r="I63" s="109" t="s">
        <v>830</v>
      </c>
      <c r="J63" s="291">
        <v>20000</v>
      </c>
      <c r="K63" s="309">
        <f t="shared" ref="K63:K64" si="48">J63/12</f>
        <v>1666.6666666666667</v>
      </c>
      <c r="L63" s="309">
        <f t="shared" ref="L63:L64" si="49">J63/12</f>
        <v>1666.6666666666667</v>
      </c>
      <c r="M63" s="309">
        <f t="shared" ref="M63:M64" si="50">J63/12</f>
        <v>1666.6666666666667</v>
      </c>
      <c r="N63" s="309">
        <f t="shared" ref="N63:N64" si="51">J63/12</f>
        <v>1666.6666666666667</v>
      </c>
      <c r="O63" s="309">
        <f t="shared" ref="O63:O64" si="52">J63/12</f>
        <v>1666.6666666666667</v>
      </c>
      <c r="P63" s="309">
        <f t="shared" ref="P63:P64" si="53">J63/12</f>
        <v>1666.6666666666667</v>
      </c>
      <c r="Q63" s="309">
        <f t="shared" ref="Q63:Q64" si="54">J63/12</f>
        <v>1666.6666666666667</v>
      </c>
      <c r="R63" s="309">
        <f t="shared" ref="R63:R64" si="55">J63/12</f>
        <v>1666.6666666666667</v>
      </c>
      <c r="S63" s="309">
        <f t="shared" ref="S63:S64" si="56">J63/12</f>
        <v>1666.6666666666667</v>
      </c>
      <c r="T63" s="309">
        <f t="shared" ref="T63:T64" si="57">J63/12</f>
        <v>1666.6666666666667</v>
      </c>
      <c r="U63" s="309">
        <f t="shared" ref="U63:U64" si="58">J63/12</f>
        <v>1666.6666666666667</v>
      </c>
      <c r="V63" s="309">
        <f t="shared" ref="V63:V64" si="59">J63/12</f>
        <v>1666.6666666666667</v>
      </c>
    </row>
    <row r="64" spans="1:22" ht="15" customHeight="1" x14ac:dyDescent="0.25">
      <c r="A64" s="41" t="s">
        <v>321</v>
      </c>
      <c r="B64" s="126">
        <v>1125100000</v>
      </c>
      <c r="C64" s="41">
        <v>31111</v>
      </c>
      <c r="D64" s="43" t="s">
        <v>1369</v>
      </c>
      <c r="E64" s="41" t="s">
        <v>340</v>
      </c>
      <c r="F64" s="41">
        <v>3751</v>
      </c>
      <c r="G64" s="275" t="s">
        <v>341</v>
      </c>
      <c r="H64" s="45" t="s">
        <v>324</v>
      </c>
      <c r="I64" s="109" t="s">
        <v>829</v>
      </c>
      <c r="J64" s="291">
        <v>20000</v>
      </c>
      <c r="K64" s="309">
        <f t="shared" si="48"/>
        <v>1666.6666666666667</v>
      </c>
      <c r="L64" s="309">
        <f t="shared" si="49"/>
        <v>1666.6666666666667</v>
      </c>
      <c r="M64" s="309">
        <f t="shared" si="50"/>
        <v>1666.6666666666667</v>
      </c>
      <c r="N64" s="309">
        <f t="shared" si="51"/>
        <v>1666.6666666666667</v>
      </c>
      <c r="O64" s="309">
        <f t="shared" si="52"/>
        <v>1666.6666666666667</v>
      </c>
      <c r="P64" s="309">
        <f t="shared" si="53"/>
        <v>1666.6666666666667</v>
      </c>
      <c r="Q64" s="309">
        <f t="shared" si="54"/>
        <v>1666.6666666666667</v>
      </c>
      <c r="R64" s="309">
        <f t="shared" si="55"/>
        <v>1666.6666666666667</v>
      </c>
      <c r="S64" s="309">
        <f t="shared" si="56"/>
        <v>1666.6666666666667</v>
      </c>
      <c r="T64" s="309">
        <f t="shared" si="57"/>
        <v>1666.6666666666667</v>
      </c>
      <c r="U64" s="309">
        <f t="shared" si="58"/>
        <v>1666.6666666666667</v>
      </c>
      <c r="V64" s="309">
        <f t="shared" si="59"/>
        <v>1666.6666666666667</v>
      </c>
    </row>
    <row r="65" spans="1:22" ht="15" customHeight="1" x14ac:dyDescent="0.25">
      <c r="A65" s="41"/>
      <c r="B65" s="41"/>
      <c r="C65" s="41"/>
      <c r="D65" s="43"/>
      <c r="E65" s="41"/>
      <c r="F65" s="41"/>
      <c r="G65" s="275"/>
      <c r="H65" s="45"/>
      <c r="I65" s="50" t="s">
        <v>833</v>
      </c>
      <c r="J65" s="293">
        <f>SUM(J53:J64)</f>
        <v>72000</v>
      </c>
      <c r="K65" s="312">
        <f>J65/12</f>
        <v>6000</v>
      </c>
      <c r="L65" s="312">
        <f>J65/12</f>
        <v>6000</v>
      </c>
      <c r="M65" s="312">
        <f>J65/12</f>
        <v>6000</v>
      </c>
      <c r="N65" s="312">
        <f>J65/12</f>
        <v>6000</v>
      </c>
      <c r="O65" s="312">
        <f>J65/12</f>
        <v>6000</v>
      </c>
      <c r="P65" s="312">
        <f>J65/12</f>
        <v>6000</v>
      </c>
      <c r="Q65" s="312">
        <f>J65/12</f>
        <v>6000</v>
      </c>
      <c r="R65" s="312">
        <f>J65/12</f>
        <v>6000</v>
      </c>
      <c r="S65" s="312">
        <f>J65/12</f>
        <v>6000</v>
      </c>
      <c r="T65" s="312">
        <f>J65/12</f>
        <v>6000</v>
      </c>
      <c r="U65" s="312">
        <f>J65/12</f>
        <v>6000</v>
      </c>
      <c r="V65" s="312">
        <f>J65/12</f>
        <v>6000</v>
      </c>
    </row>
    <row r="66" spans="1:22" ht="15" customHeight="1" x14ac:dyDescent="0.25">
      <c r="A66" s="41"/>
      <c r="B66" s="41"/>
      <c r="C66" s="41"/>
      <c r="D66" s="43"/>
      <c r="E66" s="41"/>
      <c r="F66" s="41"/>
      <c r="G66" s="275"/>
      <c r="H66" s="45"/>
      <c r="I66" s="110" t="s">
        <v>342</v>
      </c>
      <c r="J66" s="294">
        <f>J46+J52+J65</f>
        <v>1598147.3315068493</v>
      </c>
      <c r="K66" s="326">
        <f>J66/12</f>
        <v>133178.94429223743</v>
      </c>
      <c r="L66" s="326">
        <f>J66/12</f>
        <v>133178.94429223743</v>
      </c>
      <c r="M66" s="326">
        <f>J66/12</f>
        <v>133178.94429223743</v>
      </c>
      <c r="N66" s="326">
        <f>J66/12</f>
        <v>133178.94429223743</v>
      </c>
      <c r="O66" s="326">
        <f>J66/12</f>
        <v>133178.94429223743</v>
      </c>
      <c r="P66" s="326">
        <f>J66/12</f>
        <v>133178.94429223743</v>
      </c>
      <c r="Q66" s="326">
        <f>J66/12</f>
        <v>133178.94429223743</v>
      </c>
      <c r="R66" s="326">
        <f>J66/12</f>
        <v>133178.94429223743</v>
      </c>
      <c r="S66" s="326">
        <f>J66/12</f>
        <v>133178.94429223743</v>
      </c>
      <c r="T66" s="326">
        <f>J66/12</f>
        <v>133178.94429223743</v>
      </c>
      <c r="U66" s="326">
        <f>J66/12</f>
        <v>133178.94429223743</v>
      </c>
      <c r="V66" s="326">
        <f>J66/12</f>
        <v>133178.94429223743</v>
      </c>
    </row>
    <row r="67" spans="1:22" ht="15" customHeight="1" x14ac:dyDescent="0.25">
      <c r="A67" s="38" t="s">
        <v>32</v>
      </c>
      <c r="B67" s="51"/>
      <c r="C67" s="13"/>
      <c r="D67" s="39"/>
      <c r="E67" s="13"/>
      <c r="F67" s="13"/>
      <c r="G67" s="277"/>
      <c r="H67" s="40"/>
      <c r="I67" s="55"/>
      <c r="J67" s="13"/>
      <c r="K67" s="311"/>
      <c r="L67" s="311"/>
      <c r="M67" s="311"/>
      <c r="N67" s="311"/>
      <c r="O67" s="311"/>
      <c r="P67" s="311"/>
      <c r="Q67" s="311"/>
      <c r="R67" s="311"/>
      <c r="S67" s="311"/>
      <c r="T67" s="311"/>
      <c r="U67" s="311"/>
      <c r="V67" s="311"/>
    </row>
    <row r="68" spans="1:22" ht="15" customHeight="1" x14ac:dyDescent="0.25">
      <c r="A68" s="41"/>
      <c r="B68" s="41"/>
      <c r="C68" s="41"/>
      <c r="D68" s="43"/>
      <c r="E68" s="41"/>
      <c r="F68" s="44">
        <v>1000</v>
      </c>
      <c r="G68" s="275"/>
      <c r="H68" s="45"/>
      <c r="I68" s="108" t="s">
        <v>326</v>
      </c>
      <c r="J68" s="291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</row>
    <row r="69" spans="1:22" ht="15" customHeight="1" x14ac:dyDescent="0.25">
      <c r="A69" s="41"/>
      <c r="B69" s="41"/>
      <c r="C69" s="41"/>
      <c r="D69" s="43"/>
      <c r="E69" s="41"/>
      <c r="F69" s="44">
        <v>1100</v>
      </c>
      <c r="G69" s="275"/>
      <c r="H69" s="45"/>
      <c r="I69" s="108" t="s">
        <v>327</v>
      </c>
      <c r="J69" s="291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</row>
    <row r="70" spans="1:22" ht="15" customHeight="1" x14ac:dyDescent="0.25">
      <c r="A70" s="41" t="s">
        <v>321</v>
      </c>
      <c r="B70" s="114">
        <v>1525811100</v>
      </c>
      <c r="C70" s="41">
        <v>31111</v>
      </c>
      <c r="D70" s="43" t="s">
        <v>1370</v>
      </c>
      <c r="E70" s="41" t="s">
        <v>343</v>
      </c>
      <c r="F70" s="41">
        <v>1131</v>
      </c>
      <c r="G70" s="275" t="s">
        <v>323</v>
      </c>
      <c r="H70" s="45" t="s">
        <v>324</v>
      </c>
      <c r="I70" s="109" t="s">
        <v>325</v>
      </c>
      <c r="J70" s="291">
        <f>Nómina!T24</f>
        <v>431364</v>
      </c>
      <c r="K70" s="309">
        <f t="shared" ref="K70:K73" si="60">J70/12</f>
        <v>35947</v>
      </c>
      <c r="L70" s="309">
        <f t="shared" ref="L70:L73" si="61">J70/12</f>
        <v>35947</v>
      </c>
      <c r="M70" s="309">
        <f t="shared" ref="M70:M73" si="62">J70/12</f>
        <v>35947</v>
      </c>
      <c r="N70" s="309">
        <f t="shared" ref="N70:N73" si="63">J70/12</f>
        <v>35947</v>
      </c>
      <c r="O70" s="309">
        <f t="shared" ref="O70:O73" si="64">J70/12</f>
        <v>35947</v>
      </c>
      <c r="P70" s="309">
        <f t="shared" ref="P70:P73" si="65">J70/12</f>
        <v>35947</v>
      </c>
      <c r="Q70" s="309">
        <f t="shared" ref="Q70:Q73" si="66">J70/12</f>
        <v>35947</v>
      </c>
      <c r="R70" s="309">
        <f t="shared" ref="R70:R73" si="67">J70/12</f>
        <v>35947</v>
      </c>
      <c r="S70" s="309">
        <f t="shared" ref="S70:S73" si="68">J70/12</f>
        <v>35947</v>
      </c>
      <c r="T70" s="309">
        <f t="shared" ref="T70:T73" si="69">J70/12</f>
        <v>35947</v>
      </c>
      <c r="U70" s="309">
        <f t="shared" ref="U70:U73" si="70">J70/12</f>
        <v>35947</v>
      </c>
      <c r="V70" s="309">
        <f t="shared" ref="V70:V73" si="71">J70/12</f>
        <v>35947</v>
      </c>
    </row>
    <row r="71" spans="1:22" ht="15" customHeight="1" x14ac:dyDescent="0.25">
      <c r="A71" s="41" t="s">
        <v>321</v>
      </c>
      <c r="B71" s="114">
        <v>1525811100</v>
      </c>
      <c r="C71" s="41">
        <v>31111</v>
      </c>
      <c r="D71" s="43" t="s">
        <v>1370</v>
      </c>
      <c r="E71" s="41" t="s">
        <v>343</v>
      </c>
      <c r="F71" s="41">
        <v>1132</v>
      </c>
      <c r="G71" s="275" t="s">
        <v>323</v>
      </c>
      <c r="H71" s="45" t="s">
        <v>324</v>
      </c>
      <c r="I71" s="109" t="s">
        <v>335</v>
      </c>
      <c r="J71" s="291">
        <f>Nómina!U24</f>
        <v>43136.4</v>
      </c>
      <c r="K71" s="309">
        <f t="shared" si="60"/>
        <v>3594.7000000000003</v>
      </c>
      <c r="L71" s="309">
        <f t="shared" si="61"/>
        <v>3594.7000000000003</v>
      </c>
      <c r="M71" s="309">
        <f t="shared" si="62"/>
        <v>3594.7000000000003</v>
      </c>
      <c r="N71" s="309">
        <f t="shared" si="63"/>
        <v>3594.7000000000003</v>
      </c>
      <c r="O71" s="309">
        <f t="shared" si="64"/>
        <v>3594.7000000000003</v>
      </c>
      <c r="P71" s="309">
        <f t="shared" si="65"/>
        <v>3594.7000000000003</v>
      </c>
      <c r="Q71" s="309">
        <f t="shared" si="66"/>
        <v>3594.7000000000003</v>
      </c>
      <c r="R71" s="309">
        <f t="shared" si="67"/>
        <v>3594.7000000000003</v>
      </c>
      <c r="S71" s="309">
        <f t="shared" si="68"/>
        <v>3594.7000000000003</v>
      </c>
      <c r="T71" s="309">
        <f t="shared" si="69"/>
        <v>3594.7000000000003</v>
      </c>
      <c r="U71" s="309">
        <f t="shared" si="70"/>
        <v>3594.7000000000003</v>
      </c>
      <c r="V71" s="309">
        <f t="shared" si="71"/>
        <v>3594.7000000000003</v>
      </c>
    </row>
    <row r="72" spans="1:22" ht="15" customHeight="1" x14ac:dyDescent="0.25">
      <c r="A72" s="41" t="s">
        <v>321</v>
      </c>
      <c r="B72" s="114">
        <v>1525811100</v>
      </c>
      <c r="C72" s="41">
        <v>31111</v>
      </c>
      <c r="D72" s="43" t="s">
        <v>1370</v>
      </c>
      <c r="E72" s="41" t="s">
        <v>343</v>
      </c>
      <c r="F72" s="41">
        <v>1133</v>
      </c>
      <c r="G72" s="275" t="s">
        <v>323</v>
      </c>
      <c r="H72" s="45" t="s">
        <v>324</v>
      </c>
      <c r="I72" s="111" t="s">
        <v>336</v>
      </c>
      <c r="J72" s="291">
        <f>Nómina!V24</f>
        <v>43136.4</v>
      </c>
      <c r="K72" s="309">
        <f t="shared" si="60"/>
        <v>3594.7000000000003</v>
      </c>
      <c r="L72" s="309">
        <f t="shared" si="61"/>
        <v>3594.7000000000003</v>
      </c>
      <c r="M72" s="309">
        <f t="shared" si="62"/>
        <v>3594.7000000000003</v>
      </c>
      <c r="N72" s="309">
        <f t="shared" si="63"/>
        <v>3594.7000000000003</v>
      </c>
      <c r="O72" s="309">
        <f t="shared" si="64"/>
        <v>3594.7000000000003</v>
      </c>
      <c r="P72" s="309">
        <f t="shared" si="65"/>
        <v>3594.7000000000003</v>
      </c>
      <c r="Q72" s="309">
        <f t="shared" si="66"/>
        <v>3594.7000000000003</v>
      </c>
      <c r="R72" s="309">
        <f t="shared" si="67"/>
        <v>3594.7000000000003</v>
      </c>
      <c r="S72" s="309">
        <f t="shared" si="68"/>
        <v>3594.7000000000003</v>
      </c>
      <c r="T72" s="309">
        <f t="shared" si="69"/>
        <v>3594.7000000000003</v>
      </c>
      <c r="U72" s="309">
        <f t="shared" si="70"/>
        <v>3594.7000000000003</v>
      </c>
      <c r="V72" s="309">
        <f t="shared" si="71"/>
        <v>3594.7000000000003</v>
      </c>
    </row>
    <row r="73" spans="1:22" ht="15" customHeight="1" x14ac:dyDescent="0.25">
      <c r="A73" s="41" t="s">
        <v>321</v>
      </c>
      <c r="B73" s="114">
        <v>1525811100</v>
      </c>
      <c r="C73" s="41">
        <v>31111</v>
      </c>
      <c r="D73" s="43" t="s">
        <v>1370</v>
      </c>
      <c r="E73" s="41" t="s">
        <v>343</v>
      </c>
      <c r="F73" s="41">
        <v>1134</v>
      </c>
      <c r="G73" s="275" t="s">
        <v>323</v>
      </c>
      <c r="H73" s="45" t="s">
        <v>324</v>
      </c>
      <c r="I73" s="111" t="s">
        <v>337</v>
      </c>
      <c r="J73" s="291">
        <f>Nómina!W24</f>
        <v>43136.4</v>
      </c>
      <c r="K73" s="309">
        <f t="shared" si="60"/>
        <v>3594.7000000000003</v>
      </c>
      <c r="L73" s="309">
        <f t="shared" si="61"/>
        <v>3594.7000000000003</v>
      </c>
      <c r="M73" s="309">
        <f t="shared" si="62"/>
        <v>3594.7000000000003</v>
      </c>
      <c r="N73" s="309">
        <f t="shared" si="63"/>
        <v>3594.7000000000003</v>
      </c>
      <c r="O73" s="309">
        <f t="shared" si="64"/>
        <v>3594.7000000000003</v>
      </c>
      <c r="P73" s="309">
        <f t="shared" si="65"/>
        <v>3594.7000000000003</v>
      </c>
      <c r="Q73" s="309">
        <f t="shared" si="66"/>
        <v>3594.7000000000003</v>
      </c>
      <c r="R73" s="309">
        <f t="shared" si="67"/>
        <v>3594.7000000000003</v>
      </c>
      <c r="S73" s="309">
        <f t="shared" si="68"/>
        <v>3594.7000000000003</v>
      </c>
      <c r="T73" s="309">
        <f t="shared" si="69"/>
        <v>3594.7000000000003</v>
      </c>
      <c r="U73" s="309">
        <f t="shared" si="70"/>
        <v>3594.7000000000003</v>
      </c>
      <c r="V73" s="309">
        <f t="shared" si="71"/>
        <v>3594.7000000000003</v>
      </c>
    </row>
    <row r="74" spans="1:22" ht="15" customHeight="1" x14ac:dyDescent="0.25">
      <c r="A74" s="41"/>
      <c r="B74" s="114"/>
      <c r="C74" s="41"/>
      <c r="D74" s="43"/>
      <c r="E74" s="41"/>
      <c r="F74" s="44">
        <v>1300</v>
      </c>
      <c r="G74" s="275"/>
      <c r="H74" s="45"/>
      <c r="I74" s="108" t="s">
        <v>328</v>
      </c>
      <c r="J74" s="291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</row>
    <row r="75" spans="1:22" ht="15" customHeight="1" x14ac:dyDescent="0.25">
      <c r="A75" s="41" t="s">
        <v>321</v>
      </c>
      <c r="B75" s="114">
        <v>1525811100</v>
      </c>
      <c r="C75" s="41">
        <v>31111</v>
      </c>
      <c r="D75" s="43" t="s">
        <v>1370</v>
      </c>
      <c r="E75" s="41" t="s">
        <v>343</v>
      </c>
      <c r="F75" s="41">
        <v>1321</v>
      </c>
      <c r="G75" s="275" t="s">
        <v>323</v>
      </c>
      <c r="H75" s="45" t="s">
        <v>324</v>
      </c>
      <c r="I75" s="109" t="s">
        <v>329</v>
      </c>
      <c r="J75" s="291">
        <f>Nómina!Y24</f>
        <v>9218.189589041096</v>
      </c>
      <c r="K75" s="309">
        <f t="shared" ref="K75:K76" si="72">J75/12</f>
        <v>768.18246575342471</v>
      </c>
      <c r="L75" s="309">
        <f t="shared" ref="L75:L76" si="73">J75/12</f>
        <v>768.18246575342471</v>
      </c>
      <c r="M75" s="309">
        <f t="shared" ref="M75:M76" si="74">J75/12</f>
        <v>768.18246575342471</v>
      </c>
      <c r="N75" s="309">
        <f t="shared" ref="N75:N76" si="75">J75/12</f>
        <v>768.18246575342471</v>
      </c>
      <c r="O75" s="309">
        <f t="shared" ref="O75:O76" si="76">J75/12</f>
        <v>768.18246575342471</v>
      </c>
      <c r="P75" s="309">
        <f t="shared" ref="P75:P76" si="77">J75/12</f>
        <v>768.18246575342471</v>
      </c>
      <c r="Q75" s="309">
        <f t="shared" ref="Q75:Q76" si="78">J75/12</f>
        <v>768.18246575342471</v>
      </c>
      <c r="R75" s="309">
        <f t="shared" ref="R75:R76" si="79">J75/12</f>
        <v>768.18246575342471</v>
      </c>
      <c r="S75" s="309">
        <f t="shared" ref="S75:S76" si="80">J75/12</f>
        <v>768.18246575342471</v>
      </c>
      <c r="T75" s="309">
        <f t="shared" ref="T75:T76" si="81">J75/12</f>
        <v>768.18246575342471</v>
      </c>
      <c r="U75" s="309">
        <f t="shared" ref="U75:U76" si="82">J75/12</f>
        <v>768.18246575342471</v>
      </c>
      <c r="V75" s="309">
        <f t="shared" ref="V75:V76" si="83">J75/12</f>
        <v>768.18246575342471</v>
      </c>
    </row>
    <row r="76" spans="1:22" ht="15" customHeight="1" x14ac:dyDescent="0.25">
      <c r="A76" s="41" t="s">
        <v>321</v>
      </c>
      <c r="B76" s="114">
        <v>1525811100</v>
      </c>
      <c r="C76" s="41">
        <v>31111</v>
      </c>
      <c r="D76" s="43" t="s">
        <v>1370</v>
      </c>
      <c r="E76" s="41" t="s">
        <v>343</v>
      </c>
      <c r="F76" s="41">
        <v>1323</v>
      </c>
      <c r="G76" s="275" t="s">
        <v>323</v>
      </c>
      <c r="H76" s="45" t="s">
        <v>324</v>
      </c>
      <c r="I76" s="109" t="s">
        <v>330</v>
      </c>
      <c r="J76" s="291">
        <f>Nómina!Z24</f>
        <v>58920.723287671222</v>
      </c>
      <c r="K76" s="309">
        <f t="shared" si="72"/>
        <v>4910.0602739726019</v>
      </c>
      <c r="L76" s="309">
        <f t="shared" si="73"/>
        <v>4910.0602739726019</v>
      </c>
      <c r="M76" s="309">
        <f t="shared" si="74"/>
        <v>4910.0602739726019</v>
      </c>
      <c r="N76" s="309">
        <f t="shared" si="75"/>
        <v>4910.0602739726019</v>
      </c>
      <c r="O76" s="309">
        <f t="shared" si="76"/>
        <v>4910.0602739726019</v>
      </c>
      <c r="P76" s="309">
        <f t="shared" si="77"/>
        <v>4910.0602739726019</v>
      </c>
      <c r="Q76" s="309">
        <f t="shared" si="78"/>
        <v>4910.0602739726019</v>
      </c>
      <c r="R76" s="309">
        <f t="shared" si="79"/>
        <v>4910.0602739726019</v>
      </c>
      <c r="S76" s="309">
        <f t="shared" si="80"/>
        <v>4910.0602739726019</v>
      </c>
      <c r="T76" s="309">
        <f t="shared" si="81"/>
        <v>4910.0602739726019</v>
      </c>
      <c r="U76" s="309">
        <f t="shared" si="82"/>
        <v>4910.0602739726019</v>
      </c>
      <c r="V76" s="309">
        <f t="shared" si="83"/>
        <v>4910.0602739726019</v>
      </c>
    </row>
    <row r="77" spans="1:22" ht="15" customHeight="1" x14ac:dyDescent="0.25">
      <c r="A77" s="41"/>
      <c r="B77" s="41"/>
      <c r="C77" s="41"/>
      <c r="D77" s="43"/>
      <c r="E77" s="41"/>
      <c r="F77" s="41"/>
      <c r="G77" s="275"/>
      <c r="H77" s="45"/>
      <c r="I77" s="50" t="s">
        <v>338</v>
      </c>
      <c r="J77" s="293">
        <f>SUM(J68:J76)</f>
        <v>628912.11287671234</v>
      </c>
      <c r="K77" s="312">
        <f>J77/12</f>
        <v>52409.342739726031</v>
      </c>
      <c r="L77" s="312">
        <f>J77/12</f>
        <v>52409.342739726031</v>
      </c>
      <c r="M77" s="312">
        <f>J77/12</f>
        <v>52409.342739726031</v>
      </c>
      <c r="N77" s="312">
        <f>J77/12</f>
        <v>52409.342739726031</v>
      </c>
      <c r="O77" s="312">
        <f>J77/12</f>
        <v>52409.342739726031</v>
      </c>
      <c r="P77" s="312">
        <f>J77/12</f>
        <v>52409.342739726031</v>
      </c>
      <c r="Q77" s="312">
        <f>J77/12</f>
        <v>52409.342739726031</v>
      </c>
      <c r="R77" s="312">
        <f>J77/12</f>
        <v>52409.342739726031</v>
      </c>
      <c r="S77" s="312">
        <f>J77/12</f>
        <v>52409.342739726031</v>
      </c>
      <c r="T77" s="312">
        <f>J77/12</f>
        <v>52409.342739726031</v>
      </c>
      <c r="U77" s="312">
        <f>J77/12</f>
        <v>52409.342739726031</v>
      </c>
      <c r="V77" s="312">
        <f>J77/12</f>
        <v>52409.342739726031</v>
      </c>
    </row>
    <row r="78" spans="1:22" ht="15" customHeight="1" x14ac:dyDescent="0.25">
      <c r="A78" s="41"/>
      <c r="B78" s="41"/>
      <c r="C78" s="41"/>
      <c r="D78" s="43"/>
      <c r="E78" s="41"/>
      <c r="F78" s="44">
        <v>2000</v>
      </c>
      <c r="G78" s="275"/>
      <c r="H78" s="45"/>
      <c r="I78" s="108" t="s">
        <v>817</v>
      </c>
      <c r="J78" s="291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</row>
    <row r="79" spans="1:22" ht="15" customHeight="1" x14ac:dyDescent="0.25">
      <c r="A79" s="41"/>
      <c r="B79" s="41"/>
      <c r="C79" s="41"/>
      <c r="D79" s="43"/>
      <c r="E79" s="41"/>
      <c r="F79" s="44">
        <v>2200</v>
      </c>
      <c r="G79" s="275"/>
      <c r="H79" s="45"/>
      <c r="I79" s="108" t="s">
        <v>821</v>
      </c>
      <c r="J79" s="291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</row>
    <row r="80" spans="1:22" ht="15" customHeight="1" x14ac:dyDescent="0.25">
      <c r="A80" s="41" t="s">
        <v>321</v>
      </c>
      <c r="B80" s="126">
        <v>1125100000</v>
      </c>
      <c r="C80" s="41">
        <v>31111</v>
      </c>
      <c r="D80" s="43" t="s">
        <v>1370</v>
      </c>
      <c r="E80" s="41" t="s">
        <v>343</v>
      </c>
      <c r="F80" s="41">
        <v>2211</v>
      </c>
      <c r="G80" s="275" t="s">
        <v>323</v>
      </c>
      <c r="H80" s="45" t="s">
        <v>324</v>
      </c>
      <c r="I80" s="109" t="s">
        <v>822</v>
      </c>
      <c r="J80" s="291">
        <v>2500</v>
      </c>
      <c r="K80" s="309">
        <f>J80/12</f>
        <v>208.33333333333334</v>
      </c>
      <c r="L80" s="309">
        <f>J80/12</f>
        <v>208.33333333333334</v>
      </c>
      <c r="M80" s="309">
        <f>J80/12</f>
        <v>208.33333333333334</v>
      </c>
      <c r="N80" s="309">
        <f>J80/12</f>
        <v>208.33333333333334</v>
      </c>
      <c r="O80" s="309">
        <f>J80/12</f>
        <v>208.33333333333334</v>
      </c>
      <c r="P80" s="309">
        <f>J80/12</f>
        <v>208.33333333333334</v>
      </c>
      <c r="Q80" s="309">
        <f>J80/12</f>
        <v>208.33333333333334</v>
      </c>
      <c r="R80" s="309">
        <f>J80/12</f>
        <v>208.33333333333334</v>
      </c>
      <c r="S80" s="309">
        <f>J80/12</f>
        <v>208.33333333333334</v>
      </c>
      <c r="T80" s="309">
        <f>J80/12</f>
        <v>208.33333333333334</v>
      </c>
      <c r="U80" s="309">
        <f>J80/12</f>
        <v>208.33333333333334</v>
      </c>
      <c r="V80" s="309">
        <f>J80/12</f>
        <v>208.33333333333334</v>
      </c>
    </row>
    <row r="81" spans="1:22" ht="15" customHeight="1" x14ac:dyDescent="0.25">
      <c r="A81" s="41"/>
      <c r="B81" s="41"/>
      <c r="C81" s="41"/>
      <c r="D81" s="43"/>
      <c r="E81" s="41"/>
      <c r="F81" s="41"/>
      <c r="G81" s="275"/>
      <c r="H81" s="45"/>
      <c r="I81" s="50" t="s">
        <v>825</v>
      </c>
      <c r="J81" s="293">
        <f>SUM(J78:J80)</f>
        <v>2500</v>
      </c>
      <c r="K81" s="312">
        <f>J81/12</f>
        <v>208.33333333333334</v>
      </c>
      <c r="L81" s="312">
        <f>J81/12</f>
        <v>208.33333333333334</v>
      </c>
      <c r="M81" s="312">
        <f>J81/12</f>
        <v>208.33333333333334</v>
      </c>
      <c r="N81" s="312">
        <f>J81/12</f>
        <v>208.33333333333334</v>
      </c>
      <c r="O81" s="312">
        <f>J81/12</f>
        <v>208.33333333333334</v>
      </c>
      <c r="P81" s="312">
        <f>J81/12</f>
        <v>208.33333333333334</v>
      </c>
      <c r="Q81" s="312">
        <f>J81/12</f>
        <v>208.33333333333334</v>
      </c>
      <c r="R81" s="312">
        <f>J81/12</f>
        <v>208.33333333333334</v>
      </c>
      <c r="S81" s="312">
        <f>J81/12</f>
        <v>208.33333333333334</v>
      </c>
      <c r="T81" s="312">
        <f>J81/12</f>
        <v>208.33333333333334</v>
      </c>
      <c r="U81" s="312">
        <f>J81/12</f>
        <v>208.33333333333334</v>
      </c>
      <c r="V81" s="312">
        <f>J81/12</f>
        <v>208.33333333333334</v>
      </c>
    </row>
    <row r="82" spans="1:22" ht="15" customHeight="1" x14ac:dyDescent="0.25">
      <c r="A82" s="41"/>
      <c r="B82" s="41"/>
      <c r="C82" s="41"/>
      <c r="D82" s="43"/>
      <c r="E82" s="41"/>
      <c r="F82" s="41"/>
      <c r="G82" s="275"/>
      <c r="H82" s="45"/>
      <c r="I82" s="110" t="s">
        <v>344</v>
      </c>
      <c r="J82" s="294">
        <f>J77+J81</f>
        <v>631412.11287671234</v>
      </c>
      <c r="K82" s="326">
        <f>J82/12</f>
        <v>52617.67607305936</v>
      </c>
      <c r="L82" s="326">
        <f>J82/12</f>
        <v>52617.67607305936</v>
      </c>
      <c r="M82" s="326">
        <f>J82/12</f>
        <v>52617.67607305936</v>
      </c>
      <c r="N82" s="326">
        <f>J82/12</f>
        <v>52617.67607305936</v>
      </c>
      <c r="O82" s="326">
        <f>J82/12</f>
        <v>52617.67607305936</v>
      </c>
      <c r="P82" s="326">
        <f>J82/12</f>
        <v>52617.67607305936</v>
      </c>
      <c r="Q82" s="326">
        <f>J82/12</f>
        <v>52617.67607305936</v>
      </c>
      <c r="R82" s="326">
        <f>J82/12</f>
        <v>52617.67607305936</v>
      </c>
      <c r="S82" s="326">
        <f>J82/12</f>
        <v>52617.67607305936</v>
      </c>
      <c r="T82" s="326">
        <f>J82/12</f>
        <v>52617.67607305936</v>
      </c>
      <c r="U82" s="326">
        <f>J82/12</f>
        <v>52617.67607305936</v>
      </c>
      <c r="V82" s="326">
        <f>J82/12</f>
        <v>52617.67607305936</v>
      </c>
    </row>
    <row r="83" spans="1:22" ht="15" customHeight="1" x14ac:dyDescent="0.25">
      <c r="A83" s="38" t="s">
        <v>37</v>
      </c>
      <c r="B83" s="51"/>
      <c r="C83" s="13"/>
      <c r="D83" s="39"/>
      <c r="E83" s="13"/>
      <c r="F83" s="13"/>
      <c r="G83" s="277"/>
      <c r="H83" s="40"/>
      <c r="I83" s="55"/>
      <c r="J83" s="13"/>
      <c r="K83" s="311"/>
      <c r="L83" s="311"/>
      <c r="M83" s="311"/>
      <c r="N83" s="311"/>
      <c r="O83" s="311"/>
      <c r="P83" s="311"/>
      <c r="Q83" s="311"/>
      <c r="R83" s="311"/>
      <c r="S83" s="311"/>
      <c r="T83" s="311"/>
      <c r="U83" s="311"/>
      <c r="V83" s="311"/>
    </row>
    <row r="84" spans="1:22" ht="15" customHeight="1" x14ac:dyDescent="0.25">
      <c r="A84" s="41"/>
      <c r="B84" s="41"/>
      <c r="C84" s="41"/>
      <c r="D84" s="43"/>
      <c r="E84" s="41"/>
      <c r="F84" s="44">
        <v>1000</v>
      </c>
      <c r="G84" s="275"/>
      <c r="H84" s="45"/>
      <c r="I84" s="108" t="s">
        <v>326</v>
      </c>
      <c r="J84" s="291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</row>
    <row r="85" spans="1:22" ht="15" customHeight="1" x14ac:dyDescent="0.25">
      <c r="A85" s="41"/>
      <c r="B85" s="41"/>
      <c r="C85" s="41"/>
      <c r="D85" s="43"/>
      <c r="E85" s="41"/>
      <c r="F85" s="44">
        <v>1100</v>
      </c>
      <c r="G85" s="275"/>
      <c r="H85" s="45"/>
      <c r="I85" s="108" t="s">
        <v>327</v>
      </c>
      <c r="J85" s="291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</row>
    <row r="86" spans="1:22" ht="15" customHeight="1" x14ac:dyDescent="0.25">
      <c r="A86" s="41" t="s">
        <v>321</v>
      </c>
      <c r="B86" s="114">
        <v>1525811100</v>
      </c>
      <c r="C86" s="41">
        <v>31111</v>
      </c>
      <c r="D86" s="43" t="s">
        <v>1371</v>
      </c>
      <c r="E86" s="41" t="s">
        <v>346</v>
      </c>
      <c r="F86" s="41">
        <v>1111</v>
      </c>
      <c r="G86" s="275" t="s">
        <v>341</v>
      </c>
      <c r="H86" s="45" t="s">
        <v>333</v>
      </c>
      <c r="I86" s="109" t="s">
        <v>345</v>
      </c>
      <c r="J86" s="291">
        <f>SUM(Nómina!T25:T27)</f>
        <v>9037200</v>
      </c>
      <c r="K86" s="309">
        <f t="shared" ref="K86:K90" si="84">J86/12</f>
        <v>753100</v>
      </c>
      <c r="L86" s="309">
        <f t="shared" ref="L86:L90" si="85">J86/12</f>
        <v>753100</v>
      </c>
      <c r="M86" s="309">
        <f t="shared" ref="M86:M90" si="86">J86/12</f>
        <v>753100</v>
      </c>
      <c r="N86" s="309">
        <f t="shared" ref="N86:N90" si="87">J86/12</f>
        <v>753100</v>
      </c>
      <c r="O86" s="309">
        <f t="shared" ref="O86:O90" si="88">J86/12</f>
        <v>753100</v>
      </c>
      <c r="P86" s="309">
        <f t="shared" ref="P86:P90" si="89">J86/12</f>
        <v>753100</v>
      </c>
      <c r="Q86" s="309">
        <f t="shared" ref="Q86:Q90" si="90">J86/12</f>
        <v>753100</v>
      </c>
      <c r="R86" s="309">
        <f t="shared" ref="R86:R90" si="91">J86/12</f>
        <v>753100</v>
      </c>
      <c r="S86" s="309">
        <f t="shared" ref="S86:S90" si="92">J86/12</f>
        <v>753100</v>
      </c>
      <c r="T86" s="309">
        <f t="shared" ref="T86:T90" si="93">J86/12</f>
        <v>753100</v>
      </c>
      <c r="U86" s="309">
        <f t="shared" ref="U86:U90" si="94">J86/12</f>
        <v>753100</v>
      </c>
      <c r="V86" s="309">
        <f t="shared" ref="V86:V90" si="95">J86/12</f>
        <v>753100</v>
      </c>
    </row>
    <row r="87" spans="1:22" ht="15" customHeight="1" x14ac:dyDescent="0.25">
      <c r="A87" s="41" t="s">
        <v>321</v>
      </c>
      <c r="B87" s="114">
        <v>1525811100</v>
      </c>
      <c r="C87" s="41">
        <v>31111</v>
      </c>
      <c r="D87" s="43" t="s">
        <v>1371</v>
      </c>
      <c r="E87" s="41" t="s">
        <v>346</v>
      </c>
      <c r="F87" s="41">
        <v>1131</v>
      </c>
      <c r="G87" s="275" t="s">
        <v>341</v>
      </c>
      <c r="H87" s="45" t="s">
        <v>333</v>
      </c>
      <c r="I87" s="109" t="s">
        <v>325</v>
      </c>
      <c r="J87" s="291">
        <f>Nómina!T28</f>
        <v>369072</v>
      </c>
      <c r="K87" s="309">
        <f t="shared" si="84"/>
        <v>30756</v>
      </c>
      <c r="L87" s="309">
        <f t="shared" si="85"/>
        <v>30756</v>
      </c>
      <c r="M87" s="309">
        <f t="shared" si="86"/>
        <v>30756</v>
      </c>
      <c r="N87" s="309">
        <f t="shared" si="87"/>
        <v>30756</v>
      </c>
      <c r="O87" s="309">
        <f t="shared" si="88"/>
        <v>30756</v>
      </c>
      <c r="P87" s="309">
        <f t="shared" si="89"/>
        <v>30756</v>
      </c>
      <c r="Q87" s="309">
        <f t="shared" si="90"/>
        <v>30756</v>
      </c>
      <c r="R87" s="309">
        <f t="shared" si="91"/>
        <v>30756</v>
      </c>
      <c r="S87" s="309">
        <f t="shared" si="92"/>
        <v>30756</v>
      </c>
      <c r="T87" s="309">
        <f t="shared" si="93"/>
        <v>30756</v>
      </c>
      <c r="U87" s="309">
        <f t="shared" si="94"/>
        <v>30756</v>
      </c>
      <c r="V87" s="309">
        <f t="shared" si="95"/>
        <v>30756</v>
      </c>
    </row>
    <row r="88" spans="1:22" ht="15" customHeight="1" x14ac:dyDescent="0.25">
      <c r="A88" s="41" t="s">
        <v>321</v>
      </c>
      <c r="B88" s="114">
        <v>1525811100</v>
      </c>
      <c r="C88" s="41">
        <v>31111</v>
      </c>
      <c r="D88" s="43" t="s">
        <v>1371</v>
      </c>
      <c r="E88" s="41" t="s">
        <v>346</v>
      </c>
      <c r="F88" s="41">
        <v>1132</v>
      </c>
      <c r="G88" s="275" t="s">
        <v>341</v>
      </c>
      <c r="H88" s="45" t="s">
        <v>333</v>
      </c>
      <c r="I88" s="109" t="s">
        <v>335</v>
      </c>
      <c r="J88" s="291">
        <f>Nómina!U29</f>
        <v>940627.2</v>
      </c>
      <c r="K88" s="309">
        <f t="shared" si="84"/>
        <v>78385.599999999991</v>
      </c>
      <c r="L88" s="309">
        <f t="shared" si="85"/>
        <v>78385.599999999991</v>
      </c>
      <c r="M88" s="309">
        <f t="shared" si="86"/>
        <v>78385.599999999991</v>
      </c>
      <c r="N88" s="309">
        <f t="shared" si="87"/>
        <v>78385.599999999991</v>
      </c>
      <c r="O88" s="309">
        <f t="shared" si="88"/>
        <v>78385.599999999991</v>
      </c>
      <c r="P88" s="309">
        <f t="shared" si="89"/>
        <v>78385.599999999991</v>
      </c>
      <c r="Q88" s="309">
        <f t="shared" si="90"/>
        <v>78385.599999999991</v>
      </c>
      <c r="R88" s="309">
        <f t="shared" si="91"/>
        <v>78385.599999999991</v>
      </c>
      <c r="S88" s="309">
        <f t="shared" si="92"/>
        <v>78385.599999999991</v>
      </c>
      <c r="T88" s="309">
        <f t="shared" si="93"/>
        <v>78385.599999999991</v>
      </c>
      <c r="U88" s="309">
        <f t="shared" si="94"/>
        <v>78385.599999999991</v>
      </c>
      <c r="V88" s="309">
        <f t="shared" si="95"/>
        <v>78385.599999999991</v>
      </c>
    </row>
    <row r="89" spans="1:22" ht="15" customHeight="1" x14ac:dyDescent="0.25">
      <c r="A89" s="41" t="s">
        <v>321</v>
      </c>
      <c r="B89" s="114">
        <v>1525811100</v>
      </c>
      <c r="C89" s="41">
        <v>31111</v>
      </c>
      <c r="D89" s="43" t="s">
        <v>1371</v>
      </c>
      <c r="E89" s="41" t="s">
        <v>346</v>
      </c>
      <c r="F89" s="41">
        <v>1133</v>
      </c>
      <c r="G89" s="275" t="s">
        <v>341</v>
      </c>
      <c r="H89" s="45" t="s">
        <v>333</v>
      </c>
      <c r="I89" s="111" t="s">
        <v>336</v>
      </c>
      <c r="J89" s="291">
        <f>Nómina!V29</f>
        <v>940627.2</v>
      </c>
      <c r="K89" s="309">
        <f t="shared" si="84"/>
        <v>78385.599999999991</v>
      </c>
      <c r="L89" s="309">
        <f t="shared" si="85"/>
        <v>78385.599999999991</v>
      </c>
      <c r="M89" s="309">
        <f t="shared" si="86"/>
        <v>78385.599999999991</v>
      </c>
      <c r="N89" s="309">
        <f t="shared" si="87"/>
        <v>78385.599999999991</v>
      </c>
      <c r="O89" s="309">
        <f t="shared" si="88"/>
        <v>78385.599999999991</v>
      </c>
      <c r="P89" s="309">
        <f t="shared" si="89"/>
        <v>78385.599999999991</v>
      </c>
      <c r="Q89" s="309">
        <f t="shared" si="90"/>
        <v>78385.599999999991</v>
      </c>
      <c r="R89" s="309">
        <f t="shared" si="91"/>
        <v>78385.599999999991</v>
      </c>
      <c r="S89" s="309">
        <f t="shared" si="92"/>
        <v>78385.599999999991</v>
      </c>
      <c r="T89" s="309">
        <f t="shared" si="93"/>
        <v>78385.599999999991</v>
      </c>
      <c r="U89" s="309">
        <f t="shared" si="94"/>
        <v>78385.599999999991</v>
      </c>
      <c r="V89" s="309">
        <f t="shared" si="95"/>
        <v>78385.599999999991</v>
      </c>
    </row>
    <row r="90" spans="1:22" ht="15" customHeight="1" x14ac:dyDescent="0.25">
      <c r="A90" s="41" t="s">
        <v>321</v>
      </c>
      <c r="B90" s="114">
        <v>1525811100</v>
      </c>
      <c r="C90" s="41">
        <v>31111</v>
      </c>
      <c r="D90" s="43" t="s">
        <v>1371</v>
      </c>
      <c r="E90" s="41" t="s">
        <v>346</v>
      </c>
      <c r="F90" s="41">
        <v>1134</v>
      </c>
      <c r="G90" s="275" t="s">
        <v>341</v>
      </c>
      <c r="H90" s="45" t="s">
        <v>333</v>
      </c>
      <c r="I90" s="111" t="s">
        <v>337</v>
      </c>
      <c r="J90" s="291">
        <f>Nómina!W29</f>
        <v>940627.2</v>
      </c>
      <c r="K90" s="309">
        <f t="shared" si="84"/>
        <v>78385.599999999991</v>
      </c>
      <c r="L90" s="309">
        <f t="shared" si="85"/>
        <v>78385.599999999991</v>
      </c>
      <c r="M90" s="309">
        <f t="shared" si="86"/>
        <v>78385.599999999991</v>
      </c>
      <c r="N90" s="309">
        <f t="shared" si="87"/>
        <v>78385.599999999991</v>
      </c>
      <c r="O90" s="309">
        <f t="shared" si="88"/>
        <v>78385.599999999991</v>
      </c>
      <c r="P90" s="309">
        <f t="shared" si="89"/>
        <v>78385.599999999991</v>
      </c>
      <c r="Q90" s="309">
        <f t="shared" si="90"/>
        <v>78385.599999999991</v>
      </c>
      <c r="R90" s="309">
        <f t="shared" si="91"/>
        <v>78385.599999999991</v>
      </c>
      <c r="S90" s="309">
        <f t="shared" si="92"/>
        <v>78385.599999999991</v>
      </c>
      <c r="T90" s="309">
        <f t="shared" si="93"/>
        <v>78385.599999999991</v>
      </c>
      <c r="U90" s="309">
        <f t="shared" si="94"/>
        <v>78385.599999999991</v>
      </c>
      <c r="V90" s="309">
        <f t="shared" si="95"/>
        <v>78385.599999999991</v>
      </c>
    </row>
    <row r="91" spans="1:22" ht="15" customHeight="1" x14ac:dyDescent="0.25">
      <c r="A91" s="41"/>
      <c r="B91" s="114"/>
      <c r="C91" s="41"/>
      <c r="D91" s="43"/>
      <c r="E91" s="41"/>
      <c r="F91" s="44">
        <v>1300</v>
      </c>
      <c r="G91" s="275"/>
      <c r="H91" s="45"/>
      <c r="I91" s="108" t="s">
        <v>328</v>
      </c>
      <c r="J91" s="291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</row>
    <row r="92" spans="1:22" ht="15" customHeight="1" x14ac:dyDescent="0.25">
      <c r="A92" s="41" t="s">
        <v>321</v>
      </c>
      <c r="B92" s="114">
        <v>1525811100</v>
      </c>
      <c r="C92" s="41">
        <v>31111</v>
      </c>
      <c r="D92" s="43" t="s">
        <v>1371</v>
      </c>
      <c r="E92" s="41" t="s">
        <v>346</v>
      </c>
      <c r="F92" s="41">
        <v>1321</v>
      </c>
      <c r="G92" s="275" t="s">
        <v>341</v>
      </c>
      <c r="H92" s="45" t="s">
        <v>333</v>
      </c>
      <c r="I92" s="109" t="s">
        <v>329</v>
      </c>
      <c r="J92" s="291">
        <f>Nómina!Y29</f>
        <v>24632.442739726026</v>
      </c>
      <c r="K92" s="309">
        <f t="shared" ref="K92:K93" si="96">J92/12</f>
        <v>2052.7035616438357</v>
      </c>
      <c r="L92" s="309">
        <f t="shared" ref="L92:L93" si="97">J92/12</f>
        <v>2052.7035616438357</v>
      </c>
      <c r="M92" s="309">
        <f t="shared" ref="M92:M93" si="98">J92/12</f>
        <v>2052.7035616438357</v>
      </c>
      <c r="N92" s="309">
        <f t="shared" ref="N92:N93" si="99">J92/12</f>
        <v>2052.7035616438357</v>
      </c>
      <c r="O92" s="309">
        <f t="shared" ref="O92:O93" si="100">J92/12</f>
        <v>2052.7035616438357</v>
      </c>
      <c r="P92" s="309">
        <f t="shared" ref="P92:P93" si="101">J92/12</f>
        <v>2052.7035616438357</v>
      </c>
      <c r="Q92" s="309">
        <f t="shared" ref="Q92:Q93" si="102">J92/12</f>
        <v>2052.7035616438357</v>
      </c>
      <c r="R92" s="309">
        <f t="shared" ref="R92:R93" si="103">J92/12</f>
        <v>2052.7035616438357</v>
      </c>
      <c r="S92" s="309">
        <f t="shared" ref="S92:S93" si="104">J92/12</f>
        <v>2052.7035616438357</v>
      </c>
      <c r="T92" s="309">
        <f t="shared" ref="T92:T93" si="105">J92/12</f>
        <v>2052.7035616438357</v>
      </c>
      <c r="U92" s="309">
        <f t="shared" ref="U92:U93" si="106">J92/12</f>
        <v>2052.7035616438357</v>
      </c>
      <c r="V92" s="309">
        <f t="shared" ref="V92:V93" si="107">J92/12</f>
        <v>2052.7035616438357</v>
      </c>
    </row>
    <row r="93" spans="1:22" ht="15" customHeight="1" x14ac:dyDescent="0.25">
      <c r="A93" s="41" t="s">
        <v>321</v>
      </c>
      <c r="B93" s="114">
        <v>1525811100</v>
      </c>
      <c r="C93" s="41">
        <v>31111</v>
      </c>
      <c r="D93" s="43" t="s">
        <v>1371</v>
      </c>
      <c r="E93" s="41" t="s">
        <v>346</v>
      </c>
      <c r="F93" s="41">
        <v>1323</v>
      </c>
      <c r="G93" s="275" t="s">
        <v>341</v>
      </c>
      <c r="H93" s="45" t="s">
        <v>333</v>
      </c>
      <c r="I93" s="109" t="s">
        <v>330</v>
      </c>
      <c r="J93" s="291">
        <f>Nómina!Z29</f>
        <v>1331982.3780821918</v>
      </c>
      <c r="K93" s="309">
        <f t="shared" si="96"/>
        <v>110998.53150684932</v>
      </c>
      <c r="L93" s="309">
        <f t="shared" si="97"/>
        <v>110998.53150684932</v>
      </c>
      <c r="M93" s="309">
        <f t="shared" si="98"/>
        <v>110998.53150684932</v>
      </c>
      <c r="N93" s="309">
        <f t="shared" si="99"/>
        <v>110998.53150684932</v>
      </c>
      <c r="O93" s="309">
        <f t="shared" si="100"/>
        <v>110998.53150684932</v>
      </c>
      <c r="P93" s="309">
        <f t="shared" si="101"/>
        <v>110998.53150684932</v>
      </c>
      <c r="Q93" s="309">
        <f t="shared" si="102"/>
        <v>110998.53150684932</v>
      </c>
      <c r="R93" s="309">
        <f t="shared" si="103"/>
        <v>110998.53150684932</v>
      </c>
      <c r="S93" s="309">
        <f t="shared" si="104"/>
        <v>110998.53150684932</v>
      </c>
      <c r="T93" s="309">
        <f t="shared" si="105"/>
        <v>110998.53150684932</v>
      </c>
      <c r="U93" s="309">
        <f t="shared" si="106"/>
        <v>110998.53150684932</v>
      </c>
      <c r="V93" s="309">
        <f t="shared" si="107"/>
        <v>110998.53150684932</v>
      </c>
    </row>
    <row r="94" spans="1:22" ht="15" customHeight="1" x14ac:dyDescent="0.25">
      <c r="A94" s="41"/>
      <c r="B94" s="114"/>
      <c r="C94" s="41"/>
      <c r="D94" s="43"/>
      <c r="E94" s="41"/>
      <c r="F94" s="44">
        <v>1500</v>
      </c>
      <c r="G94" s="275"/>
      <c r="H94" s="45"/>
      <c r="I94" s="108" t="s">
        <v>365</v>
      </c>
      <c r="J94" s="291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</row>
    <row r="95" spans="1:22" ht="15" customHeight="1" x14ac:dyDescent="0.25">
      <c r="A95" s="41" t="s">
        <v>321</v>
      </c>
      <c r="B95" s="114">
        <v>1525811100</v>
      </c>
      <c r="C95" s="41">
        <v>31111</v>
      </c>
      <c r="D95" s="43" t="s">
        <v>1371</v>
      </c>
      <c r="E95" s="41" t="s">
        <v>346</v>
      </c>
      <c r="F95" s="44">
        <v>1511</v>
      </c>
      <c r="G95" s="275" t="s">
        <v>341</v>
      </c>
      <c r="H95" s="45" t="s">
        <v>333</v>
      </c>
      <c r="I95" s="108" t="s">
        <v>363</v>
      </c>
      <c r="J95" s="292">
        <f>SUM(J96:J110)</f>
        <v>978638.38799999957</v>
      </c>
      <c r="K95" s="313">
        <f t="shared" ref="K95:K126" si="108">J95/12</f>
        <v>81553.198999999964</v>
      </c>
      <c r="L95" s="313">
        <f t="shared" ref="L95:L126" si="109">J95/12</f>
        <v>81553.198999999964</v>
      </c>
      <c r="M95" s="313">
        <f t="shared" ref="M95:M126" si="110">J95/12</f>
        <v>81553.198999999964</v>
      </c>
      <c r="N95" s="313">
        <f t="shared" ref="N95:N126" si="111">J95/12</f>
        <v>81553.198999999964</v>
      </c>
      <c r="O95" s="313">
        <f t="shared" ref="O95:O126" si="112">J95/12</f>
        <v>81553.198999999964</v>
      </c>
      <c r="P95" s="313">
        <f t="shared" ref="P95:P126" si="113">J95/12</f>
        <v>81553.198999999964</v>
      </c>
      <c r="Q95" s="313">
        <f t="shared" ref="Q95:Q126" si="114">J95/12</f>
        <v>81553.198999999964</v>
      </c>
      <c r="R95" s="313">
        <f t="shared" ref="R95:R126" si="115">J95/12</f>
        <v>81553.198999999964</v>
      </c>
      <c r="S95" s="313">
        <f t="shared" ref="S95:S126" si="116">J95/12</f>
        <v>81553.198999999964</v>
      </c>
      <c r="T95" s="313">
        <f t="shared" ref="T95:T126" si="117">J95/12</f>
        <v>81553.198999999964</v>
      </c>
      <c r="U95" s="313">
        <f t="shared" ref="U95:U126" si="118">J95/12</f>
        <v>81553.198999999964</v>
      </c>
      <c r="V95" s="313">
        <f t="shared" ref="V95:V126" si="119">J95/12</f>
        <v>81553.198999999964</v>
      </c>
    </row>
    <row r="96" spans="1:22" ht="15" customHeight="1" x14ac:dyDescent="0.25">
      <c r="A96" s="41"/>
      <c r="B96" s="41"/>
      <c r="C96" s="41"/>
      <c r="D96" s="43"/>
      <c r="E96" s="41"/>
      <c r="F96" s="43" t="s">
        <v>324</v>
      </c>
      <c r="G96" s="275"/>
      <c r="H96" s="45"/>
      <c r="I96" s="109" t="s">
        <v>360</v>
      </c>
      <c r="J96" s="291">
        <f>Nómina!X25</f>
        <v>84856.043999999994</v>
      </c>
      <c r="K96" s="309">
        <f t="shared" si="108"/>
        <v>7071.3369999999995</v>
      </c>
      <c r="L96" s="309">
        <f t="shared" si="109"/>
        <v>7071.3369999999995</v>
      </c>
      <c r="M96" s="309">
        <f t="shared" si="110"/>
        <v>7071.3369999999995</v>
      </c>
      <c r="N96" s="309">
        <f t="shared" si="111"/>
        <v>7071.3369999999995</v>
      </c>
      <c r="O96" s="309">
        <f t="shared" si="112"/>
        <v>7071.3369999999995</v>
      </c>
      <c r="P96" s="309">
        <f t="shared" si="113"/>
        <v>7071.3369999999995</v>
      </c>
      <c r="Q96" s="309">
        <f t="shared" si="114"/>
        <v>7071.3369999999995</v>
      </c>
      <c r="R96" s="309">
        <f t="shared" si="115"/>
        <v>7071.3369999999995</v>
      </c>
      <c r="S96" s="309">
        <f t="shared" si="116"/>
        <v>7071.3369999999995</v>
      </c>
      <c r="T96" s="309">
        <f t="shared" si="117"/>
        <v>7071.3369999999995</v>
      </c>
      <c r="U96" s="309">
        <f t="shared" si="118"/>
        <v>7071.3369999999995</v>
      </c>
      <c r="V96" s="309">
        <f t="shared" si="119"/>
        <v>7071.3369999999995</v>
      </c>
    </row>
    <row r="97" spans="1:22" ht="15" customHeight="1" x14ac:dyDescent="0.25">
      <c r="A97" s="41"/>
      <c r="B97" s="41"/>
      <c r="C97" s="41"/>
      <c r="D97" s="43"/>
      <c r="E97" s="41"/>
      <c r="F97" s="43" t="s">
        <v>333</v>
      </c>
      <c r="G97" s="275"/>
      <c r="H97" s="45"/>
      <c r="I97" s="109" t="s">
        <v>361</v>
      </c>
      <c r="J97" s="291">
        <f>Nómina!X26/2</f>
        <v>69522.180000000008</v>
      </c>
      <c r="K97" s="309">
        <f t="shared" si="108"/>
        <v>5793.5150000000003</v>
      </c>
      <c r="L97" s="309">
        <f t="shared" si="109"/>
        <v>5793.5150000000003</v>
      </c>
      <c r="M97" s="309">
        <f t="shared" si="110"/>
        <v>5793.5150000000003</v>
      </c>
      <c r="N97" s="309">
        <f t="shared" si="111"/>
        <v>5793.5150000000003</v>
      </c>
      <c r="O97" s="309">
        <f t="shared" si="112"/>
        <v>5793.5150000000003</v>
      </c>
      <c r="P97" s="309">
        <f t="shared" si="113"/>
        <v>5793.5150000000003</v>
      </c>
      <c r="Q97" s="309">
        <f t="shared" si="114"/>
        <v>5793.5150000000003</v>
      </c>
      <c r="R97" s="309">
        <f t="shared" si="115"/>
        <v>5793.5150000000003</v>
      </c>
      <c r="S97" s="309">
        <f t="shared" si="116"/>
        <v>5793.5150000000003</v>
      </c>
      <c r="T97" s="309">
        <f t="shared" si="117"/>
        <v>5793.5150000000003</v>
      </c>
      <c r="U97" s="309">
        <f t="shared" si="118"/>
        <v>5793.5150000000003</v>
      </c>
      <c r="V97" s="309">
        <f t="shared" si="119"/>
        <v>5793.5150000000003</v>
      </c>
    </row>
    <row r="98" spans="1:22" ht="15" customHeight="1" x14ac:dyDescent="0.25">
      <c r="A98" s="41"/>
      <c r="B98" s="41"/>
      <c r="C98" s="41"/>
      <c r="D98" s="43"/>
      <c r="E98" s="41"/>
      <c r="F98" s="43" t="s">
        <v>348</v>
      </c>
      <c r="G98" s="275"/>
      <c r="H98" s="45"/>
      <c r="I98" s="109" t="s">
        <v>362</v>
      </c>
      <c r="J98" s="291">
        <f>J97</f>
        <v>69522.180000000008</v>
      </c>
      <c r="K98" s="309">
        <f t="shared" si="108"/>
        <v>5793.5150000000003</v>
      </c>
      <c r="L98" s="309">
        <f t="shared" si="109"/>
        <v>5793.5150000000003</v>
      </c>
      <c r="M98" s="309">
        <f t="shared" si="110"/>
        <v>5793.5150000000003</v>
      </c>
      <c r="N98" s="309">
        <f t="shared" si="111"/>
        <v>5793.5150000000003</v>
      </c>
      <c r="O98" s="309">
        <f t="shared" si="112"/>
        <v>5793.5150000000003</v>
      </c>
      <c r="P98" s="309">
        <f t="shared" si="113"/>
        <v>5793.5150000000003</v>
      </c>
      <c r="Q98" s="309">
        <f t="shared" si="114"/>
        <v>5793.5150000000003</v>
      </c>
      <c r="R98" s="309">
        <f t="shared" si="115"/>
        <v>5793.5150000000003</v>
      </c>
      <c r="S98" s="309">
        <f t="shared" si="116"/>
        <v>5793.5150000000003</v>
      </c>
      <c r="T98" s="309">
        <f t="shared" si="117"/>
        <v>5793.5150000000003</v>
      </c>
      <c r="U98" s="309">
        <f t="shared" si="118"/>
        <v>5793.5150000000003</v>
      </c>
      <c r="V98" s="309">
        <f t="shared" si="119"/>
        <v>5793.5150000000003</v>
      </c>
    </row>
    <row r="99" spans="1:22" ht="15" customHeight="1" x14ac:dyDescent="0.25">
      <c r="A99" s="41"/>
      <c r="B99" s="41"/>
      <c r="C99" s="41"/>
      <c r="D99" s="43"/>
      <c r="E99" s="41"/>
      <c r="F99" s="43" t="s">
        <v>347</v>
      </c>
      <c r="G99" s="275"/>
      <c r="H99" s="45"/>
      <c r="I99" s="109" t="s">
        <v>862</v>
      </c>
      <c r="J99" s="291">
        <f>Nómina!X27/12</f>
        <v>62894.831999999995</v>
      </c>
      <c r="K99" s="309">
        <f t="shared" si="108"/>
        <v>5241.2359999999999</v>
      </c>
      <c r="L99" s="309">
        <f t="shared" si="109"/>
        <v>5241.2359999999999</v>
      </c>
      <c r="M99" s="309">
        <f t="shared" si="110"/>
        <v>5241.2359999999999</v>
      </c>
      <c r="N99" s="309">
        <f t="shared" si="111"/>
        <v>5241.2359999999999</v>
      </c>
      <c r="O99" s="309">
        <f t="shared" si="112"/>
        <v>5241.2359999999999</v>
      </c>
      <c r="P99" s="309">
        <f t="shared" si="113"/>
        <v>5241.2359999999999</v>
      </c>
      <c r="Q99" s="309">
        <f t="shared" si="114"/>
        <v>5241.2359999999999</v>
      </c>
      <c r="R99" s="309">
        <f t="shared" si="115"/>
        <v>5241.2359999999999</v>
      </c>
      <c r="S99" s="309">
        <f t="shared" si="116"/>
        <v>5241.2359999999999</v>
      </c>
      <c r="T99" s="309">
        <f t="shared" si="117"/>
        <v>5241.2359999999999</v>
      </c>
      <c r="U99" s="309">
        <f t="shared" si="118"/>
        <v>5241.2359999999999</v>
      </c>
      <c r="V99" s="309">
        <f t="shared" si="119"/>
        <v>5241.2359999999999</v>
      </c>
    </row>
    <row r="100" spans="1:22" ht="15" customHeight="1" x14ac:dyDescent="0.25">
      <c r="A100" s="41"/>
      <c r="B100" s="41"/>
      <c r="C100" s="41"/>
      <c r="D100" s="43"/>
      <c r="E100" s="41"/>
      <c r="F100" s="43" t="s">
        <v>349</v>
      </c>
      <c r="G100" s="275"/>
      <c r="H100" s="45"/>
      <c r="I100" s="109" t="s">
        <v>863</v>
      </c>
      <c r="J100" s="291">
        <f>J99</f>
        <v>62894.831999999995</v>
      </c>
      <c r="K100" s="309">
        <f t="shared" si="108"/>
        <v>5241.2359999999999</v>
      </c>
      <c r="L100" s="309">
        <f t="shared" si="109"/>
        <v>5241.2359999999999</v>
      </c>
      <c r="M100" s="309">
        <f t="shared" si="110"/>
        <v>5241.2359999999999</v>
      </c>
      <c r="N100" s="309">
        <f t="shared" si="111"/>
        <v>5241.2359999999999</v>
      </c>
      <c r="O100" s="309">
        <f t="shared" si="112"/>
        <v>5241.2359999999999</v>
      </c>
      <c r="P100" s="309">
        <f t="shared" si="113"/>
        <v>5241.2359999999999</v>
      </c>
      <c r="Q100" s="309">
        <f t="shared" si="114"/>
        <v>5241.2359999999999</v>
      </c>
      <c r="R100" s="309">
        <f t="shared" si="115"/>
        <v>5241.2359999999999</v>
      </c>
      <c r="S100" s="309">
        <f t="shared" si="116"/>
        <v>5241.2359999999999</v>
      </c>
      <c r="T100" s="309">
        <f t="shared" si="117"/>
        <v>5241.2359999999999</v>
      </c>
      <c r="U100" s="309">
        <f t="shared" si="118"/>
        <v>5241.2359999999999</v>
      </c>
      <c r="V100" s="309">
        <f t="shared" si="119"/>
        <v>5241.2359999999999</v>
      </c>
    </row>
    <row r="101" spans="1:22" ht="15" customHeight="1" x14ac:dyDescent="0.25">
      <c r="A101" s="41"/>
      <c r="B101" s="41"/>
      <c r="C101" s="41"/>
      <c r="D101" s="43"/>
      <c r="E101" s="41"/>
      <c r="F101" s="43" t="s">
        <v>350</v>
      </c>
      <c r="G101" s="275"/>
      <c r="H101" s="45"/>
      <c r="I101" s="109" t="s">
        <v>864</v>
      </c>
      <c r="J101" s="291">
        <f t="shared" ref="J101:J110" si="120">J100</f>
        <v>62894.831999999995</v>
      </c>
      <c r="K101" s="309">
        <f t="shared" si="108"/>
        <v>5241.2359999999999</v>
      </c>
      <c r="L101" s="309">
        <f t="shared" si="109"/>
        <v>5241.2359999999999</v>
      </c>
      <c r="M101" s="309">
        <f t="shared" si="110"/>
        <v>5241.2359999999999</v>
      </c>
      <c r="N101" s="309">
        <f t="shared" si="111"/>
        <v>5241.2359999999999</v>
      </c>
      <c r="O101" s="309">
        <f t="shared" si="112"/>
        <v>5241.2359999999999</v>
      </c>
      <c r="P101" s="309">
        <f t="shared" si="113"/>
        <v>5241.2359999999999</v>
      </c>
      <c r="Q101" s="309">
        <f t="shared" si="114"/>
        <v>5241.2359999999999</v>
      </c>
      <c r="R101" s="309">
        <f t="shared" si="115"/>
        <v>5241.2359999999999</v>
      </c>
      <c r="S101" s="309">
        <f t="shared" si="116"/>
        <v>5241.2359999999999</v>
      </c>
      <c r="T101" s="309">
        <f t="shared" si="117"/>
        <v>5241.2359999999999</v>
      </c>
      <c r="U101" s="309">
        <f t="shared" si="118"/>
        <v>5241.2359999999999</v>
      </c>
      <c r="V101" s="309">
        <f t="shared" si="119"/>
        <v>5241.2359999999999</v>
      </c>
    </row>
    <row r="102" spans="1:22" ht="15" customHeight="1" x14ac:dyDescent="0.25">
      <c r="A102" s="41"/>
      <c r="B102" s="41"/>
      <c r="C102" s="41"/>
      <c r="D102" s="43"/>
      <c r="E102" s="41"/>
      <c r="F102" s="43" t="s">
        <v>351</v>
      </c>
      <c r="G102" s="275"/>
      <c r="H102" s="45"/>
      <c r="I102" s="109" t="s">
        <v>865</v>
      </c>
      <c r="J102" s="291">
        <f t="shared" si="120"/>
        <v>62894.831999999995</v>
      </c>
      <c r="K102" s="309">
        <f t="shared" si="108"/>
        <v>5241.2359999999999</v>
      </c>
      <c r="L102" s="309">
        <f t="shared" si="109"/>
        <v>5241.2359999999999</v>
      </c>
      <c r="M102" s="309">
        <f t="shared" si="110"/>
        <v>5241.2359999999999</v>
      </c>
      <c r="N102" s="309">
        <f t="shared" si="111"/>
        <v>5241.2359999999999</v>
      </c>
      <c r="O102" s="309">
        <f t="shared" si="112"/>
        <v>5241.2359999999999</v>
      </c>
      <c r="P102" s="309">
        <f t="shared" si="113"/>
        <v>5241.2359999999999</v>
      </c>
      <c r="Q102" s="309">
        <f t="shared" si="114"/>
        <v>5241.2359999999999</v>
      </c>
      <c r="R102" s="309">
        <f t="shared" si="115"/>
        <v>5241.2359999999999</v>
      </c>
      <c r="S102" s="309">
        <f t="shared" si="116"/>
        <v>5241.2359999999999</v>
      </c>
      <c r="T102" s="309">
        <f t="shared" si="117"/>
        <v>5241.2359999999999</v>
      </c>
      <c r="U102" s="309">
        <f t="shared" si="118"/>
        <v>5241.2359999999999</v>
      </c>
      <c r="V102" s="309">
        <f t="shared" si="119"/>
        <v>5241.2359999999999</v>
      </c>
    </row>
    <row r="103" spans="1:22" ht="15" customHeight="1" x14ac:dyDescent="0.25">
      <c r="A103" s="41"/>
      <c r="B103" s="41"/>
      <c r="C103" s="41"/>
      <c r="D103" s="43"/>
      <c r="E103" s="41"/>
      <c r="F103" s="43" t="s">
        <v>352</v>
      </c>
      <c r="G103" s="275"/>
      <c r="H103" s="45"/>
      <c r="I103" s="109" t="s">
        <v>866</v>
      </c>
      <c r="J103" s="291">
        <f t="shared" si="120"/>
        <v>62894.831999999995</v>
      </c>
      <c r="K103" s="309">
        <f t="shared" si="108"/>
        <v>5241.2359999999999</v>
      </c>
      <c r="L103" s="309">
        <f t="shared" si="109"/>
        <v>5241.2359999999999</v>
      </c>
      <c r="M103" s="309">
        <f t="shared" si="110"/>
        <v>5241.2359999999999</v>
      </c>
      <c r="N103" s="309">
        <f t="shared" si="111"/>
        <v>5241.2359999999999</v>
      </c>
      <c r="O103" s="309">
        <f t="shared" si="112"/>
        <v>5241.2359999999999</v>
      </c>
      <c r="P103" s="309">
        <f t="shared" si="113"/>
        <v>5241.2359999999999</v>
      </c>
      <c r="Q103" s="309">
        <f t="shared" si="114"/>
        <v>5241.2359999999999</v>
      </c>
      <c r="R103" s="309">
        <f t="shared" si="115"/>
        <v>5241.2359999999999</v>
      </c>
      <c r="S103" s="309">
        <f t="shared" si="116"/>
        <v>5241.2359999999999</v>
      </c>
      <c r="T103" s="309">
        <f t="shared" si="117"/>
        <v>5241.2359999999999</v>
      </c>
      <c r="U103" s="309">
        <f t="shared" si="118"/>
        <v>5241.2359999999999</v>
      </c>
      <c r="V103" s="309">
        <f t="shared" si="119"/>
        <v>5241.2359999999999</v>
      </c>
    </row>
    <row r="104" spans="1:22" ht="15" customHeight="1" x14ac:dyDescent="0.25">
      <c r="A104" s="41"/>
      <c r="B104" s="41"/>
      <c r="C104" s="41"/>
      <c r="D104" s="43"/>
      <c r="E104" s="41"/>
      <c r="F104" s="43" t="s">
        <v>353</v>
      </c>
      <c r="G104" s="275"/>
      <c r="H104" s="45"/>
      <c r="I104" s="109" t="s">
        <v>867</v>
      </c>
      <c r="J104" s="291">
        <f t="shared" si="120"/>
        <v>62894.831999999995</v>
      </c>
      <c r="K104" s="309">
        <f t="shared" si="108"/>
        <v>5241.2359999999999</v>
      </c>
      <c r="L104" s="309">
        <f t="shared" si="109"/>
        <v>5241.2359999999999</v>
      </c>
      <c r="M104" s="309">
        <f t="shared" si="110"/>
        <v>5241.2359999999999</v>
      </c>
      <c r="N104" s="309">
        <f t="shared" si="111"/>
        <v>5241.2359999999999</v>
      </c>
      <c r="O104" s="309">
        <f t="shared" si="112"/>
        <v>5241.2359999999999</v>
      </c>
      <c r="P104" s="309">
        <f t="shared" si="113"/>
        <v>5241.2359999999999</v>
      </c>
      <c r="Q104" s="309">
        <f t="shared" si="114"/>
        <v>5241.2359999999999</v>
      </c>
      <c r="R104" s="309">
        <f t="shared" si="115"/>
        <v>5241.2359999999999</v>
      </c>
      <c r="S104" s="309">
        <f t="shared" si="116"/>
        <v>5241.2359999999999</v>
      </c>
      <c r="T104" s="309">
        <f t="shared" si="117"/>
        <v>5241.2359999999999</v>
      </c>
      <c r="U104" s="309">
        <f t="shared" si="118"/>
        <v>5241.2359999999999</v>
      </c>
      <c r="V104" s="309">
        <f t="shared" si="119"/>
        <v>5241.2359999999999</v>
      </c>
    </row>
    <row r="105" spans="1:22" ht="15" customHeight="1" x14ac:dyDescent="0.25">
      <c r="A105" s="41"/>
      <c r="B105" s="41"/>
      <c r="C105" s="41"/>
      <c r="D105" s="43"/>
      <c r="E105" s="41"/>
      <c r="F105" s="43" t="s">
        <v>354</v>
      </c>
      <c r="G105" s="275"/>
      <c r="H105" s="45"/>
      <c r="I105" s="109" t="s">
        <v>868</v>
      </c>
      <c r="J105" s="291">
        <f t="shared" si="120"/>
        <v>62894.831999999995</v>
      </c>
      <c r="K105" s="309">
        <f t="shared" si="108"/>
        <v>5241.2359999999999</v>
      </c>
      <c r="L105" s="309">
        <f t="shared" si="109"/>
        <v>5241.2359999999999</v>
      </c>
      <c r="M105" s="309">
        <f t="shared" si="110"/>
        <v>5241.2359999999999</v>
      </c>
      <c r="N105" s="309">
        <f t="shared" si="111"/>
        <v>5241.2359999999999</v>
      </c>
      <c r="O105" s="309">
        <f t="shared" si="112"/>
        <v>5241.2359999999999</v>
      </c>
      <c r="P105" s="309">
        <f t="shared" si="113"/>
        <v>5241.2359999999999</v>
      </c>
      <c r="Q105" s="309">
        <f t="shared" si="114"/>
        <v>5241.2359999999999</v>
      </c>
      <c r="R105" s="309">
        <f t="shared" si="115"/>
        <v>5241.2359999999999</v>
      </c>
      <c r="S105" s="309">
        <f t="shared" si="116"/>
        <v>5241.2359999999999</v>
      </c>
      <c r="T105" s="309">
        <f t="shared" si="117"/>
        <v>5241.2359999999999</v>
      </c>
      <c r="U105" s="309">
        <f t="shared" si="118"/>
        <v>5241.2359999999999</v>
      </c>
      <c r="V105" s="309">
        <f t="shared" si="119"/>
        <v>5241.2359999999999</v>
      </c>
    </row>
    <row r="106" spans="1:22" ht="15" customHeight="1" x14ac:dyDescent="0.25">
      <c r="A106" s="41"/>
      <c r="B106" s="41"/>
      <c r="C106" s="41"/>
      <c r="D106" s="43"/>
      <c r="E106" s="41"/>
      <c r="F106" s="43" t="s">
        <v>355</v>
      </c>
      <c r="G106" s="275"/>
      <c r="H106" s="45"/>
      <c r="I106" s="109" t="s">
        <v>869</v>
      </c>
      <c r="J106" s="291">
        <f t="shared" si="120"/>
        <v>62894.831999999995</v>
      </c>
      <c r="K106" s="309">
        <f t="shared" si="108"/>
        <v>5241.2359999999999</v>
      </c>
      <c r="L106" s="309">
        <f t="shared" si="109"/>
        <v>5241.2359999999999</v>
      </c>
      <c r="M106" s="309">
        <f t="shared" si="110"/>
        <v>5241.2359999999999</v>
      </c>
      <c r="N106" s="309">
        <f t="shared" si="111"/>
        <v>5241.2359999999999</v>
      </c>
      <c r="O106" s="309">
        <f t="shared" si="112"/>
        <v>5241.2359999999999</v>
      </c>
      <c r="P106" s="309">
        <f t="shared" si="113"/>
        <v>5241.2359999999999</v>
      </c>
      <c r="Q106" s="309">
        <f t="shared" si="114"/>
        <v>5241.2359999999999</v>
      </c>
      <c r="R106" s="309">
        <f t="shared" si="115"/>
        <v>5241.2359999999999</v>
      </c>
      <c r="S106" s="309">
        <f t="shared" si="116"/>
        <v>5241.2359999999999</v>
      </c>
      <c r="T106" s="309">
        <f t="shared" si="117"/>
        <v>5241.2359999999999</v>
      </c>
      <c r="U106" s="309">
        <f t="shared" si="118"/>
        <v>5241.2359999999999</v>
      </c>
      <c r="V106" s="309">
        <f t="shared" si="119"/>
        <v>5241.2359999999999</v>
      </c>
    </row>
    <row r="107" spans="1:22" ht="15" customHeight="1" x14ac:dyDescent="0.25">
      <c r="A107" s="41"/>
      <c r="B107" s="41"/>
      <c r="C107" s="41"/>
      <c r="D107" s="43"/>
      <c r="E107" s="41"/>
      <c r="F107" s="43" t="s">
        <v>356</v>
      </c>
      <c r="G107" s="275"/>
      <c r="H107" s="45"/>
      <c r="I107" s="109" t="s">
        <v>870</v>
      </c>
      <c r="J107" s="291">
        <f t="shared" si="120"/>
        <v>62894.831999999995</v>
      </c>
      <c r="K107" s="309">
        <f t="shared" si="108"/>
        <v>5241.2359999999999</v>
      </c>
      <c r="L107" s="309">
        <f t="shared" si="109"/>
        <v>5241.2359999999999</v>
      </c>
      <c r="M107" s="309">
        <f t="shared" si="110"/>
        <v>5241.2359999999999</v>
      </c>
      <c r="N107" s="309">
        <f t="shared" si="111"/>
        <v>5241.2359999999999</v>
      </c>
      <c r="O107" s="309">
        <f t="shared" si="112"/>
        <v>5241.2359999999999</v>
      </c>
      <c r="P107" s="309">
        <f t="shared" si="113"/>
        <v>5241.2359999999999</v>
      </c>
      <c r="Q107" s="309">
        <f t="shared" si="114"/>
        <v>5241.2359999999999</v>
      </c>
      <c r="R107" s="309">
        <f t="shared" si="115"/>
        <v>5241.2359999999999</v>
      </c>
      <c r="S107" s="309">
        <f t="shared" si="116"/>
        <v>5241.2359999999999</v>
      </c>
      <c r="T107" s="309">
        <f t="shared" si="117"/>
        <v>5241.2359999999999</v>
      </c>
      <c r="U107" s="309">
        <f t="shared" si="118"/>
        <v>5241.2359999999999</v>
      </c>
      <c r="V107" s="309">
        <f t="shared" si="119"/>
        <v>5241.2359999999999</v>
      </c>
    </row>
    <row r="108" spans="1:22" ht="15" customHeight="1" x14ac:dyDescent="0.25">
      <c r="A108" s="41"/>
      <c r="B108" s="41"/>
      <c r="C108" s="41"/>
      <c r="D108" s="43"/>
      <c r="E108" s="41"/>
      <c r="F108" s="43" t="s">
        <v>357</v>
      </c>
      <c r="G108" s="275"/>
      <c r="H108" s="45"/>
      <c r="I108" s="109" t="s">
        <v>871</v>
      </c>
      <c r="J108" s="291">
        <f t="shared" si="120"/>
        <v>62894.831999999995</v>
      </c>
      <c r="K108" s="309">
        <f t="shared" si="108"/>
        <v>5241.2359999999999</v>
      </c>
      <c r="L108" s="309">
        <f t="shared" si="109"/>
        <v>5241.2359999999999</v>
      </c>
      <c r="M108" s="309">
        <f t="shared" si="110"/>
        <v>5241.2359999999999</v>
      </c>
      <c r="N108" s="309">
        <f t="shared" si="111"/>
        <v>5241.2359999999999</v>
      </c>
      <c r="O108" s="309">
        <f t="shared" si="112"/>
        <v>5241.2359999999999</v>
      </c>
      <c r="P108" s="309">
        <f t="shared" si="113"/>
        <v>5241.2359999999999</v>
      </c>
      <c r="Q108" s="309">
        <f t="shared" si="114"/>
        <v>5241.2359999999999</v>
      </c>
      <c r="R108" s="309">
        <f t="shared" si="115"/>
        <v>5241.2359999999999</v>
      </c>
      <c r="S108" s="309">
        <f t="shared" si="116"/>
        <v>5241.2359999999999</v>
      </c>
      <c r="T108" s="309">
        <f t="shared" si="117"/>
        <v>5241.2359999999999</v>
      </c>
      <c r="U108" s="309">
        <f t="shared" si="118"/>
        <v>5241.2359999999999</v>
      </c>
      <c r="V108" s="309">
        <f t="shared" si="119"/>
        <v>5241.2359999999999</v>
      </c>
    </row>
    <row r="109" spans="1:22" ht="15" customHeight="1" x14ac:dyDescent="0.25">
      <c r="A109" s="41"/>
      <c r="B109" s="41"/>
      <c r="C109" s="41"/>
      <c r="D109" s="43"/>
      <c r="E109" s="41"/>
      <c r="F109" s="43" t="s">
        <v>358</v>
      </c>
      <c r="G109" s="275"/>
      <c r="H109" s="45"/>
      <c r="I109" s="109" t="s">
        <v>872</v>
      </c>
      <c r="J109" s="291">
        <f t="shared" si="120"/>
        <v>62894.831999999995</v>
      </c>
      <c r="K109" s="309">
        <f t="shared" si="108"/>
        <v>5241.2359999999999</v>
      </c>
      <c r="L109" s="309">
        <f t="shared" si="109"/>
        <v>5241.2359999999999</v>
      </c>
      <c r="M109" s="309">
        <f t="shared" si="110"/>
        <v>5241.2359999999999</v>
      </c>
      <c r="N109" s="309">
        <f t="shared" si="111"/>
        <v>5241.2359999999999</v>
      </c>
      <c r="O109" s="309">
        <f t="shared" si="112"/>
        <v>5241.2359999999999</v>
      </c>
      <c r="P109" s="309">
        <f t="shared" si="113"/>
        <v>5241.2359999999999</v>
      </c>
      <c r="Q109" s="309">
        <f t="shared" si="114"/>
        <v>5241.2359999999999</v>
      </c>
      <c r="R109" s="309">
        <f t="shared" si="115"/>
        <v>5241.2359999999999</v>
      </c>
      <c r="S109" s="309">
        <f t="shared" si="116"/>
        <v>5241.2359999999999</v>
      </c>
      <c r="T109" s="309">
        <f t="shared" si="117"/>
        <v>5241.2359999999999</v>
      </c>
      <c r="U109" s="309">
        <f t="shared" si="118"/>
        <v>5241.2359999999999</v>
      </c>
      <c r="V109" s="309">
        <f t="shared" si="119"/>
        <v>5241.2359999999999</v>
      </c>
    </row>
    <row r="110" spans="1:22" ht="15" customHeight="1" x14ac:dyDescent="0.25">
      <c r="A110" s="41"/>
      <c r="B110" s="41"/>
      <c r="C110" s="41"/>
      <c r="D110" s="43"/>
      <c r="E110" s="41"/>
      <c r="F110" s="43" t="s">
        <v>359</v>
      </c>
      <c r="G110" s="275"/>
      <c r="H110" s="45"/>
      <c r="I110" s="109" t="s">
        <v>873</v>
      </c>
      <c r="J110" s="291">
        <f t="shared" si="120"/>
        <v>62894.831999999995</v>
      </c>
      <c r="K110" s="309">
        <f t="shared" si="108"/>
        <v>5241.2359999999999</v>
      </c>
      <c r="L110" s="309">
        <f t="shared" si="109"/>
        <v>5241.2359999999999</v>
      </c>
      <c r="M110" s="309">
        <f t="shared" si="110"/>
        <v>5241.2359999999999</v>
      </c>
      <c r="N110" s="309">
        <f t="shared" si="111"/>
        <v>5241.2359999999999</v>
      </c>
      <c r="O110" s="309">
        <f t="shared" si="112"/>
        <v>5241.2359999999999</v>
      </c>
      <c r="P110" s="309">
        <f t="shared" si="113"/>
        <v>5241.2359999999999</v>
      </c>
      <c r="Q110" s="309">
        <f t="shared" si="114"/>
        <v>5241.2359999999999</v>
      </c>
      <c r="R110" s="309">
        <f t="shared" si="115"/>
        <v>5241.2359999999999</v>
      </c>
      <c r="S110" s="309">
        <f t="shared" si="116"/>
        <v>5241.2359999999999</v>
      </c>
      <c r="T110" s="309">
        <f t="shared" si="117"/>
        <v>5241.2359999999999</v>
      </c>
      <c r="U110" s="309">
        <f t="shared" si="118"/>
        <v>5241.2359999999999</v>
      </c>
      <c r="V110" s="309">
        <f t="shared" si="119"/>
        <v>5241.2359999999999</v>
      </c>
    </row>
    <row r="111" spans="1:22" ht="15" customHeight="1" x14ac:dyDescent="0.25">
      <c r="A111" s="41" t="s">
        <v>321</v>
      </c>
      <c r="B111" s="114">
        <v>1525811100</v>
      </c>
      <c r="C111" s="41">
        <v>31111</v>
      </c>
      <c r="D111" s="43" t="s">
        <v>1371</v>
      </c>
      <c r="E111" s="41" t="s">
        <v>346</v>
      </c>
      <c r="F111" s="104" t="s">
        <v>1137</v>
      </c>
      <c r="G111" s="275" t="s">
        <v>341</v>
      </c>
      <c r="H111" s="45" t="s">
        <v>333</v>
      </c>
      <c r="I111" s="108" t="s">
        <v>365</v>
      </c>
      <c r="J111" s="292">
        <f>SUM(J112:J125)</f>
        <v>980000</v>
      </c>
      <c r="K111" s="313">
        <f t="shared" si="108"/>
        <v>81666.666666666672</v>
      </c>
      <c r="L111" s="313">
        <f t="shared" si="109"/>
        <v>81666.666666666672</v>
      </c>
      <c r="M111" s="313">
        <f t="shared" si="110"/>
        <v>81666.666666666672</v>
      </c>
      <c r="N111" s="313">
        <f t="shared" si="111"/>
        <v>81666.666666666672</v>
      </c>
      <c r="O111" s="313">
        <f t="shared" si="112"/>
        <v>81666.666666666672</v>
      </c>
      <c r="P111" s="313">
        <f t="shared" si="113"/>
        <v>81666.666666666672</v>
      </c>
      <c r="Q111" s="313">
        <f t="shared" si="114"/>
        <v>81666.666666666672</v>
      </c>
      <c r="R111" s="313">
        <f t="shared" si="115"/>
        <v>81666.666666666672</v>
      </c>
      <c r="S111" s="313">
        <f t="shared" si="116"/>
        <v>81666.666666666672</v>
      </c>
      <c r="T111" s="313">
        <f t="shared" si="117"/>
        <v>81666.666666666672</v>
      </c>
      <c r="U111" s="313">
        <f t="shared" si="118"/>
        <v>81666.666666666672</v>
      </c>
      <c r="V111" s="313">
        <f t="shared" si="119"/>
        <v>81666.666666666672</v>
      </c>
    </row>
    <row r="112" spans="1:22" ht="15" customHeight="1" x14ac:dyDescent="0.25">
      <c r="A112" s="41"/>
      <c r="B112" s="41"/>
      <c r="C112" s="41"/>
      <c r="D112" s="43"/>
      <c r="E112" s="41"/>
      <c r="F112" s="43" t="s">
        <v>333</v>
      </c>
      <c r="G112" s="275"/>
      <c r="H112" s="45"/>
      <c r="I112" s="109" t="s">
        <v>361</v>
      </c>
      <c r="J112" s="291">
        <v>70000</v>
      </c>
      <c r="K112" s="309">
        <f t="shared" si="108"/>
        <v>5833.333333333333</v>
      </c>
      <c r="L112" s="309">
        <f t="shared" si="109"/>
        <v>5833.333333333333</v>
      </c>
      <c r="M112" s="309">
        <f t="shared" si="110"/>
        <v>5833.333333333333</v>
      </c>
      <c r="N112" s="309">
        <f t="shared" si="111"/>
        <v>5833.333333333333</v>
      </c>
      <c r="O112" s="309">
        <f t="shared" si="112"/>
        <v>5833.333333333333</v>
      </c>
      <c r="P112" s="309">
        <f t="shared" si="113"/>
        <v>5833.333333333333</v>
      </c>
      <c r="Q112" s="309">
        <f t="shared" si="114"/>
        <v>5833.333333333333</v>
      </c>
      <c r="R112" s="309">
        <f t="shared" si="115"/>
        <v>5833.333333333333</v>
      </c>
      <c r="S112" s="309">
        <f t="shared" si="116"/>
        <v>5833.333333333333</v>
      </c>
      <c r="T112" s="309">
        <f t="shared" si="117"/>
        <v>5833.333333333333</v>
      </c>
      <c r="U112" s="309">
        <f t="shared" si="118"/>
        <v>5833.333333333333</v>
      </c>
      <c r="V112" s="309">
        <f t="shared" si="119"/>
        <v>5833.333333333333</v>
      </c>
    </row>
    <row r="113" spans="1:22" ht="15" customHeight="1" x14ac:dyDescent="0.25">
      <c r="A113" s="41"/>
      <c r="B113" s="41"/>
      <c r="C113" s="41"/>
      <c r="D113" s="43"/>
      <c r="E113" s="41"/>
      <c r="F113" s="43" t="s">
        <v>348</v>
      </c>
      <c r="G113" s="275"/>
      <c r="H113" s="45"/>
      <c r="I113" s="109" t="s">
        <v>362</v>
      </c>
      <c r="J113" s="291">
        <v>70000</v>
      </c>
      <c r="K113" s="309">
        <f t="shared" si="108"/>
        <v>5833.333333333333</v>
      </c>
      <c r="L113" s="309">
        <f t="shared" si="109"/>
        <v>5833.333333333333</v>
      </c>
      <c r="M113" s="309">
        <f t="shared" si="110"/>
        <v>5833.333333333333</v>
      </c>
      <c r="N113" s="309">
        <f t="shared" si="111"/>
        <v>5833.333333333333</v>
      </c>
      <c r="O113" s="309">
        <f t="shared" si="112"/>
        <v>5833.333333333333</v>
      </c>
      <c r="P113" s="309">
        <f t="shared" si="113"/>
        <v>5833.333333333333</v>
      </c>
      <c r="Q113" s="309">
        <f t="shared" si="114"/>
        <v>5833.333333333333</v>
      </c>
      <c r="R113" s="309">
        <f t="shared" si="115"/>
        <v>5833.333333333333</v>
      </c>
      <c r="S113" s="309">
        <f t="shared" si="116"/>
        <v>5833.333333333333</v>
      </c>
      <c r="T113" s="309">
        <f t="shared" si="117"/>
        <v>5833.333333333333</v>
      </c>
      <c r="U113" s="309">
        <f t="shared" si="118"/>
        <v>5833.333333333333</v>
      </c>
      <c r="V113" s="309">
        <f t="shared" si="119"/>
        <v>5833.333333333333</v>
      </c>
    </row>
    <row r="114" spans="1:22" ht="15" customHeight="1" x14ac:dyDescent="0.25">
      <c r="A114" s="41"/>
      <c r="B114" s="41"/>
      <c r="C114" s="41"/>
      <c r="D114" s="43"/>
      <c r="E114" s="41"/>
      <c r="F114" s="43" t="s">
        <v>347</v>
      </c>
      <c r="G114" s="275"/>
      <c r="H114" s="45"/>
      <c r="I114" s="109" t="s">
        <v>862</v>
      </c>
      <c r="J114" s="291">
        <v>70000</v>
      </c>
      <c r="K114" s="309">
        <f t="shared" si="108"/>
        <v>5833.333333333333</v>
      </c>
      <c r="L114" s="309">
        <f t="shared" si="109"/>
        <v>5833.333333333333</v>
      </c>
      <c r="M114" s="309">
        <f t="shared" si="110"/>
        <v>5833.333333333333</v>
      </c>
      <c r="N114" s="309">
        <f t="shared" si="111"/>
        <v>5833.333333333333</v>
      </c>
      <c r="O114" s="309">
        <f t="shared" si="112"/>
        <v>5833.333333333333</v>
      </c>
      <c r="P114" s="309">
        <f t="shared" si="113"/>
        <v>5833.333333333333</v>
      </c>
      <c r="Q114" s="309">
        <f t="shared" si="114"/>
        <v>5833.333333333333</v>
      </c>
      <c r="R114" s="309">
        <f t="shared" si="115"/>
        <v>5833.333333333333</v>
      </c>
      <c r="S114" s="309">
        <f t="shared" si="116"/>
        <v>5833.333333333333</v>
      </c>
      <c r="T114" s="309">
        <f t="shared" si="117"/>
        <v>5833.333333333333</v>
      </c>
      <c r="U114" s="309">
        <f t="shared" si="118"/>
        <v>5833.333333333333</v>
      </c>
      <c r="V114" s="309">
        <f t="shared" si="119"/>
        <v>5833.333333333333</v>
      </c>
    </row>
    <row r="115" spans="1:22" ht="15" customHeight="1" x14ac:dyDescent="0.25">
      <c r="A115" s="41"/>
      <c r="B115" s="41"/>
      <c r="C115" s="41"/>
      <c r="D115" s="43"/>
      <c r="E115" s="41"/>
      <c r="F115" s="43" t="s">
        <v>349</v>
      </c>
      <c r="G115" s="275"/>
      <c r="H115" s="45"/>
      <c r="I115" s="109" t="s">
        <v>863</v>
      </c>
      <c r="J115" s="291">
        <v>70000</v>
      </c>
      <c r="K115" s="309">
        <f t="shared" si="108"/>
        <v>5833.333333333333</v>
      </c>
      <c r="L115" s="309">
        <f t="shared" si="109"/>
        <v>5833.333333333333</v>
      </c>
      <c r="M115" s="309">
        <f t="shared" si="110"/>
        <v>5833.333333333333</v>
      </c>
      <c r="N115" s="309">
        <f t="shared" si="111"/>
        <v>5833.333333333333</v>
      </c>
      <c r="O115" s="309">
        <f t="shared" si="112"/>
        <v>5833.333333333333</v>
      </c>
      <c r="P115" s="309">
        <f t="shared" si="113"/>
        <v>5833.333333333333</v>
      </c>
      <c r="Q115" s="309">
        <f t="shared" si="114"/>
        <v>5833.333333333333</v>
      </c>
      <c r="R115" s="309">
        <f t="shared" si="115"/>
        <v>5833.333333333333</v>
      </c>
      <c r="S115" s="309">
        <f t="shared" si="116"/>
        <v>5833.333333333333</v>
      </c>
      <c r="T115" s="309">
        <f t="shared" si="117"/>
        <v>5833.333333333333</v>
      </c>
      <c r="U115" s="309">
        <f t="shared" si="118"/>
        <v>5833.333333333333</v>
      </c>
      <c r="V115" s="309">
        <f t="shared" si="119"/>
        <v>5833.333333333333</v>
      </c>
    </row>
    <row r="116" spans="1:22" ht="15" customHeight="1" x14ac:dyDescent="0.25">
      <c r="A116" s="41"/>
      <c r="B116" s="41"/>
      <c r="C116" s="41"/>
      <c r="D116" s="43"/>
      <c r="E116" s="41"/>
      <c r="F116" s="43" t="s">
        <v>350</v>
      </c>
      <c r="G116" s="275"/>
      <c r="H116" s="45"/>
      <c r="I116" s="109" t="s">
        <v>864</v>
      </c>
      <c r="J116" s="291">
        <v>70000</v>
      </c>
      <c r="K116" s="309">
        <f t="shared" si="108"/>
        <v>5833.333333333333</v>
      </c>
      <c r="L116" s="309">
        <f t="shared" si="109"/>
        <v>5833.333333333333</v>
      </c>
      <c r="M116" s="309">
        <f t="shared" si="110"/>
        <v>5833.333333333333</v>
      </c>
      <c r="N116" s="309">
        <f t="shared" si="111"/>
        <v>5833.333333333333</v>
      </c>
      <c r="O116" s="309">
        <f t="shared" si="112"/>
        <v>5833.333333333333</v>
      </c>
      <c r="P116" s="309">
        <f t="shared" si="113"/>
        <v>5833.333333333333</v>
      </c>
      <c r="Q116" s="309">
        <f t="shared" si="114"/>
        <v>5833.333333333333</v>
      </c>
      <c r="R116" s="309">
        <f t="shared" si="115"/>
        <v>5833.333333333333</v>
      </c>
      <c r="S116" s="309">
        <f t="shared" si="116"/>
        <v>5833.333333333333</v>
      </c>
      <c r="T116" s="309">
        <f t="shared" si="117"/>
        <v>5833.333333333333</v>
      </c>
      <c r="U116" s="309">
        <f t="shared" si="118"/>
        <v>5833.333333333333</v>
      </c>
      <c r="V116" s="309">
        <f t="shared" si="119"/>
        <v>5833.333333333333</v>
      </c>
    </row>
    <row r="117" spans="1:22" ht="15" customHeight="1" x14ac:dyDescent="0.25">
      <c r="A117" s="41"/>
      <c r="B117" s="41"/>
      <c r="C117" s="41"/>
      <c r="D117" s="43"/>
      <c r="E117" s="41"/>
      <c r="F117" s="43" t="s">
        <v>351</v>
      </c>
      <c r="G117" s="275"/>
      <c r="H117" s="45"/>
      <c r="I117" s="109" t="s">
        <v>865</v>
      </c>
      <c r="J117" s="291">
        <v>70000</v>
      </c>
      <c r="K117" s="309">
        <f t="shared" si="108"/>
        <v>5833.333333333333</v>
      </c>
      <c r="L117" s="309">
        <f t="shared" si="109"/>
        <v>5833.333333333333</v>
      </c>
      <c r="M117" s="309">
        <f t="shared" si="110"/>
        <v>5833.333333333333</v>
      </c>
      <c r="N117" s="309">
        <f t="shared" si="111"/>
        <v>5833.333333333333</v>
      </c>
      <c r="O117" s="309">
        <f t="shared" si="112"/>
        <v>5833.333333333333</v>
      </c>
      <c r="P117" s="309">
        <f t="shared" si="113"/>
        <v>5833.333333333333</v>
      </c>
      <c r="Q117" s="309">
        <f t="shared" si="114"/>
        <v>5833.333333333333</v>
      </c>
      <c r="R117" s="309">
        <f t="shared" si="115"/>
        <v>5833.333333333333</v>
      </c>
      <c r="S117" s="309">
        <f t="shared" si="116"/>
        <v>5833.333333333333</v>
      </c>
      <c r="T117" s="309">
        <f t="shared" si="117"/>
        <v>5833.333333333333</v>
      </c>
      <c r="U117" s="309">
        <f t="shared" si="118"/>
        <v>5833.333333333333</v>
      </c>
      <c r="V117" s="309">
        <f t="shared" si="119"/>
        <v>5833.333333333333</v>
      </c>
    </row>
    <row r="118" spans="1:22" ht="15" customHeight="1" x14ac:dyDescent="0.25">
      <c r="A118" s="41"/>
      <c r="B118" s="41"/>
      <c r="C118" s="41"/>
      <c r="D118" s="43"/>
      <c r="E118" s="41"/>
      <c r="F118" s="43" t="s">
        <v>352</v>
      </c>
      <c r="G118" s="275"/>
      <c r="H118" s="45"/>
      <c r="I118" s="109" t="s">
        <v>866</v>
      </c>
      <c r="J118" s="291">
        <v>70000</v>
      </c>
      <c r="K118" s="309">
        <f t="shared" si="108"/>
        <v>5833.333333333333</v>
      </c>
      <c r="L118" s="309">
        <f t="shared" si="109"/>
        <v>5833.333333333333</v>
      </c>
      <c r="M118" s="309">
        <f t="shared" si="110"/>
        <v>5833.333333333333</v>
      </c>
      <c r="N118" s="309">
        <f t="shared" si="111"/>
        <v>5833.333333333333</v>
      </c>
      <c r="O118" s="309">
        <f t="shared" si="112"/>
        <v>5833.333333333333</v>
      </c>
      <c r="P118" s="309">
        <f t="shared" si="113"/>
        <v>5833.333333333333</v>
      </c>
      <c r="Q118" s="309">
        <f t="shared" si="114"/>
        <v>5833.333333333333</v>
      </c>
      <c r="R118" s="309">
        <f t="shared" si="115"/>
        <v>5833.333333333333</v>
      </c>
      <c r="S118" s="309">
        <f t="shared" si="116"/>
        <v>5833.333333333333</v>
      </c>
      <c r="T118" s="309">
        <f t="shared" si="117"/>
        <v>5833.333333333333</v>
      </c>
      <c r="U118" s="309">
        <f t="shared" si="118"/>
        <v>5833.333333333333</v>
      </c>
      <c r="V118" s="309">
        <f t="shared" si="119"/>
        <v>5833.333333333333</v>
      </c>
    </row>
    <row r="119" spans="1:22" ht="15" customHeight="1" x14ac:dyDescent="0.25">
      <c r="A119" s="41"/>
      <c r="B119" s="41"/>
      <c r="C119" s="41"/>
      <c r="D119" s="43"/>
      <c r="E119" s="41"/>
      <c r="F119" s="43" t="s">
        <v>353</v>
      </c>
      <c r="G119" s="275"/>
      <c r="H119" s="45"/>
      <c r="I119" s="109" t="s">
        <v>867</v>
      </c>
      <c r="J119" s="291">
        <v>70000</v>
      </c>
      <c r="K119" s="309">
        <f t="shared" si="108"/>
        <v>5833.333333333333</v>
      </c>
      <c r="L119" s="309">
        <f t="shared" si="109"/>
        <v>5833.333333333333</v>
      </c>
      <c r="M119" s="309">
        <f t="shared" si="110"/>
        <v>5833.333333333333</v>
      </c>
      <c r="N119" s="309">
        <f t="shared" si="111"/>
        <v>5833.333333333333</v>
      </c>
      <c r="O119" s="309">
        <f t="shared" si="112"/>
        <v>5833.333333333333</v>
      </c>
      <c r="P119" s="309">
        <f t="shared" si="113"/>
        <v>5833.333333333333</v>
      </c>
      <c r="Q119" s="309">
        <f t="shared" si="114"/>
        <v>5833.333333333333</v>
      </c>
      <c r="R119" s="309">
        <f t="shared" si="115"/>
        <v>5833.333333333333</v>
      </c>
      <c r="S119" s="309">
        <f t="shared" si="116"/>
        <v>5833.333333333333</v>
      </c>
      <c r="T119" s="309">
        <f t="shared" si="117"/>
        <v>5833.333333333333</v>
      </c>
      <c r="U119" s="309">
        <f t="shared" si="118"/>
        <v>5833.333333333333</v>
      </c>
      <c r="V119" s="309">
        <f t="shared" si="119"/>
        <v>5833.333333333333</v>
      </c>
    </row>
    <row r="120" spans="1:22" ht="15" customHeight="1" x14ac:dyDescent="0.25">
      <c r="A120" s="41"/>
      <c r="B120" s="41"/>
      <c r="C120" s="41"/>
      <c r="D120" s="43"/>
      <c r="E120" s="41"/>
      <c r="F120" s="43" t="s">
        <v>354</v>
      </c>
      <c r="G120" s="275"/>
      <c r="H120" s="45"/>
      <c r="I120" s="109" t="s">
        <v>868</v>
      </c>
      <c r="J120" s="291">
        <v>70000</v>
      </c>
      <c r="K120" s="309">
        <f t="shared" si="108"/>
        <v>5833.333333333333</v>
      </c>
      <c r="L120" s="309">
        <f t="shared" si="109"/>
        <v>5833.333333333333</v>
      </c>
      <c r="M120" s="309">
        <f t="shared" si="110"/>
        <v>5833.333333333333</v>
      </c>
      <c r="N120" s="309">
        <f t="shared" si="111"/>
        <v>5833.333333333333</v>
      </c>
      <c r="O120" s="309">
        <f t="shared" si="112"/>
        <v>5833.333333333333</v>
      </c>
      <c r="P120" s="309">
        <f t="shared" si="113"/>
        <v>5833.333333333333</v>
      </c>
      <c r="Q120" s="309">
        <f t="shared" si="114"/>
        <v>5833.333333333333</v>
      </c>
      <c r="R120" s="309">
        <f t="shared" si="115"/>
        <v>5833.333333333333</v>
      </c>
      <c r="S120" s="309">
        <f t="shared" si="116"/>
        <v>5833.333333333333</v>
      </c>
      <c r="T120" s="309">
        <f t="shared" si="117"/>
        <v>5833.333333333333</v>
      </c>
      <c r="U120" s="309">
        <f t="shared" si="118"/>
        <v>5833.333333333333</v>
      </c>
      <c r="V120" s="309">
        <f t="shared" si="119"/>
        <v>5833.333333333333</v>
      </c>
    </row>
    <row r="121" spans="1:22" ht="15" customHeight="1" x14ac:dyDescent="0.25">
      <c r="A121" s="41"/>
      <c r="B121" s="41"/>
      <c r="C121" s="41"/>
      <c r="D121" s="43"/>
      <c r="E121" s="41"/>
      <c r="F121" s="43" t="s">
        <v>355</v>
      </c>
      <c r="G121" s="275"/>
      <c r="H121" s="45"/>
      <c r="I121" s="109" t="s">
        <v>869</v>
      </c>
      <c r="J121" s="291">
        <v>70000</v>
      </c>
      <c r="K121" s="309">
        <f t="shared" si="108"/>
        <v>5833.333333333333</v>
      </c>
      <c r="L121" s="309">
        <f t="shared" si="109"/>
        <v>5833.333333333333</v>
      </c>
      <c r="M121" s="309">
        <f t="shared" si="110"/>
        <v>5833.333333333333</v>
      </c>
      <c r="N121" s="309">
        <f t="shared" si="111"/>
        <v>5833.333333333333</v>
      </c>
      <c r="O121" s="309">
        <f t="shared" si="112"/>
        <v>5833.333333333333</v>
      </c>
      <c r="P121" s="309">
        <f t="shared" si="113"/>
        <v>5833.333333333333</v>
      </c>
      <c r="Q121" s="309">
        <f t="shared" si="114"/>
        <v>5833.333333333333</v>
      </c>
      <c r="R121" s="309">
        <f t="shared" si="115"/>
        <v>5833.333333333333</v>
      </c>
      <c r="S121" s="309">
        <f t="shared" si="116"/>
        <v>5833.333333333333</v>
      </c>
      <c r="T121" s="309">
        <f t="shared" si="117"/>
        <v>5833.333333333333</v>
      </c>
      <c r="U121" s="309">
        <f t="shared" si="118"/>
        <v>5833.333333333333</v>
      </c>
      <c r="V121" s="309">
        <f t="shared" si="119"/>
        <v>5833.333333333333</v>
      </c>
    </row>
    <row r="122" spans="1:22" ht="15" customHeight="1" x14ac:dyDescent="0.25">
      <c r="A122" s="41"/>
      <c r="B122" s="41"/>
      <c r="C122" s="41"/>
      <c r="D122" s="43"/>
      <c r="E122" s="41"/>
      <c r="F122" s="43" t="s">
        <v>356</v>
      </c>
      <c r="G122" s="275"/>
      <c r="H122" s="45"/>
      <c r="I122" s="109" t="s">
        <v>870</v>
      </c>
      <c r="J122" s="291">
        <v>70000</v>
      </c>
      <c r="K122" s="309">
        <f t="shared" si="108"/>
        <v>5833.333333333333</v>
      </c>
      <c r="L122" s="309">
        <f t="shared" si="109"/>
        <v>5833.333333333333</v>
      </c>
      <c r="M122" s="309">
        <f t="shared" si="110"/>
        <v>5833.333333333333</v>
      </c>
      <c r="N122" s="309">
        <f t="shared" si="111"/>
        <v>5833.333333333333</v>
      </c>
      <c r="O122" s="309">
        <f t="shared" si="112"/>
        <v>5833.333333333333</v>
      </c>
      <c r="P122" s="309">
        <f t="shared" si="113"/>
        <v>5833.333333333333</v>
      </c>
      <c r="Q122" s="309">
        <f t="shared" si="114"/>
        <v>5833.333333333333</v>
      </c>
      <c r="R122" s="309">
        <f t="shared" si="115"/>
        <v>5833.333333333333</v>
      </c>
      <c r="S122" s="309">
        <f t="shared" si="116"/>
        <v>5833.333333333333</v>
      </c>
      <c r="T122" s="309">
        <f t="shared" si="117"/>
        <v>5833.333333333333</v>
      </c>
      <c r="U122" s="309">
        <f t="shared" si="118"/>
        <v>5833.333333333333</v>
      </c>
      <c r="V122" s="309">
        <f t="shared" si="119"/>
        <v>5833.333333333333</v>
      </c>
    </row>
    <row r="123" spans="1:22" ht="15" customHeight="1" x14ac:dyDescent="0.25">
      <c r="A123" s="41"/>
      <c r="B123" s="41"/>
      <c r="C123" s="41"/>
      <c r="D123" s="43"/>
      <c r="E123" s="41"/>
      <c r="F123" s="43" t="s">
        <v>357</v>
      </c>
      <c r="G123" s="275"/>
      <c r="H123" s="45"/>
      <c r="I123" s="109" t="s">
        <v>871</v>
      </c>
      <c r="J123" s="291">
        <v>70000</v>
      </c>
      <c r="K123" s="309">
        <f t="shared" si="108"/>
        <v>5833.333333333333</v>
      </c>
      <c r="L123" s="309">
        <f t="shared" si="109"/>
        <v>5833.333333333333</v>
      </c>
      <c r="M123" s="309">
        <f t="shared" si="110"/>
        <v>5833.333333333333</v>
      </c>
      <c r="N123" s="309">
        <f t="shared" si="111"/>
        <v>5833.333333333333</v>
      </c>
      <c r="O123" s="309">
        <f t="shared" si="112"/>
        <v>5833.333333333333</v>
      </c>
      <c r="P123" s="309">
        <f t="shared" si="113"/>
        <v>5833.333333333333</v>
      </c>
      <c r="Q123" s="309">
        <f t="shared" si="114"/>
        <v>5833.333333333333</v>
      </c>
      <c r="R123" s="309">
        <f t="shared" si="115"/>
        <v>5833.333333333333</v>
      </c>
      <c r="S123" s="309">
        <f t="shared" si="116"/>
        <v>5833.333333333333</v>
      </c>
      <c r="T123" s="309">
        <f t="shared" si="117"/>
        <v>5833.333333333333</v>
      </c>
      <c r="U123" s="309">
        <f t="shared" si="118"/>
        <v>5833.333333333333</v>
      </c>
      <c r="V123" s="309">
        <f t="shared" si="119"/>
        <v>5833.333333333333</v>
      </c>
    </row>
    <row r="124" spans="1:22" ht="15" customHeight="1" x14ac:dyDescent="0.25">
      <c r="A124" s="41"/>
      <c r="B124" s="41"/>
      <c r="C124" s="41"/>
      <c r="D124" s="43"/>
      <c r="E124" s="41"/>
      <c r="F124" s="43" t="s">
        <v>358</v>
      </c>
      <c r="G124" s="275"/>
      <c r="H124" s="45"/>
      <c r="I124" s="109" t="s">
        <v>872</v>
      </c>
      <c r="J124" s="291">
        <v>70000</v>
      </c>
      <c r="K124" s="309">
        <f t="shared" si="108"/>
        <v>5833.333333333333</v>
      </c>
      <c r="L124" s="309">
        <f t="shared" si="109"/>
        <v>5833.333333333333</v>
      </c>
      <c r="M124" s="309">
        <f t="shared" si="110"/>
        <v>5833.333333333333</v>
      </c>
      <c r="N124" s="309">
        <f t="shared" si="111"/>
        <v>5833.333333333333</v>
      </c>
      <c r="O124" s="309">
        <f t="shared" si="112"/>
        <v>5833.333333333333</v>
      </c>
      <c r="P124" s="309">
        <f t="shared" si="113"/>
        <v>5833.333333333333</v>
      </c>
      <c r="Q124" s="309">
        <f t="shared" si="114"/>
        <v>5833.333333333333</v>
      </c>
      <c r="R124" s="309">
        <f t="shared" si="115"/>
        <v>5833.333333333333</v>
      </c>
      <c r="S124" s="309">
        <f t="shared" si="116"/>
        <v>5833.333333333333</v>
      </c>
      <c r="T124" s="309">
        <f t="shared" si="117"/>
        <v>5833.333333333333</v>
      </c>
      <c r="U124" s="309">
        <f t="shared" si="118"/>
        <v>5833.333333333333</v>
      </c>
      <c r="V124" s="309">
        <f t="shared" si="119"/>
        <v>5833.333333333333</v>
      </c>
    </row>
    <row r="125" spans="1:22" ht="15" customHeight="1" x14ac:dyDescent="0.25">
      <c r="A125" s="41"/>
      <c r="B125" s="41"/>
      <c r="C125" s="41"/>
      <c r="D125" s="43"/>
      <c r="E125" s="41"/>
      <c r="F125" s="43" t="s">
        <v>359</v>
      </c>
      <c r="G125" s="275"/>
      <c r="H125" s="45"/>
      <c r="I125" s="109" t="s">
        <v>873</v>
      </c>
      <c r="J125" s="291">
        <v>70000</v>
      </c>
      <c r="K125" s="309">
        <f t="shared" si="108"/>
        <v>5833.333333333333</v>
      </c>
      <c r="L125" s="309">
        <f t="shared" si="109"/>
        <v>5833.333333333333</v>
      </c>
      <c r="M125" s="309">
        <f t="shared" si="110"/>
        <v>5833.333333333333</v>
      </c>
      <c r="N125" s="309">
        <f t="shared" si="111"/>
        <v>5833.333333333333</v>
      </c>
      <c r="O125" s="309">
        <f t="shared" si="112"/>
        <v>5833.333333333333</v>
      </c>
      <c r="P125" s="309">
        <f t="shared" si="113"/>
        <v>5833.333333333333</v>
      </c>
      <c r="Q125" s="309">
        <f t="shared" si="114"/>
        <v>5833.333333333333</v>
      </c>
      <c r="R125" s="309">
        <f t="shared" si="115"/>
        <v>5833.333333333333</v>
      </c>
      <c r="S125" s="309">
        <f t="shared" si="116"/>
        <v>5833.333333333333</v>
      </c>
      <c r="T125" s="309">
        <f t="shared" si="117"/>
        <v>5833.333333333333</v>
      </c>
      <c r="U125" s="309">
        <f t="shared" si="118"/>
        <v>5833.333333333333</v>
      </c>
      <c r="V125" s="309">
        <f t="shared" si="119"/>
        <v>5833.333333333333</v>
      </c>
    </row>
    <row r="126" spans="1:22" ht="15" customHeight="1" x14ac:dyDescent="0.25">
      <c r="A126" s="41"/>
      <c r="B126" s="41"/>
      <c r="C126" s="41"/>
      <c r="D126" s="43"/>
      <c r="E126" s="41"/>
      <c r="F126" s="43"/>
      <c r="G126" s="275"/>
      <c r="H126" s="45"/>
      <c r="I126" s="50" t="s">
        <v>338</v>
      </c>
      <c r="J126" s="293">
        <f>SUM(J84:J125)-J111-J95</f>
        <v>15543406.80882192</v>
      </c>
      <c r="K126" s="312">
        <f t="shared" si="108"/>
        <v>1295283.9007351601</v>
      </c>
      <c r="L126" s="312">
        <f t="shared" si="109"/>
        <v>1295283.9007351601</v>
      </c>
      <c r="M126" s="312">
        <f t="shared" si="110"/>
        <v>1295283.9007351601</v>
      </c>
      <c r="N126" s="312">
        <f t="shared" si="111"/>
        <v>1295283.9007351601</v>
      </c>
      <c r="O126" s="312">
        <f t="shared" si="112"/>
        <v>1295283.9007351601</v>
      </c>
      <c r="P126" s="312">
        <f t="shared" si="113"/>
        <v>1295283.9007351601</v>
      </c>
      <c r="Q126" s="312">
        <f t="shared" si="114"/>
        <v>1295283.9007351601</v>
      </c>
      <c r="R126" s="312">
        <f t="shared" si="115"/>
        <v>1295283.9007351601</v>
      </c>
      <c r="S126" s="312">
        <f t="shared" si="116"/>
        <v>1295283.9007351601</v>
      </c>
      <c r="T126" s="312">
        <f t="shared" si="117"/>
        <v>1295283.9007351601</v>
      </c>
      <c r="U126" s="312">
        <f t="shared" si="118"/>
        <v>1295283.9007351601</v>
      </c>
      <c r="V126" s="312">
        <f t="shared" si="119"/>
        <v>1295283.9007351601</v>
      </c>
    </row>
    <row r="127" spans="1:22" ht="15" customHeight="1" x14ac:dyDescent="0.25">
      <c r="A127" s="41"/>
      <c r="B127" s="41"/>
      <c r="C127" s="41"/>
      <c r="D127" s="43"/>
      <c r="E127" s="41"/>
      <c r="F127" s="44">
        <v>2000</v>
      </c>
      <c r="G127" s="275"/>
      <c r="H127" s="45"/>
      <c r="I127" s="108" t="s">
        <v>817</v>
      </c>
      <c r="J127" s="291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</row>
    <row r="128" spans="1:22" ht="15" customHeight="1" x14ac:dyDescent="0.25">
      <c r="A128" s="41"/>
      <c r="B128" s="41"/>
      <c r="C128" s="41"/>
      <c r="D128" s="43"/>
      <c r="E128" s="41"/>
      <c r="F128" s="44">
        <v>2200</v>
      </c>
      <c r="G128" s="275"/>
      <c r="H128" s="45"/>
      <c r="I128" s="108" t="s">
        <v>821</v>
      </c>
      <c r="J128" s="291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</row>
    <row r="129" spans="1:22" ht="15" customHeight="1" x14ac:dyDescent="0.25">
      <c r="A129" s="41" t="s">
        <v>321</v>
      </c>
      <c r="B129" s="126">
        <v>1125100000</v>
      </c>
      <c r="C129" s="41">
        <v>31111</v>
      </c>
      <c r="D129" s="43" t="s">
        <v>1371</v>
      </c>
      <c r="E129" s="41" t="s">
        <v>346</v>
      </c>
      <c r="F129" s="43" t="s">
        <v>1122</v>
      </c>
      <c r="G129" s="275" t="s">
        <v>341</v>
      </c>
      <c r="H129" s="45" t="s">
        <v>333</v>
      </c>
      <c r="I129" s="109" t="s">
        <v>822</v>
      </c>
      <c r="J129" s="291">
        <v>50000</v>
      </c>
      <c r="K129" s="309">
        <f t="shared" ref="K129:K130" si="121">J129/12</f>
        <v>4166.666666666667</v>
      </c>
      <c r="L129" s="309">
        <f t="shared" ref="L129:L130" si="122">J129/12</f>
        <v>4166.666666666667</v>
      </c>
      <c r="M129" s="309">
        <f t="shared" ref="M129:M130" si="123">J129/12</f>
        <v>4166.666666666667</v>
      </c>
      <c r="N129" s="309">
        <f t="shared" ref="N129:N130" si="124">J129/12</f>
        <v>4166.666666666667</v>
      </c>
      <c r="O129" s="309">
        <f t="shared" ref="O129:O130" si="125">J129/12</f>
        <v>4166.666666666667</v>
      </c>
      <c r="P129" s="309">
        <f t="shared" ref="P129:P130" si="126">J129/12</f>
        <v>4166.666666666667</v>
      </c>
      <c r="Q129" s="309">
        <f t="shared" ref="Q129:Q130" si="127">J129/12</f>
        <v>4166.666666666667</v>
      </c>
      <c r="R129" s="309">
        <f t="shared" ref="R129:R130" si="128">J129/12</f>
        <v>4166.666666666667</v>
      </c>
      <c r="S129" s="309">
        <f t="shared" ref="S129:S130" si="129">J129/12</f>
        <v>4166.666666666667</v>
      </c>
      <c r="T129" s="309">
        <f t="shared" ref="T129:T130" si="130">J129/12</f>
        <v>4166.666666666667</v>
      </c>
      <c r="U129" s="309">
        <f t="shared" ref="U129:U130" si="131">J129/12</f>
        <v>4166.666666666667</v>
      </c>
      <c r="V129" s="309">
        <f t="shared" ref="V129:V130" si="132">J129/12</f>
        <v>4166.666666666667</v>
      </c>
    </row>
    <row r="130" spans="1:22" ht="15" customHeight="1" x14ac:dyDescent="0.25">
      <c r="A130" s="41"/>
      <c r="B130" s="41"/>
      <c r="C130" s="41"/>
      <c r="D130" s="43"/>
      <c r="E130" s="41"/>
      <c r="F130" s="43"/>
      <c r="G130" s="275"/>
      <c r="H130" s="45"/>
      <c r="I130" s="50" t="s">
        <v>338</v>
      </c>
      <c r="J130" s="293">
        <f>J129</f>
        <v>50000</v>
      </c>
      <c r="K130" s="312">
        <f t="shared" si="121"/>
        <v>4166.666666666667</v>
      </c>
      <c r="L130" s="312">
        <f t="shared" si="122"/>
        <v>4166.666666666667</v>
      </c>
      <c r="M130" s="312">
        <f t="shared" si="123"/>
        <v>4166.666666666667</v>
      </c>
      <c r="N130" s="312">
        <f t="shared" si="124"/>
        <v>4166.666666666667</v>
      </c>
      <c r="O130" s="312">
        <f t="shared" si="125"/>
        <v>4166.666666666667</v>
      </c>
      <c r="P130" s="312">
        <f t="shared" si="126"/>
        <v>4166.666666666667</v>
      </c>
      <c r="Q130" s="312">
        <f t="shared" si="127"/>
        <v>4166.666666666667</v>
      </c>
      <c r="R130" s="312">
        <f t="shared" si="128"/>
        <v>4166.666666666667</v>
      </c>
      <c r="S130" s="312">
        <f t="shared" si="129"/>
        <v>4166.666666666667</v>
      </c>
      <c r="T130" s="312">
        <f t="shared" si="130"/>
        <v>4166.666666666667</v>
      </c>
      <c r="U130" s="312">
        <f t="shared" si="131"/>
        <v>4166.666666666667</v>
      </c>
      <c r="V130" s="310">
        <f t="shared" si="132"/>
        <v>4166.666666666667</v>
      </c>
    </row>
    <row r="131" spans="1:22" ht="15" customHeight="1" x14ac:dyDescent="0.25">
      <c r="A131" s="41"/>
      <c r="B131" s="41"/>
      <c r="C131" s="41"/>
      <c r="D131" s="43"/>
      <c r="E131" s="41"/>
      <c r="F131" s="44">
        <v>3200</v>
      </c>
      <c r="G131" s="275"/>
      <c r="H131" s="45"/>
      <c r="I131" s="108" t="s">
        <v>858</v>
      </c>
      <c r="J131" s="291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</row>
    <row r="132" spans="1:22" ht="24.95" customHeight="1" x14ac:dyDescent="0.25">
      <c r="A132" s="41" t="s">
        <v>321</v>
      </c>
      <c r="B132" s="126">
        <v>1125100000</v>
      </c>
      <c r="C132" s="41">
        <v>31111</v>
      </c>
      <c r="D132" s="43" t="s">
        <v>1371</v>
      </c>
      <c r="E132" s="41" t="s">
        <v>346</v>
      </c>
      <c r="F132" s="41">
        <v>3231</v>
      </c>
      <c r="G132" s="275" t="s">
        <v>341</v>
      </c>
      <c r="H132" s="45" t="s">
        <v>333</v>
      </c>
      <c r="I132" s="109" t="s">
        <v>859</v>
      </c>
      <c r="J132" s="291">
        <v>24000</v>
      </c>
      <c r="K132" s="309">
        <f>J132/12</f>
        <v>2000</v>
      </c>
      <c r="L132" s="309">
        <f>J132/12</f>
        <v>2000</v>
      </c>
      <c r="M132" s="309">
        <f>J132/12</f>
        <v>2000</v>
      </c>
      <c r="N132" s="309">
        <f>J132/12</f>
        <v>2000</v>
      </c>
      <c r="O132" s="309">
        <f>J132/12</f>
        <v>2000</v>
      </c>
      <c r="P132" s="309">
        <f>J132/12</f>
        <v>2000</v>
      </c>
      <c r="Q132" s="309">
        <f>J132/12</f>
        <v>2000</v>
      </c>
      <c r="R132" s="309">
        <f>J132/12</f>
        <v>2000</v>
      </c>
      <c r="S132" s="309">
        <f>J132/12</f>
        <v>2000</v>
      </c>
      <c r="T132" s="309">
        <f>J132/12</f>
        <v>2000</v>
      </c>
      <c r="U132" s="309">
        <f>J132/12</f>
        <v>2000</v>
      </c>
      <c r="V132" s="309">
        <f>J132/12</f>
        <v>2000</v>
      </c>
    </row>
    <row r="133" spans="1:22" ht="15" customHeight="1" x14ac:dyDescent="0.25">
      <c r="A133" s="41"/>
      <c r="B133" s="41"/>
      <c r="C133" s="41"/>
      <c r="D133" s="43"/>
      <c r="E133" s="41"/>
      <c r="F133" s="104" t="s">
        <v>874</v>
      </c>
      <c r="G133" s="275"/>
      <c r="H133" s="45"/>
      <c r="I133" s="108" t="s">
        <v>875</v>
      </c>
      <c r="J133" s="291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</row>
    <row r="134" spans="1:22" ht="15" customHeight="1" x14ac:dyDescent="0.25">
      <c r="A134" s="41" t="s">
        <v>321</v>
      </c>
      <c r="B134" s="126">
        <v>1125100000</v>
      </c>
      <c r="C134" s="41">
        <v>31111</v>
      </c>
      <c r="D134" s="43" t="s">
        <v>1371</v>
      </c>
      <c r="E134" s="41" t="s">
        <v>346</v>
      </c>
      <c r="F134" s="43" t="s">
        <v>1138</v>
      </c>
      <c r="G134" s="275" t="s">
        <v>341</v>
      </c>
      <c r="H134" s="45" t="s">
        <v>333</v>
      </c>
      <c r="I134" s="109" t="s">
        <v>876</v>
      </c>
      <c r="J134" s="291">
        <v>1000</v>
      </c>
      <c r="K134" s="309">
        <f>J134/12</f>
        <v>83.333333333333329</v>
      </c>
      <c r="L134" s="309">
        <f>J134/12</f>
        <v>83.333333333333329</v>
      </c>
      <c r="M134" s="309">
        <f>J134/12</f>
        <v>83.333333333333329</v>
      </c>
      <c r="N134" s="309">
        <f>J134/12</f>
        <v>83.333333333333329</v>
      </c>
      <c r="O134" s="309">
        <f>J134/12</f>
        <v>83.333333333333329</v>
      </c>
      <c r="P134" s="309">
        <f>J134/12</f>
        <v>83.333333333333329</v>
      </c>
      <c r="Q134" s="309">
        <f>J134/12</f>
        <v>83.333333333333329</v>
      </c>
      <c r="R134" s="309">
        <f>J134/12</f>
        <v>83.333333333333329</v>
      </c>
      <c r="S134" s="309">
        <f>J134/12</f>
        <v>83.333333333333329</v>
      </c>
      <c r="T134" s="309">
        <f>J134/12</f>
        <v>83.333333333333329</v>
      </c>
      <c r="U134" s="309">
        <f>J134/12</f>
        <v>83.333333333333329</v>
      </c>
      <c r="V134" s="309">
        <f>J134/12</f>
        <v>83.333333333333329</v>
      </c>
    </row>
    <row r="135" spans="1:22" ht="15" customHeight="1" x14ac:dyDescent="0.25">
      <c r="A135" s="41"/>
      <c r="B135" s="41"/>
      <c r="C135" s="41"/>
      <c r="D135" s="43"/>
      <c r="E135" s="41"/>
      <c r="F135" s="43"/>
      <c r="G135" s="275"/>
      <c r="H135" s="45"/>
      <c r="I135" s="50" t="s">
        <v>833</v>
      </c>
      <c r="J135" s="293">
        <f>SUM(J131:J134)</f>
        <v>25000</v>
      </c>
      <c r="K135" s="312">
        <f t="shared" ref="K135:K136" si="133">J135/12</f>
        <v>2083.3333333333335</v>
      </c>
      <c r="L135" s="312">
        <f t="shared" ref="L135:L136" si="134">J135/12</f>
        <v>2083.3333333333335</v>
      </c>
      <c r="M135" s="312">
        <f t="shared" ref="M135:M136" si="135">J135/12</f>
        <v>2083.3333333333335</v>
      </c>
      <c r="N135" s="312">
        <f t="shared" ref="N135:N136" si="136">J135/12</f>
        <v>2083.3333333333335</v>
      </c>
      <c r="O135" s="312">
        <f t="shared" ref="O135:O136" si="137">J135/12</f>
        <v>2083.3333333333335</v>
      </c>
      <c r="P135" s="312">
        <f t="shared" ref="P135:P136" si="138">J135/12</f>
        <v>2083.3333333333335</v>
      </c>
      <c r="Q135" s="312">
        <f t="shared" ref="Q135:Q136" si="139">J135/12</f>
        <v>2083.3333333333335</v>
      </c>
      <c r="R135" s="312">
        <f t="shared" ref="R135:R136" si="140">J135/12</f>
        <v>2083.3333333333335</v>
      </c>
      <c r="S135" s="312">
        <f t="shared" ref="S135:S136" si="141">J135/12</f>
        <v>2083.3333333333335</v>
      </c>
      <c r="T135" s="312">
        <f t="shared" ref="T135:T136" si="142">J135/12</f>
        <v>2083.3333333333335</v>
      </c>
      <c r="U135" s="312">
        <f t="shared" ref="U135:U136" si="143">J135/12</f>
        <v>2083.3333333333335</v>
      </c>
      <c r="V135" s="312">
        <f t="shared" ref="V135:V136" si="144">J135/12</f>
        <v>2083.3333333333335</v>
      </c>
    </row>
    <row r="136" spans="1:22" ht="15" customHeight="1" x14ac:dyDescent="0.25">
      <c r="A136" s="41"/>
      <c r="B136" s="41"/>
      <c r="C136" s="41"/>
      <c r="D136" s="43"/>
      <c r="E136" s="41"/>
      <c r="F136" s="43"/>
      <c r="G136" s="275"/>
      <c r="H136" s="45"/>
      <c r="I136" s="110" t="s">
        <v>364</v>
      </c>
      <c r="J136" s="294">
        <f>J126+J130+J135</f>
        <v>15618406.80882192</v>
      </c>
      <c r="K136" s="326">
        <f t="shared" si="133"/>
        <v>1301533.9007351601</v>
      </c>
      <c r="L136" s="326">
        <f t="shared" si="134"/>
        <v>1301533.9007351601</v>
      </c>
      <c r="M136" s="326">
        <f t="shared" si="135"/>
        <v>1301533.9007351601</v>
      </c>
      <c r="N136" s="326">
        <f t="shared" si="136"/>
        <v>1301533.9007351601</v>
      </c>
      <c r="O136" s="326">
        <f t="shared" si="137"/>
        <v>1301533.9007351601</v>
      </c>
      <c r="P136" s="326">
        <f t="shared" si="138"/>
        <v>1301533.9007351601</v>
      </c>
      <c r="Q136" s="326">
        <f t="shared" si="139"/>
        <v>1301533.9007351601</v>
      </c>
      <c r="R136" s="326">
        <f t="shared" si="140"/>
        <v>1301533.9007351601</v>
      </c>
      <c r="S136" s="326">
        <f t="shared" si="141"/>
        <v>1301533.9007351601</v>
      </c>
      <c r="T136" s="326">
        <f t="shared" si="142"/>
        <v>1301533.9007351601</v>
      </c>
      <c r="U136" s="326">
        <f t="shared" si="143"/>
        <v>1301533.9007351601</v>
      </c>
      <c r="V136" s="326">
        <f t="shared" si="144"/>
        <v>1301533.9007351601</v>
      </c>
    </row>
    <row r="137" spans="1:22" ht="15" customHeight="1" x14ac:dyDescent="0.25">
      <c r="A137" s="38" t="s">
        <v>43</v>
      </c>
      <c r="B137" s="51"/>
      <c r="C137" s="13"/>
      <c r="D137" s="39"/>
      <c r="E137" s="13"/>
      <c r="F137" s="13"/>
      <c r="G137" s="277"/>
      <c r="H137" s="40"/>
      <c r="I137" s="55"/>
      <c r="J137" s="13"/>
      <c r="K137" s="311"/>
      <c r="L137" s="311"/>
      <c r="M137" s="311"/>
      <c r="N137" s="311"/>
      <c r="O137" s="311"/>
      <c r="P137" s="311"/>
      <c r="Q137" s="311"/>
      <c r="R137" s="311"/>
      <c r="S137" s="311"/>
      <c r="T137" s="311"/>
      <c r="U137" s="311"/>
      <c r="V137" s="311"/>
    </row>
    <row r="138" spans="1:22" ht="15" customHeight="1" x14ac:dyDescent="0.25">
      <c r="A138" s="41"/>
      <c r="B138" s="41"/>
      <c r="C138" s="41"/>
      <c r="D138" s="43"/>
      <c r="E138" s="41"/>
      <c r="F138" s="44">
        <v>1000</v>
      </c>
      <c r="G138" s="275"/>
      <c r="H138" s="45"/>
      <c r="I138" s="108" t="s">
        <v>326</v>
      </c>
      <c r="J138" s="291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</row>
    <row r="139" spans="1:22" ht="15" customHeight="1" x14ac:dyDescent="0.25">
      <c r="A139" s="41"/>
      <c r="B139" s="41"/>
      <c r="C139" s="41"/>
      <c r="D139" s="43"/>
      <c r="E139" s="41"/>
      <c r="F139" s="44">
        <v>1100</v>
      </c>
      <c r="G139" s="275"/>
      <c r="H139" s="45"/>
      <c r="I139" s="108" t="s">
        <v>327</v>
      </c>
      <c r="J139" s="291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</row>
    <row r="140" spans="1:22" ht="15" customHeight="1" x14ac:dyDescent="0.25">
      <c r="A140" s="41" t="s">
        <v>321</v>
      </c>
      <c r="B140" s="114">
        <v>1525811100</v>
      </c>
      <c r="C140" s="41">
        <v>31111</v>
      </c>
      <c r="D140" s="43" t="s">
        <v>1372</v>
      </c>
      <c r="E140" s="41" t="s">
        <v>366</v>
      </c>
      <c r="F140" s="41">
        <v>1131</v>
      </c>
      <c r="G140" s="275" t="s">
        <v>341</v>
      </c>
      <c r="H140" s="45" t="s">
        <v>348</v>
      </c>
      <c r="I140" s="109" t="s">
        <v>325</v>
      </c>
      <c r="J140" s="291">
        <f>Nómina!T38</f>
        <v>1584480</v>
      </c>
      <c r="K140" s="309">
        <f t="shared" ref="K140:K143" si="145">J140/12</f>
        <v>132040</v>
      </c>
      <c r="L140" s="309">
        <f t="shared" ref="L140:L143" si="146">J140/12</f>
        <v>132040</v>
      </c>
      <c r="M140" s="309">
        <f t="shared" ref="M140:M143" si="147">J140/12</f>
        <v>132040</v>
      </c>
      <c r="N140" s="309">
        <f t="shared" ref="N140:N143" si="148">J140/12</f>
        <v>132040</v>
      </c>
      <c r="O140" s="309">
        <f t="shared" ref="O140:O143" si="149">J140/12</f>
        <v>132040</v>
      </c>
      <c r="P140" s="309">
        <f t="shared" ref="P140:P143" si="150">J140/12</f>
        <v>132040</v>
      </c>
      <c r="Q140" s="309">
        <f t="shared" ref="Q140:Q143" si="151">J140/12</f>
        <v>132040</v>
      </c>
      <c r="R140" s="309">
        <f t="shared" ref="R140:R143" si="152">J140/12</f>
        <v>132040</v>
      </c>
      <c r="S140" s="309">
        <f t="shared" ref="S140:S143" si="153">J140/12</f>
        <v>132040</v>
      </c>
      <c r="T140" s="309">
        <f t="shared" ref="T140:T143" si="154">J140/12</f>
        <v>132040</v>
      </c>
      <c r="U140" s="309">
        <f t="shared" ref="U140:U143" si="155">J140/12</f>
        <v>132040</v>
      </c>
      <c r="V140" s="309">
        <f t="shared" ref="V140:V143" si="156">J140/12</f>
        <v>132040</v>
      </c>
    </row>
    <row r="141" spans="1:22" ht="15" customHeight="1" x14ac:dyDescent="0.25">
      <c r="A141" s="41" t="s">
        <v>321</v>
      </c>
      <c r="B141" s="114">
        <v>1525811100</v>
      </c>
      <c r="C141" s="41">
        <v>31111</v>
      </c>
      <c r="D141" s="43" t="s">
        <v>1372</v>
      </c>
      <c r="E141" s="41" t="s">
        <v>366</v>
      </c>
      <c r="F141" s="41">
        <v>1132</v>
      </c>
      <c r="G141" s="275" t="s">
        <v>341</v>
      </c>
      <c r="H141" s="45" t="s">
        <v>348</v>
      </c>
      <c r="I141" s="109" t="s">
        <v>335</v>
      </c>
      <c r="J141" s="291">
        <f>Nómina!U38</f>
        <v>158448</v>
      </c>
      <c r="K141" s="309">
        <f t="shared" si="145"/>
        <v>13204</v>
      </c>
      <c r="L141" s="309">
        <f t="shared" si="146"/>
        <v>13204</v>
      </c>
      <c r="M141" s="309">
        <f t="shared" si="147"/>
        <v>13204</v>
      </c>
      <c r="N141" s="309">
        <f t="shared" si="148"/>
        <v>13204</v>
      </c>
      <c r="O141" s="309">
        <f t="shared" si="149"/>
        <v>13204</v>
      </c>
      <c r="P141" s="309">
        <f t="shared" si="150"/>
        <v>13204</v>
      </c>
      <c r="Q141" s="309">
        <f t="shared" si="151"/>
        <v>13204</v>
      </c>
      <c r="R141" s="309">
        <f t="shared" si="152"/>
        <v>13204</v>
      </c>
      <c r="S141" s="309">
        <f t="shared" si="153"/>
        <v>13204</v>
      </c>
      <c r="T141" s="309">
        <f t="shared" si="154"/>
        <v>13204</v>
      </c>
      <c r="U141" s="309">
        <f t="shared" si="155"/>
        <v>13204</v>
      </c>
      <c r="V141" s="309">
        <f t="shared" si="156"/>
        <v>13204</v>
      </c>
    </row>
    <row r="142" spans="1:22" ht="15" customHeight="1" x14ac:dyDescent="0.25">
      <c r="A142" s="41" t="s">
        <v>321</v>
      </c>
      <c r="B142" s="114">
        <v>1525811100</v>
      </c>
      <c r="C142" s="41">
        <v>31111</v>
      </c>
      <c r="D142" s="43" t="s">
        <v>1372</v>
      </c>
      <c r="E142" s="41" t="s">
        <v>366</v>
      </c>
      <c r="F142" s="41">
        <v>1133</v>
      </c>
      <c r="G142" s="275" t="s">
        <v>341</v>
      </c>
      <c r="H142" s="45" t="s">
        <v>348</v>
      </c>
      <c r="I142" s="111" t="s">
        <v>336</v>
      </c>
      <c r="J142" s="291">
        <f>Nómina!V38</f>
        <v>158448</v>
      </c>
      <c r="K142" s="309">
        <f t="shared" si="145"/>
        <v>13204</v>
      </c>
      <c r="L142" s="309">
        <f t="shared" si="146"/>
        <v>13204</v>
      </c>
      <c r="M142" s="309">
        <f t="shared" si="147"/>
        <v>13204</v>
      </c>
      <c r="N142" s="309">
        <f t="shared" si="148"/>
        <v>13204</v>
      </c>
      <c r="O142" s="309">
        <f t="shared" si="149"/>
        <v>13204</v>
      </c>
      <c r="P142" s="309">
        <f t="shared" si="150"/>
        <v>13204</v>
      </c>
      <c r="Q142" s="309">
        <f t="shared" si="151"/>
        <v>13204</v>
      </c>
      <c r="R142" s="309">
        <f t="shared" si="152"/>
        <v>13204</v>
      </c>
      <c r="S142" s="309">
        <f t="shared" si="153"/>
        <v>13204</v>
      </c>
      <c r="T142" s="309">
        <f t="shared" si="154"/>
        <v>13204</v>
      </c>
      <c r="U142" s="309">
        <f t="shared" si="155"/>
        <v>13204</v>
      </c>
      <c r="V142" s="309">
        <f t="shared" si="156"/>
        <v>13204</v>
      </c>
    </row>
    <row r="143" spans="1:22" ht="15" customHeight="1" x14ac:dyDescent="0.25">
      <c r="A143" s="41" t="s">
        <v>321</v>
      </c>
      <c r="B143" s="114">
        <v>1525811100</v>
      </c>
      <c r="C143" s="41">
        <v>31111</v>
      </c>
      <c r="D143" s="43" t="s">
        <v>1372</v>
      </c>
      <c r="E143" s="41" t="s">
        <v>366</v>
      </c>
      <c r="F143" s="41">
        <v>1134</v>
      </c>
      <c r="G143" s="275" t="s">
        <v>341</v>
      </c>
      <c r="H143" s="45" t="s">
        <v>348</v>
      </c>
      <c r="I143" s="111" t="s">
        <v>337</v>
      </c>
      <c r="J143" s="291">
        <f>Nómina!W38</f>
        <v>158448</v>
      </c>
      <c r="K143" s="309">
        <f t="shared" si="145"/>
        <v>13204</v>
      </c>
      <c r="L143" s="309">
        <f t="shared" si="146"/>
        <v>13204</v>
      </c>
      <c r="M143" s="309">
        <f t="shared" si="147"/>
        <v>13204</v>
      </c>
      <c r="N143" s="309">
        <f t="shared" si="148"/>
        <v>13204</v>
      </c>
      <c r="O143" s="309">
        <f t="shared" si="149"/>
        <v>13204</v>
      </c>
      <c r="P143" s="309">
        <f t="shared" si="150"/>
        <v>13204</v>
      </c>
      <c r="Q143" s="309">
        <f t="shared" si="151"/>
        <v>13204</v>
      </c>
      <c r="R143" s="309">
        <f t="shared" si="152"/>
        <v>13204</v>
      </c>
      <c r="S143" s="309">
        <f t="shared" si="153"/>
        <v>13204</v>
      </c>
      <c r="T143" s="309">
        <f t="shared" si="154"/>
        <v>13204</v>
      </c>
      <c r="U143" s="309">
        <f t="shared" si="155"/>
        <v>13204</v>
      </c>
      <c r="V143" s="309">
        <f t="shared" si="156"/>
        <v>13204</v>
      </c>
    </row>
    <row r="144" spans="1:22" ht="15" customHeight="1" x14ac:dyDescent="0.25">
      <c r="A144" s="41"/>
      <c r="B144" s="114"/>
      <c r="C144" s="41"/>
      <c r="D144" s="43"/>
      <c r="E144" s="41"/>
      <c r="F144" s="44">
        <v>1200</v>
      </c>
      <c r="G144" s="275"/>
      <c r="H144" s="45"/>
      <c r="I144" s="112" t="s">
        <v>367</v>
      </c>
      <c r="J144" s="291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</row>
    <row r="145" spans="1:22" ht="15" customHeight="1" x14ac:dyDescent="0.25">
      <c r="A145" s="41" t="s">
        <v>321</v>
      </c>
      <c r="B145" s="114">
        <v>1525811100</v>
      </c>
      <c r="C145" s="41">
        <v>31111</v>
      </c>
      <c r="D145" s="43" t="s">
        <v>1372</v>
      </c>
      <c r="E145" s="41" t="s">
        <v>366</v>
      </c>
      <c r="F145" s="41">
        <v>1211</v>
      </c>
      <c r="G145" s="275" t="s">
        <v>341</v>
      </c>
      <c r="H145" s="45" t="s">
        <v>348</v>
      </c>
      <c r="I145" s="111" t="s">
        <v>332</v>
      </c>
      <c r="J145" s="291">
        <v>1500000</v>
      </c>
      <c r="K145" s="309">
        <f t="shared" ref="K145" si="157">J145/12</f>
        <v>125000</v>
      </c>
      <c r="L145" s="309">
        <f t="shared" ref="L145" si="158">J145/12</f>
        <v>125000</v>
      </c>
      <c r="M145" s="309">
        <f t="shared" ref="M145" si="159">J145/12</f>
        <v>125000</v>
      </c>
      <c r="N145" s="309">
        <f t="shared" ref="N145" si="160">J145/12</f>
        <v>125000</v>
      </c>
      <c r="O145" s="309">
        <f t="shared" ref="O145" si="161">J145/12</f>
        <v>125000</v>
      </c>
      <c r="P145" s="309">
        <f t="shared" ref="P145" si="162">J145/12</f>
        <v>125000</v>
      </c>
      <c r="Q145" s="309">
        <f t="shared" ref="Q145" si="163">J145/12</f>
        <v>125000</v>
      </c>
      <c r="R145" s="309">
        <f t="shared" ref="R145" si="164">J145/12</f>
        <v>125000</v>
      </c>
      <c r="S145" s="309">
        <f t="shared" ref="S145" si="165">J145/12</f>
        <v>125000</v>
      </c>
      <c r="T145" s="309">
        <f t="shared" ref="T145" si="166">J145/12</f>
        <v>125000</v>
      </c>
      <c r="U145" s="309">
        <f t="shared" ref="U145" si="167">J145/12</f>
        <v>125000</v>
      </c>
      <c r="V145" s="309">
        <f t="shared" ref="V145" si="168">J145/12</f>
        <v>125000</v>
      </c>
    </row>
    <row r="146" spans="1:22" ht="15" customHeight="1" x14ac:dyDescent="0.25">
      <c r="A146" s="41"/>
      <c r="B146" s="114"/>
      <c r="C146" s="41"/>
      <c r="D146" s="43"/>
      <c r="E146" s="41"/>
      <c r="F146" s="44">
        <v>1300</v>
      </c>
      <c r="G146" s="275"/>
      <c r="H146" s="45"/>
      <c r="I146" s="108" t="s">
        <v>328</v>
      </c>
      <c r="J146" s="291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</row>
    <row r="147" spans="1:22" ht="15" customHeight="1" x14ac:dyDescent="0.25">
      <c r="A147" s="41" t="s">
        <v>321</v>
      </c>
      <c r="B147" s="114">
        <v>1525811100</v>
      </c>
      <c r="C147" s="41">
        <v>31111</v>
      </c>
      <c r="D147" s="43" t="s">
        <v>1372</v>
      </c>
      <c r="E147" s="41" t="s">
        <v>366</v>
      </c>
      <c r="F147" s="41">
        <v>1321</v>
      </c>
      <c r="G147" s="275" t="s">
        <v>341</v>
      </c>
      <c r="H147" s="45" t="s">
        <v>348</v>
      </c>
      <c r="I147" s="109" t="s">
        <v>329</v>
      </c>
      <c r="J147" s="291">
        <f>Nómina!Y38</f>
        <v>33860.120547945204</v>
      </c>
      <c r="K147" s="309">
        <f t="shared" ref="K147:K149" si="169">J147/12</f>
        <v>2821.6767123287668</v>
      </c>
      <c r="L147" s="309">
        <f t="shared" ref="L147:L149" si="170">J147/12</f>
        <v>2821.6767123287668</v>
      </c>
      <c r="M147" s="309">
        <f t="shared" ref="M147:M149" si="171">J147/12</f>
        <v>2821.6767123287668</v>
      </c>
      <c r="N147" s="309">
        <f t="shared" ref="N147:N149" si="172">J147/12</f>
        <v>2821.6767123287668</v>
      </c>
      <c r="O147" s="309">
        <f t="shared" ref="O147:O149" si="173">J147/12</f>
        <v>2821.6767123287668</v>
      </c>
      <c r="P147" s="309">
        <f t="shared" ref="P147:P149" si="174">J147/12</f>
        <v>2821.6767123287668</v>
      </c>
      <c r="Q147" s="309">
        <f t="shared" ref="Q147:Q149" si="175">J147/12</f>
        <v>2821.6767123287668</v>
      </c>
      <c r="R147" s="309">
        <f t="shared" ref="R147:R149" si="176">J147/12</f>
        <v>2821.6767123287668</v>
      </c>
      <c r="S147" s="309">
        <f t="shared" ref="S147:S149" si="177">J147/12</f>
        <v>2821.6767123287668</v>
      </c>
      <c r="T147" s="309">
        <f t="shared" ref="T147:T149" si="178">J147/12</f>
        <v>2821.6767123287668</v>
      </c>
      <c r="U147" s="309">
        <f t="shared" ref="U147:U149" si="179">J147/12</f>
        <v>2821.6767123287668</v>
      </c>
      <c r="V147" s="309">
        <f t="shared" ref="V147:V149" si="180">J147/12</f>
        <v>2821.6767123287668</v>
      </c>
    </row>
    <row r="148" spans="1:22" ht="15" customHeight="1" x14ac:dyDescent="0.25">
      <c r="A148" s="41" t="s">
        <v>321</v>
      </c>
      <c r="B148" s="114">
        <v>1525811100</v>
      </c>
      <c r="C148" s="41">
        <v>31111</v>
      </c>
      <c r="D148" s="43" t="s">
        <v>1372</v>
      </c>
      <c r="E148" s="41" t="s">
        <v>366</v>
      </c>
      <c r="F148" s="41">
        <v>1323</v>
      </c>
      <c r="G148" s="275" t="s">
        <v>341</v>
      </c>
      <c r="H148" s="45" t="s">
        <v>348</v>
      </c>
      <c r="I148" s="109" t="s">
        <v>330</v>
      </c>
      <c r="J148" s="291">
        <f>Nómina!Z38</f>
        <v>207189.04109589042</v>
      </c>
      <c r="K148" s="309">
        <f t="shared" si="169"/>
        <v>17265.753424657534</v>
      </c>
      <c r="L148" s="309">
        <f t="shared" si="170"/>
        <v>17265.753424657534</v>
      </c>
      <c r="M148" s="309">
        <f t="shared" si="171"/>
        <v>17265.753424657534</v>
      </c>
      <c r="N148" s="309">
        <f t="shared" si="172"/>
        <v>17265.753424657534</v>
      </c>
      <c r="O148" s="309">
        <f t="shared" si="173"/>
        <v>17265.753424657534</v>
      </c>
      <c r="P148" s="309">
        <f t="shared" si="174"/>
        <v>17265.753424657534</v>
      </c>
      <c r="Q148" s="309">
        <f t="shared" si="175"/>
        <v>17265.753424657534</v>
      </c>
      <c r="R148" s="309">
        <f t="shared" si="176"/>
        <v>17265.753424657534</v>
      </c>
      <c r="S148" s="309">
        <f t="shared" si="177"/>
        <v>17265.753424657534</v>
      </c>
      <c r="T148" s="309">
        <f t="shared" si="178"/>
        <v>17265.753424657534</v>
      </c>
      <c r="U148" s="309">
        <f t="shared" si="179"/>
        <v>17265.753424657534</v>
      </c>
      <c r="V148" s="309">
        <f t="shared" si="180"/>
        <v>17265.753424657534</v>
      </c>
    </row>
    <row r="149" spans="1:22" ht="15" customHeight="1" x14ac:dyDescent="0.25">
      <c r="A149" s="41" t="s">
        <v>321</v>
      </c>
      <c r="B149" s="114">
        <v>1525811100</v>
      </c>
      <c r="C149" s="41">
        <v>31111</v>
      </c>
      <c r="D149" s="43" t="s">
        <v>1372</v>
      </c>
      <c r="E149" s="41" t="s">
        <v>366</v>
      </c>
      <c r="F149" s="41">
        <v>1341</v>
      </c>
      <c r="G149" s="275" t="s">
        <v>341</v>
      </c>
      <c r="H149" s="45" t="s">
        <v>348</v>
      </c>
      <c r="I149" s="109" t="s">
        <v>915</v>
      </c>
      <c r="J149" s="291">
        <v>6000</v>
      </c>
      <c r="K149" s="309">
        <f t="shared" si="169"/>
        <v>500</v>
      </c>
      <c r="L149" s="309">
        <f t="shared" si="170"/>
        <v>500</v>
      </c>
      <c r="M149" s="309">
        <f t="shared" si="171"/>
        <v>500</v>
      </c>
      <c r="N149" s="309">
        <f t="shared" si="172"/>
        <v>500</v>
      </c>
      <c r="O149" s="309">
        <f t="shared" si="173"/>
        <v>500</v>
      </c>
      <c r="P149" s="309">
        <f t="shared" si="174"/>
        <v>500</v>
      </c>
      <c r="Q149" s="309">
        <f t="shared" si="175"/>
        <v>500</v>
      </c>
      <c r="R149" s="309">
        <f t="shared" si="176"/>
        <v>500</v>
      </c>
      <c r="S149" s="309">
        <f t="shared" si="177"/>
        <v>500</v>
      </c>
      <c r="T149" s="309">
        <f t="shared" si="178"/>
        <v>500</v>
      </c>
      <c r="U149" s="309">
        <f t="shared" si="179"/>
        <v>500</v>
      </c>
      <c r="V149" s="309">
        <f t="shared" si="180"/>
        <v>500</v>
      </c>
    </row>
    <row r="150" spans="1:22" ht="15" customHeight="1" x14ac:dyDescent="0.25">
      <c r="A150" s="41"/>
      <c r="B150" s="114"/>
      <c r="C150" s="41"/>
      <c r="D150" s="43"/>
      <c r="E150" s="41"/>
      <c r="F150" s="44">
        <v>1500</v>
      </c>
      <c r="G150" s="275"/>
      <c r="H150" s="45"/>
      <c r="I150" s="108" t="s">
        <v>365</v>
      </c>
      <c r="J150" s="291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</row>
    <row r="151" spans="1:22" ht="15" customHeight="1" x14ac:dyDescent="0.25">
      <c r="A151" s="41" t="s">
        <v>321</v>
      </c>
      <c r="B151" s="114">
        <v>1525811100</v>
      </c>
      <c r="C151" s="41">
        <v>31111</v>
      </c>
      <c r="D151" s="43" t="s">
        <v>1372</v>
      </c>
      <c r="E151" s="41" t="s">
        <v>366</v>
      </c>
      <c r="F151" s="41">
        <v>1521</v>
      </c>
      <c r="G151" s="275" t="s">
        <v>857</v>
      </c>
      <c r="H151" s="45" t="s">
        <v>324</v>
      </c>
      <c r="I151" s="109" t="s">
        <v>691</v>
      </c>
      <c r="J151" s="291">
        <v>2500000</v>
      </c>
      <c r="K151" s="309">
        <f t="shared" ref="K151:K152" si="181">J151/12</f>
        <v>208333.33333333334</v>
      </c>
      <c r="L151" s="309">
        <f t="shared" ref="L151:L152" si="182">J151/12</f>
        <v>208333.33333333334</v>
      </c>
      <c r="M151" s="309">
        <f t="shared" ref="M151:M152" si="183">J151/12</f>
        <v>208333.33333333334</v>
      </c>
      <c r="N151" s="309">
        <f t="shared" ref="N151:N152" si="184">J151/12</f>
        <v>208333.33333333334</v>
      </c>
      <c r="O151" s="309">
        <f t="shared" ref="O151:O152" si="185">J151/12</f>
        <v>208333.33333333334</v>
      </c>
      <c r="P151" s="309">
        <f t="shared" ref="P151:P152" si="186">J151/12</f>
        <v>208333.33333333334</v>
      </c>
      <c r="Q151" s="309">
        <f t="shared" ref="Q151:Q152" si="187">J151/12</f>
        <v>208333.33333333334</v>
      </c>
      <c r="R151" s="309">
        <f t="shared" ref="R151:R152" si="188">J151/12</f>
        <v>208333.33333333334</v>
      </c>
      <c r="S151" s="309">
        <f t="shared" ref="S151:S152" si="189">J151/12</f>
        <v>208333.33333333334</v>
      </c>
      <c r="T151" s="309">
        <f t="shared" ref="T151:T152" si="190">J151/12</f>
        <v>208333.33333333334</v>
      </c>
      <c r="U151" s="309">
        <f t="shared" ref="U151:U152" si="191">J151/12</f>
        <v>208333.33333333334</v>
      </c>
      <c r="V151" s="309">
        <f t="shared" ref="V151:V152" si="192">J151/12</f>
        <v>208333.33333333334</v>
      </c>
    </row>
    <row r="152" spans="1:22" ht="15" customHeight="1" x14ac:dyDescent="0.25">
      <c r="A152" s="41"/>
      <c r="B152" s="41"/>
      <c r="C152" s="41"/>
      <c r="D152" s="43"/>
      <c r="E152" s="41"/>
      <c r="F152" s="41"/>
      <c r="G152" s="275"/>
      <c r="H152" s="45"/>
      <c r="I152" s="50" t="s">
        <v>338</v>
      </c>
      <c r="J152" s="293">
        <f>SUM(J138:J151)</f>
        <v>6306873.1616438357</v>
      </c>
      <c r="K152" s="312">
        <f t="shared" si="181"/>
        <v>525572.76347031968</v>
      </c>
      <c r="L152" s="312">
        <f t="shared" si="182"/>
        <v>525572.76347031968</v>
      </c>
      <c r="M152" s="312">
        <f t="shared" si="183"/>
        <v>525572.76347031968</v>
      </c>
      <c r="N152" s="312">
        <f t="shared" si="184"/>
        <v>525572.76347031968</v>
      </c>
      <c r="O152" s="312">
        <f t="shared" si="185"/>
        <v>525572.76347031968</v>
      </c>
      <c r="P152" s="312">
        <f t="shared" si="186"/>
        <v>525572.76347031968</v>
      </c>
      <c r="Q152" s="312">
        <f t="shared" si="187"/>
        <v>525572.76347031968</v>
      </c>
      <c r="R152" s="312">
        <f t="shared" si="188"/>
        <v>525572.76347031968</v>
      </c>
      <c r="S152" s="312">
        <f t="shared" si="189"/>
        <v>525572.76347031968</v>
      </c>
      <c r="T152" s="312">
        <f t="shared" si="190"/>
        <v>525572.76347031968</v>
      </c>
      <c r="U152" s="312">
        <f t="shared" si="191"/>
        <v>525572.76347031968</v>
      </c>
      <c r="V152" s="312">
        <f t="shared" si="192"/>
        <v>525572.76347031968</v>
      </c>
    </row>
    <row r="153" spans="1:22" ht="15" customHeight="1" x14ac:dyDescent="0.25">
      <c r="A153" s="41"/>
      <c r="B153" s="41"/>
      <c r="C153" s="41"/>
      <c r="D153" s="43"/>
      <c r="E153" s="41"/>
      <c r="F153" s="44">
        <v>2000</v>
      </c>
      <c r="G153" s="275"/>
      <c r="H153" s="45"/>
      <c r="I153" s="108" t="s">
        <v>817</v>
      </c>
      <c r="J153" s="291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</row>
    <row r="154" spans="1:22" ht="15" customHeight="1" x14ac:dyDescent="0.25">
      <c r="A154" s="41"/>
      <c r="B154" s="41"/>
      <c r="C154" s="41"/>
      <c r="D154" s="43"/>
      <c r="E154" s="41"/>
      <c r="F154" s="44">
        <v>2200</v>
      </c>
      <c r="G154" s="275"/>
      <c r="H154" s="45"/>
      <c r="I154" s="108" t="s">
        <v>821</v>
      </c>
      <c r="J154" s="291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</row>
    <row r="155" spans="1:22" ht="15" customHeight="1" x14ac:dyDescent="0.25">
      <c r="A155" s="41" t="s">
        <v>321</v>
      </c>
      <c r="B155" s="126">
        <v>1125100000</v>
      </c>
      <c r="C155" s="41">
        <v>31111</v>
      </c>
      <c r="D155" s="43" t="s">
        <v>1372</v>
      </c>
      <c r="E155" s="41" t="s">
        <v>366</v>
      </c>
      <c r="F155" s="43" t="s">
        <v>1122</v>
      </c>
      <c r="G155" s="275" t="s">
        <v>341</v>
      </c>
      <c r="H155" s="45" t="s">
        <v>348</v>
      </c>
      <c r="I155" s="109" t="s">
        <v>822</v>
      </c>
      <c r="J155" s="291">
        <v>100000</v>
      </c>
      <c r="K155" s="309">
        <f t="shared" ref="K155" si="193">J155/12</f>
        <v>8333.3333333333339</v>
      </c>
      <c r="L155" s="309">
        <f t="shared" ref="L155" si="194">J155/12</f>
        <v>8333.3333333333339</v>
      </c>
      <c r="M155" s="309">
        <f t="shared" ref="M155" si="195">J155/12</f>
        <v>8333.3333333333339</v>
      </c>
      <c r="N155" s="309">
        <f t="shared" ref="N155" si="196">J155/12</f>
        <v>8333.3333333333339</v>
      </c>
      <c r="O155" s="309">
        <f t="shared" ref="O155" si="197">J155/12</f>
        <v>8333.3333333333339</v>
      </c>
      <c r="P155" s="309">
        <f t="shared" ref="P155" si="198">J155/12</f>
        <v>8333.3333333333339</v>
      </c>
      <c r="Q155" s="309">
        <f t="shared" ref="Q155" si="199">J155/12</f>
        <v>8333.3333333333339</v>
      </c>
      <c r="R155" s="309">
        <f t="shared" ref="R155" si="200">J155/12</f>
        <v>8333.3333333333339</v>
      </c>
      <c r="S155" s="309">
        <f t="shared" ref="S155" si="201">J155/12</f>
        <v>8333.3333333333339</v>
      </c>
      <c r="T155" s="309">
        <f t="shared" ref="T155" si="202">J155/12</f>
        <v>8333.3333333333339</v>
      </c>
      <c r="U155" s="309">
        <f t="shared" ref="U155" si="203">J155/12</f>
        <v>8333.3333333333339</v>
      </c>
      <c r="V155" s="309">
        <f t="shared" ref="V155" si="204">J155/12</f>
        <v>8333.3333333333339</v>
      </c>
    </row>
    <row r="156" spans="1:22" ht="15" customHeight="1" x14ac:dyDescent="0.25">
      <c r="A156" s="41"/>
      <c r="B156" s="41"/>
      <c r="C156" s="41"/>
      <c r="D156" s="43"/>
      <c r="E156" s="41"/>
      <c r="F156" s="104" t="s">
        <v>877</v>
      </c>
      <c r="G156" s="275"/>
      <c r="H156" s="45"/>
      <c r="I156" s="108" t="s">
        <v>823</v>
      </c>
      <c r="J156" s="291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</row>
    <row r="157" spans="1:22" ht="15" customHeight="1" x14ac:dyDescent="0.25">
      <c r="A157" s="41" t="s">
        <v>321</v>
      </c>
      <c r="B157" s="126">
        <v>1125100000</v>
      </c>
      <c r="C157" s="41">
        <v>31111</v>
      </c>
      <c r="D157" s="43" t="s">
        <v>1372</v>
      </c>
      <c r="E157" s="41" t="s">
        <v>366</v>
      </c>
      <c r="F157" s="43" t="s">
        <v>1123</v>
      </c>
      <c r="G157" s="275" t="s">
        <v>341</v>
      </c>
      <c r="H157" s="45" t="s">
        <v>348</v>
      </c>
      <c r="I157" s="109" t="s">
        <v>824</v>
      </c>
      <c r="J157" s="291">
        <v>150000</v>
      </c>
      <c r="K157" s="309">
        <f t="shared" ref="K157:K158" si="205">J157/12</f>
        <v>12500</v>
      </c>
      <c r="L157" s="309">
        <f t="shared" ref="L157:L158" si="206">J157/12</f>
        <v>12500</v>
      </c>
      <c r="M157" s="309">
        <f t="shared" ref="M157:M158" si="207">J157/12</f>
        <v>12500</v>
      </c>
      <c r="N157" s="309">
        <f t="shared" ref="N157:N158" si="208">J157/12</f>
        <v>12500</v>
      </c>
      <c r="O157" s="309">
        <f t="shared" ref="O157:O158" si="209">J157/12</f>
        <v>12500</v>
      </c>
      <c r="P157" s="309">
        <f t="shared" ref="P157:P158" si="210">J157/12</f>
        <v>12500</v>
      </c>
      <c r="Q157" s="309">
        <f t="shared" ref="Q157:Q158" si="211">J157/12</f>
        <v>12500</v>
      </c>
      <c r="R157" s="309">
        <f t="shared" ref="R157:R158" si="212">J157/12</f>
        <v>12500</v>
      </c>
      <c r="S157" s="309">
        <f t="shared" ref="S157:S158" si="213">J157/12</f>
        <v>12500</v>
      </c>
      <c r="T157" s="309">
        <f t="shared" ref="T157:T158" si="214">J157/12</f>
        <v>12500</v>
      </c>
      <c r="U157" s="309">
        <f t="shared" ref="U157:U158" si="215">J157/12</f>
        <v>12500</v>
      </c>
      <c r="V157" s="309">
        <f t="shared" ref="V157:V158" si="216">J157/12</f>
        <v>12500</v>
      </c>
    </row>
    <row r="158" spans="1:22" ht="15" customHeight="1" x14ac:dyDescent="0.25">
      <c r="A158" s="41"/>
      <c r="B158" s="41"/>
      <c r="C158" s="41"/>
      <c r="D158" s="43"/>
      <c r="E158" s="41"/>
      <c r="F158" s="43"/>
      <c r="G158" s="275"/>
      <c r="H158" s="45"/>
      <c r="I158" s="50" t="s">
        <v>825</v>
      </c>
      <c r="J158" s="293">
        <f>SUM(J153:J157)</f>
        <v>250000</v>
      </c>
      <c r="K158" s="312">
        <f t="shared" si="205"/>
        <v>20833.333333333332</v>
      </c>
      <c r="L158" s="312">
        <f t="shared" si="206"/>
        <v>20833.333333333332</v>
      </c>
      <c r="M158" s="312">
        <f t="shared" si="207"/>
        <v>20833.333333333332</v>
      </c>
      <c r="N158" s="312">
        <f t="shared" si="208"/>
        <v>20833.333333333332</v>
      </c>
      <c r="O158" s="312">
        <f t="shared" si="209"/>
        <v>20833.333333333332</v>
      </c>
      <c r="P158" s="312">
        <f t="shared" si="210"/>
        <v>20833.333333333332</v>
      </c>
      <c r="Q158" s="312">
        <f t="shared" si="211"/>
        <v>20833.333333333332</v>
      </c>
      <c r="R158" s="312">
        <f t="shared" si="212"/>
        <v>20833.333333333332</v>
      </c>
      <c r="S158" s="312">
        <f t="shared" si="213"/>
        <v>20833.333333333332</v>
      </c>
      <c r="T158" s="312">
        <f t="shared" si="214"/>
        <v>20833.333333333332</v>
      </c>
      <c r="U158" s="312">
        <f t="shared" si="215"/>
        <v>20833.333333333332</v>
      </c>
      <c r="V158" s="312">
        <f t="shared" si="216"/>
        <v>20833.333333333332</v>
      </c>
    </row>
    <row r="159" spans="1:22" ht="15" customHeight="1" x14ac:dyDescent="0.25">
      <c r="A159" s="41"/>
      <c r="B159" s="41"/>
      <c r="C159" s="41"/>
      <c r="D159" s="43"/>
      <c r="E159" s="41"/>
      <c r="F159" s="104" t="s">
        <v>811</v>
      </c>
      <c r="G159" s="275"/>
      <c r="H159" s="45"/>
      <c r="I159" s="108" t="s">
        <v>812</v>
      </c>
      <c r="J159" s="291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</row>
    <row r="160" spans="1:22" ht="15" customHeight="1" x14ac:dyDescent="0.25">
      <c r="A160" s="41"/>
      <c r="B160" s="41"/>
      <c r="C160" s="41"/>
      <c r="D160" s="43"/>
      <c r="E160" s="41"/>
      <c r="F160" s="104" t="s">
        <v>878</v>
      </c>
      <c r="G160" s="275"/>
      <c r="H160" s="45"/>
      <c r="I160" s="108" t="s">
        <v>858</v>
      </c>
      <c r="J160" s="291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</row>
    <row r="161" spans="1:22" ht="24.95" customHeight="1" x14ac:dyDescent="0.25">
      <c r="A161" s="41" t="s">
        <v>321</v>
      </c>
      <c r="B161" s="126">
        <v>1125100000</v>
      </c>
      <c r="C161" s="41">
        <v>31111</v>
      </c>
      <c r="D161" s="43" t="s">
        <v>1372</v>
      </c>
      <c r="E161" s="41" t="s">
        <v>366</v>
      </c>
      <c r="F161" s="43" t="s">
        <v>1139</v>
      </c>
      <c r="G161" s="275" t="s">
        <v>341</v>
      </c>
      <c r="H161" s="45" t="s">
        <v>348</v>
      </c>
      <c r="I161" s="109" t="s">
        <v>859</v>
      </c>
      <c r="J161" s="291">
        <v>24000</v>
      </c>
      <c r="K161" s="309">
        <f t="shared" ref="K161" si="217">J161/12</f>
        <v>2000</v>
      </c>
      <c r="L161" s="309">
        <f t="shared" ref="L161" si="218">J161/12</f>
        <v>2000</v>
      </c>
      <c r="M161" s="309">
        <f t="shared" ref="M161" si="219">J161/12</f>
        <v>2000</v>
      </c>
      <c r="N161" s="309">
        <f t="shared" ref="N161" si="220">J161/12</f>
        <v>2000</v>
      </c>
      <c r="O161" s="309">
        <f t="shared" ref="O161" si="221">J161/12</f>
        <v>2000</v>
      </c>
      <c r="P161" s="309">
        <f t="shared" ref="P161" si="222">J161/12</f>
        <v>2000</v>
      </c>
      <c r="Q161" s="309">
        <f t="shared" ref="Q161" si="223">J161/12</f>
        <v>2000</v>
      </c>
      <c r="R161" s="309">
        <f t="shared" ref="R161" si="224">J161/12</f>
        <v>2000</v>
      </c>
      <c r="S161" s="309">
        <f t="shared" ref="S161" si="225">J161/12</f>
        <v>2000</v>
      </c>
      <c r="T161" s="309">
        <f t="shared" ref="T161" si="226">J161/12</f>
        <v>2000</v>
      </c>
      <c r="U161" s="309">
        <f t="shared" ref="U161" si="227">J161/12</f>
        <v>2000</v>
      </c>
      <c r="V161" s="309">
        <f t="shared" ref="V161" si="228">J161/12</f>
        <v>2000</v>
      </c>
    </row>
    <row r="162" spans="1:22" ht="24.95" customHeight="1" x14ac:dyDescent="0.25">
      <c r="A162" s="41"/>
      <c r="B162" s="41"/>
      <c r="C162" s="41"/>
      <c r="D162" s="43"/>
      <c r="E162" s="41"/>
      <c r="F162" s="104" t="s">
        <v>879</v>
      </c>
      <c r="G162" s="275"/>
      <c r="H162" s="45"/>
      <c r="I162" s="108" t="s">
        <v>826</v>
      </c>
      <c r="J162" s="291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</row>
    <row r="163" spans="1:22" ht="15" customHeight="1" x14ac:dyDescent="0.25">
      <c r="A163" s="41" t="s">
        <v>321</v>
      </c>
      <c r="B163" s="126">
        <v>1125100000</v>
      </c>
      <c r="C163" s="41">
        <v>31111</v>
      </c>
      <c r="D163" s="43" t="s">
        <v>1372</v>
      </c>
      <c r="E163" s="41" t="s">
        <v>366</v>
      </c>
      <c r="F163" s="43" t="s">
        <v>1100</v>
      </c>
      <c r="G163" s="275" t="s">
        <v>341</v>
      </c>
      <c r="H163" s="45" t="s">
        <v>348</v>
      </c>
      <c r="I163" s="109" t="s">
        <v>827</v>
      </c>
      <c r="J163" s="291">
        <v>150000</v>
      </c>
      <c r="K163" s="309">
        <f t="shared" ref="K163" si="229">J163/12</f>
        <v>12500</v>
      </c>
      <c r="L163" s="309">
        <f t="shared" ref="L163" si="230">J163/12</f>
        <v>12500</v>
      </c>
      <c r="M163" s="309">
        <f t="shared" ref="M163" si="231">J163/12</f>
        <v>12500</v>
      </c>
      <c r="N163" s="309">
        <f t="shared" ref="N163" si="232">J163/12</f>
        <v>12500</v>
      </c>
      <c r="O163" s="309">
        <f t="shared" ref="O163" si="233">J163/12</f>
        <v>12500</v>
      </c>
      <c r="P163" s="309">
        <f t="shared" ref="P163" si="234">J163/12</f>
        <v>12500</v>
      </c>
      <c r="Q163" s="309">
        <f t="shared" ref="Q163" si="235">J163/12</f>
        <v>12500</v>
      </c>
      <c r="R163" s="309">
        <f t="shared" ref="R163" si="236">J163/12</f>
        <v>12500</v>
      </c>
      <c r="S163" s="309">
        <f t="shared" ref="S163" si="237">J163/12</f>
        <v>12500</v>
      </c>
      <c r="T163" s="309">
        <f t="shared" ref="T163" si="238">J163/12</f>
        <v>12500</v>
      </c>
      <c r="U163" s="309">
        <f t="shared" ref="U163" si="239">J163/12</f>
        <v>12500</v>
      </c>
      <c r="V163" s="309">
        <f t="shared" ref="V163" si="240">J163/12</f>
        <v>12500</v>
      </c>
    </row>
    <row r="164" spans="1:22" ht="15" customHeight="1" x14ac:dyDescent="0.25">
      <c r="A164" s="41"/>
      <c r="B164" s="41"/>
      <c r="C164" s="41"/>
      <c r="D164" s="43"/>
      <c r="E164" s="41"/>
      <c r="F164" s="104" t="s">
        <v>880</v>
      </c>
      <c r="G164" s="275"/>
      <c r="H164" s="45"/>
      <c r="I164" s="108" t="s">
        <v>881</v>
      </c>
      <c r="J164" s="291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</row>
    <row r="165" spans="1:22" ht="15" customHeight="1" x14ac:dyDescent="0.25">
      <c r="A165" s="41" t="s">
        <v>321</v>
      </c>
      <c r="B165" s="126">
        <v>1125100000</v>
      </c>
      <c r="C165" s="41">
        <v>31111</v>
      </c>
      <c r="D165" s="43" t="s">
        <v>1372</v>
      </c>
      <c r="E165" s="41" t="s">
        <v>366</v>
      </c>
      <c r="F165" s="43" t="s">
        <v>1140</v>
      </c>
      <c r="G165" s="275" t="s">
        <v>341</v>
      </c>
      <c r="H165" s="45" t="s">
        <v>348</v>
      </c>
      <c r="I165" s="109" t="s">
        <v>830</v>
      </c>
      <c r="J165" s="291">
        <v>50000</v>
      </c>
      <c r="K165" s="309">
        <f t="shared" ref="K165:K166" si="241">J165/12</f>
        <v>4166.666666666667</v>
      </c>
      <c r="L165" s="309">
        <f t="shared" ref="L165:L166" si="242">J165/12</f>
        <v>4166.666666666667</v>
      </c>
      <c r="M165" s="309">
        <f t="shared" ref="M165:M166" si="243">J165/12</f>
        <v>4166.666666666667</v>
      </c>
      <c r="N165" s="309">
        <f t="shared" ref="N165:N166" si="244">J165/12</f>
        <v>4166.666666666667</v>
      </c>
      <c r="O165" s="309">
        <f t="shared" ref="O165:O166" si="245">J165/12</f>
        <v>4166.666666666667</v>
      </c>
      <c r="P165" s="309">
        <f t="shared" ref="P165:P166" si="246">J165/12</f>
        <v>4166.666666666667</v>
      </c>
      <c r="Q165" s="309">
        <f t="shared" ref="Q165:Q166" si="247">J165/12</f>
        <v>4166.666666666667</v>
      </c>
      <c r="R165" s="309">
        <f t="shared" ref="R165:R166" si="248">J165/12</f>
        <v>4166.666666666667</v>
      </c>
      <c r="S165" s="309">
        <f t="shared" ref="S165:S166" si="249">J165/12</f>
        <v>4166.666666666667</v>
      </c>
      <c r="T165" s="309">
        <f t="shared" ref="T165:T166" si="250">J165/12</f>
        <v>4166.666666666667</v>
      </c>
      <c r="U165" s="309">
        <f t="shared" ref="U165:U166" si="251">J165/12</f>
        <v>4166.666666666667</v>
      </c>
      <c r="V165" s="309">
        <f t="shared" ref="V165:V166" si="252">J165/12</f>
        <v>4166.666666666667</v>
      </c>
    </row>
    <row r="166" spans="1:22" ht="15" customHeight="1" x14ac:dyDescent="0.25">
      <c r="A166" s="41" t="s">
        <v>321</v>
      </c>
      <c r="B166" s="126">
        <v>1125100000</v>
      </c>
      <c r="C166" s="41">
        <v>31111</v>
      </c>
      <c r="D166" s="43" t="s">
        <v>1372</v>
      </c>
      <c r="E166" s="41" t="s">
        <v>366</v>
      </c>
      <c r="F166" s="43" t="s">
        <v>1141</v>
      </c>
      <c r="G166" s="275" t="s">
        <v>341</v>
      </c>
      <c r="H166" s="45" t="s">
        <v>348</v>
      </c>
      <c r="I166" s="109" t="s">
        <v>829</v>
      </c>
      <c r="J166" s="291">
        <v>50000</v>
      </c>
      <c r="K166" s="309">
        <f t="shared" si="241"/>
        <v>4166.666666666667</v>
      </c>
      <c r="L166" s="309">
        <f t="shared" si="242"/>
        <v>4166.666666666667</v>
      </c>
      <c r="M166" s="309">
        <f t="shared" si="243"/>
        <v>4166.666666666667</v>
      </c>
      <c r="N166" s="309">
        <f t="shared" si="244"/>
        <v>4166.666666666667</v>
      </c>
      <c r="O166" s="309">
        <f t="shared" si="245"/>
        <v>4166.666666666667</v>
      </c>
      <c r="P166" s="309">
        <f t="shared" si="246"/>
        <v>4166.666666666667</v>
      </c>
      <c r="Q166" s="309">
        <f t="shared" si="247"/>
        <v>4166.666666666667</v>
      </c>
      <c r="R166" s="309">
        <f t="shared" si="248"/>
        <v>4166.666666666667</v>
      </c>
      <c r="S166" s="309">
        <f t="shared" si="249"/>
        <v>4166.666666666667</v>
      </c>
      <c r="T166" s="309">
        <f t="shared" si="250"/>
        <v>4166.666666666667</v>
      </c>
      <c r="U166" s="309">
        <f t="shared" si="251"/>
        <v>4166.666666666667</v>
      </c>
      <c r="V166" s="309">
        <f t="shared" si="252"/>
        <v>4166.666666666667</v>
      </c>
    </row>
    <row r="167" spans="1:22" ht="15" customHeight="1" x14ac:dyDescent="0.25">
      <c r="A167" s="41"/>
      <c r="B167" s="41"/>
      <c r="C167" s="41"/>
      <c r="D167" s="43"/>
      <c r="E167" s="41"/>
      <c r="F167" s="104" t="s">
        <v>882</v>
      </c>
      <c r="G167" s="275"/>
      <c r="H167" s="45"/>
      <c r="I167" s="108" t="s">
        <v>831</v>
      </c>
      <c r="J167" s="291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</row>
    <row r="168" spans="1:22" ht="15" customHeight="1" x14ac:dyDescent="0.25">
      <c r="A168" s="41" t="s">
        <v>321</v>
      </c>
      <c r="B168" s="126">
        <v>1125100000</v>
      </c>
      <c r="C168" s="41">
        <v>31111</v>
      </c>
      <c r="D168" s="43" t="s">
        <v>1372</v>
      </c>
      <c r="E168" s="41" t="s">
        <v>366</v>
      </c>
      <c r="F168" s="43" t="s">
        <v>922</v>
      </c>
      <c r="G168" s="275" t="s">
        <v>341</v>
      </c>
      <c r="H168" s="45" t="s">
        <v>348</v>
      </c>
      <c r="I168" s="109" t="s">
        <v>832</v>
      </c>
      <c r="J168" s="291">
        <v>100000</v>
      </c>
      <c r="K168" s="309">
        <f t="shared" ref="K168:K183" si="253">J168/12</f>
        <v>8333.3333333333339</v>
      </c>
      <c r="L168" s="309">
        <f t="shared" ref="L168:L180" si="254">J168/12</f>
        <v>8333.3333333333339</v>
      </c>
      <c r="M168" s="309">
        <f t="shared" ref="M168:M180" si="255">J168/12</f>
        <v>8333.3333333333339</v>
      </c>
      <c r="N168" s="309">
        <f t="shared" ref="N168:N180" si="256">J168/12</f>
        <v>8333.3333333333339</v>
      </c>
      <c r="O168" s="309">
        <f t="shared" ref="O168:O180" si="257">J168/12</f>
        <v>8333.3333333333339</v>
      </c>
      <c r="P168" s="309">
        <f t="shared" ref="P168:P180" si="258">J168/12</f>
        <v>8333.3333333333339</v>
      </c>
      <c r="Q168" s="309">
        <f t="shared" ref="Q168:Q180" si="259">J168/12</f>
        <v>8333.3333333333339</v>
      </c>
      <c r="R168" s="309">
        <f t="shared" ref="R168:R180" si="260">J168/12</f>
        <v>8333.3333333333339</v>
      </c>
      <c r="S168" s="309">
        <f t="shared" ref="S168:S180" si="261">J168/12</f>
        <v>8333.3333333333339</v>
      </c>
      <c r="T168" s="309">
        <f t="shared" ref="T168:T180" si="262">J168/12</f>
        <v>8333.3333333333339</v>
      </c>
      <c r="U168" s="309">
        <f t="shared" ref="U168:U180" si="263">J168/12</f>
        <v>8333.3333333333339</v>
      </c>
      <c r="V168" s="309">
        <f t="shared" ref="V168:V180" si="264">J168/12</f>
        <v>8333.3333333333339</v>
      </c>
    </row>
    <row r="169" spans="1:22" ht="15" customHeight="1" x14ac:dyDescent="0.25">
      <c r="A169" s="41" t="s">
        <v>321</v>
      </c>
      <c r="B169" s="126">
        <v>1125100000</v>
      </c>
      <c r="C169" s="41">
        <v>31111</v>
      </c>
      <c r="D169" s="43" t="s">
        <v>1372</v>
      </c>
      <c r="E169" s="41" t="s">
        <v>366</v>
      </c>
      <c r="F169" s="104" t="s">
        <v>1142</v>
      </c>
      <c r="G169" s="275" t="s">
        <v>855</v>
      </c>
      <c r="H169" s="45" t="s">
        <v>324</v>
      </c>
      <c r="I169" s="108" t="s">
        <v>883</v>
      </c>
      <c r="J169" s="292">
        <f>SUM(J170:J180)</f>
        <v>6650000</v>
      </c>
      <c r="K169" s="313">
        <f t="shared" si="253"/>
        <v>554166.66666666663</v>
      </c>
      <c r="L169" s="313">
        <f t="shared" si="254"/>
        <v>554166.66666666663</v>
      </c>
      <c r="M169" s="313">
        <f t="shared" si="255"/>
        <v>554166.66666666663</v>
      </c>
      <c r="N169" s="313">
        <f t="shared" si="256"/>
        <v>554166.66666666663</v>
      </c>
      <c r="O169" s="313">
        <f t="shared" si="257"/>
        <v>554166.66666666663</v>
      </c>
      <c r="P169" s="313">
        <f t="shared" si="258"/>
        <v>554166.66666666663</v>
      </c>
      <c r="Q169" s="313">
        <f t="shared" si="259"/>
        <v>554166.66666666663</v>
      </c>
      <c r="R169" s="313">
        <f t="shared" si="260"/>
        <v>554166.66666666663</v>
      </c>
      <c r="S169" s="313">
        <f t="shared" si="261"/>
        <v>554166.66666666663</v>
      </c>
      <c r="T169" s="313">
        <f t="shared" si="262"/>
        <v>554166.66666666663</v>
      </c>
      <c r="U169" s="313">
        <f t="shared" si="263"/>
        <v>554166.66666666663</v>
      </c>
      <c r="V169" s="313">
        <f t="shared" si="264"/>
        <v>554166.66666666663</v>
      </c>
    </row>
    <row r="170" spans="1:22" ht="15" customHeight="1" x14ac:dyDescent="0.25">
      <c r="A170" s="41"/>
      <c r="B170" s="41"/>
      <c r="C170" s="41"/>
      <c r="D170" s="43"/>
      <c r="E170" s="41"/>
      <c r="F170" s="43" t="s">
        <v>324</v>
      </c>
      <c r="G170" s="275"/>
      <c r="H170" s="45"/>
      <c r="I170" s="109" t="s">
        <v>885</v>
      </c>
      <c r="J170" s="291">
        <v>300000</v>
      </c>
      <c r="K170" s="309">
        <f t="shared" si="253"/>
        <v>25000</v>
      </c>
      <c r="L170" s="309">
        <f t="shared" si="254"/>
        <v>25000</v>
      </c>
      <c r="M170" s="309">
        <f t="shared" si="255"/>
        <v>25000</v>
      </c>
      <c r="N170" s="309">
        <f t="shared" si="256"/>
        <v>25000</v>
      </c>
      <c r="O170" s="309">
        <f t="shared" si="257"/>
        <v>25000</v>
      </c>
      <c r="P170" s="309">
        <f t="shared" si="258"/>
        <v>25000</v>
      </c>
      <c r="Q170" s="309">
        <f t="shared" si="259"/>
        <v>25000</v>
      </c>
      <c r="R170" s="309">
        <f t="shared" si="260"/>
        <v>25000</v>
      </c>
      <c r="S170" s="309">
        <f t="shared" si="261"/>
        <v>25000</v>
      </c>
      <c r="T170" s="309">
        <f t="shared" si="262"/>
        <v>25000</v>
      </c>
      <c r="U170" s="309">
        <f t="shared" si="263"/>
        <v>25000</v>
      </c>
      <c r="V170" s="309">
        <f t="shared" si="264"/>
        <v>25000</v>
      </c>
    </row>
    <row r="171" spans="1:22" ht="15" customHeight="1" x14ac:dyDescent="0.25">
      <c r="A171" s="41"/>
      <c r="B171" s="41"/>
      <c r="C171" s="41"/>
      <c r="D171" s="43"/>
      <c r="E171" s="41"/>
      <c r="F171" s="43" t="s">
        <v>333</v>
      </c>
      <c r="G171" s="275"/>
      <c r="H171" s="45"/>
      <c r="I171" s="109" t="s">
        <v>884</v>
      </c>
      <c r="J171" s="291">
        <v>300000</v>
      </c>
      <c r="K171" s="309">
        <f t="shared" si="253"/>
        <v>25000</v>
      </c>
      <c r="L171" s="309">
        <f t="shared" si="254"/>
        <v>25000</v>
      </c>
      <c r="M171" s="309">
        <f t="shared" si="255"/>
        <v>25000</v>
      </c>
      <c r="N171" s="309">
        <f t="shared" si="256"/>
        <v>25000</v>
      </c>
      <c r="O171" s="309">
        <f t="shared" si="257"/>
        <v>25000</v>
      </c>
      <c r="P171" s="309">
        <f t="shared" si="258"/>
        <v>25000</v>
      </c>
      <c r="Q171" s="309">
        <f t="shared" si="259"/>
        <v>25000</v>
      </c>
      <c r="R171" s="309">
        <f t="shared" si="260"/>
        <v>25000</v>
      </c>
      <c r="S171" s="309">
        <f t="shared" si="261"/>
        <v>25000</v>
      </c>
      <c r="T171" s="309">
        <f t="shared" si="262"/>
        <v>25000</v>
      </c>
      <c r="U171" s="309">
        <f t="shared" si="263"/>
        <v>25000</v>
      </c>
      <c r="V171" s="309">
        <f t="shared" si="264"/>
        <v>25000</v>
      </c>
    </row>
    <row r="172" spans="1:22" ht="15" customHeight="1" x14ac:dyDescent="0.25">
      <c r="A172" s="41"/>
      <c r="B172" s="41"/>
      <c r="C172" s="41"/>
      <c r="D172" s="43"/>
      <c r="E172" s="41"/>
      <c r="F172" s="43" t="s">
        <v>348</v>
      </c>
      <c r="G172" s="275"/>
      <c r="H172" s="45"/>
      <c r="I172" s="109" t="s">
        <v>886</v>
      </c>
      <c r="J172" s="291">
        <v>300000</v>
      </c>
      <c r="K172" s="309">
        <f t="shared" si="253"/>
        <v>25000</v>
      </c>
      <c r="L172" s="309">
        <f t="shared" si="254"/>
        <v>25000</v>
      </c>
      <c r="M172" s="309">
        <f t="shared" si="255"/>
        <v>25000</v>
      </c>
      <c r="N172" s="309">
        <f t="shared" si="256"/>
        <v>25000</v>
      </c>
      <c r="O172" s="309">
        <f t="shared" si="257"/>
        <v>25000</v>
      </c>
      <c r="P172" s="309">
        <f t="shared" si="258"/>
        <v>25000</v>
      </c>
      <c r="Q172" s="309">
        <f t="shared" si="259"/>
        <v>25000</v>
      </c>
      <c r="R172" s="309">
        <f t="shared" si="260"/>
        <v>25000</v>
      </c>
      <c r="S172" s="309">
        <f t="shared" si="261"/>
        <v>25000</v>
      </c>
      <c r="T172" s="309">
        <f t="shared" si="262"/>
        <v>25000</v>
      </c>
      <c r="U172" s="309">
        <f t="shared" si="263"/>
        <v>25000</v>
      </c>
      <c r="V172" s="309">
        <f t="shared" si="264"/>
        <v>25000</v>
      </c>
    </row>
    <row r="173" spans="1:22" ht="15" customHeight="1" x14ac:dyDescent="0.25">
      <c r="A173" s="41"/>
      <c r="B173" s="41"/>
      <c r="C173" s="41"/>
      <c r="D173" s="43"/>
      <c r="E173" s="41"/>
      <c r="F173" s="43" t="s">
        <v>347</v>
      </c>
      <c r="G173" s="275"/>
      <c r="H173" s="45"/>
      <c r="I173" s="109" t="s">
        <v>887</v>
      </c>
      <c r="J173" s="291">
        <v>300000</v>
      </c>
      <c r="K173" s="309">
        <f t="shared" si="253"/>
        <v>25000</v>
      </c>
      <c r="L173" s="309">
        <f t="shared" si="254"/>
        <v>25000</v>
      </c>
      <c r="M173" s="309">
        <f t="shared" si="255"/>
        <v>25000</v>
      </c>
      <c r="N173" s="309">
        <f t="shared" si="256"/>
        <v>25000</v>
      </c>
      <c r="O173" s="309">
        <f t="shared" si="257"/>
        <v>25000</v>
      </c>
      <c r="P173" s="309">
        <f t="shared" si="258"/>
        <v>25000</v>
      </c>
      <c r="Q173" s="309">
        <f t="shared" si="259"/>
        <v>25000</v>
      </c>
      <c r="R173" s="309">
        <f t="shared" si="260"/>
        <v>25000</v>
      </c>
      <c r="S173" s="309">
        <f t="shared" si="261"/>
        <v>25000</v>
      </c>
      <c r="T173" s="309">
        <f t="shared" si="262"/>
        <v>25000</v>
      </c>
      <c r="U173" s="309">
        <f t="shared" si="263"/>
        <v>25000</v>
      </c>
      <c r="V173" s="309">
        <f t="shared" si="264"/>
        <v>25000</v>
      </c>
    </row>
    <row r="174" spans="1:22" ht="15" customHeight="1" x14ac:dyDescent="0.25">
      <c r="A174" s="41"/>
      <c r="B174" s="41"/>
      <c r="C174" s="41"/>
      <c r="D174" s="43"/>
      <c r="E174" s="41"/>
      <c r="F174" s="43" t="s">
        <v>349</v>
      </c>
      <c r="G174" s="275"/>
      <c r="H174" s="45"/>
      <c r="I174" s="109" t="s">
        <v>888</v>
      </c>
      <c r="J174" s="291">
        <v>4000000</v>
      </c>
      <c r="K174" s="309">
        <f t="shared" si="253"/>
        <v>333333.33333333331</v>
      </c>
      <c r="L174" s="309">
        <f t="shared" si="254"/>
        <v>333333.33333333331</v>
      </c>
      <c r="M174" s="309">
        <f t="shared" si="255"/>
        <v>333333.33333333331</v>
      </c>
      <c r="N174" s="309">
        <f t="shared" si="256"/>
        <v>333333.33333333331</v>
      </c>
      <c r="O174" s="309">
        <f t="shared" si="257"/>
        <v>333333.33333333331</v>
      </c>
      <c r="P174" s="309">
        <f t="shared" si="258"/>
        <v>333333.33333333331</v>
      </c>
      <c r="Q174" s="309">
        <f t="shared" si="259"/>
        <v>333333.33333333331</v>
      </c>
      <c r="R174" s="309">
        <f t="shared" si="260"/>
        <v>333333.33333333331</v>
      </c>
      <c r="S174" s="309">
        <f t="shared" si="261"/>
        <v>333333.33333333331</v>
      </c>
      <c r="T174" s="309">
        <f t="shared" si="262"/>
        <v>333333.33333333331</v>
      </c>
      <c r="U174" s="309">
        <f t="shared" si="263"/>
        <v>333333.33333333331</v>
      </c>
      <c r="V174" s="309">
        <f t="shared" si="264"/>
        <v>333333.33333333331</v>
      </c>
    </row>
    <row r="175" spans="1:22" ht="15" customHeight="1" x14ac:dyDescent="0.25">
      <c r="A175" s="41"/>
      <c r="B175" s="41"/>
      <c r="C175" s="41"/>
      <c r="D175" s="43"/>
      <c r="E175" s="41"/>
      <c r="F175" s="43" t="s">
        <v>350</v>
      </c>
      <c r="G175" s="275"/>
      <c r="H175" s="45"/>
      <c r="I175" s="109" t="s">
        <v>889</v>
      </c>
      <c r="J175" s="291">
        <v>200000</v>
      </c>
      <c r="K175" s="309">
        <f t="shared" si="253"/>
        <v>16666.666666666668</v>
      </c>
      <c r="L175" s="309">
        <f t="shared" si="254"/>
        <v>16666.666666666668</v>
      </c>
      <c r="M175" s="309">
        <f t="shared" si="255"/>
        <v>16666.666666666668</v>
      </c>
      <c r="N175" s="309">
        <f t="shared" si="256"/>
        <v>16666.666666666668</v>
      </c>
      <c r="O175" s="309">
        <f t="shared" si="257"/>
        <v>16666.666666666668</v>
      </c>
      <c r="P175" s="309">
        <f t="shared" si="258"/>
        <v>16666.666666666668</v>
      </c>
      <c r="Q175" s="309">
        <f t="shared" si="259"/>
        <v>16666.666666666668</v>
      </c>
      <c r="R175" s="309">
        <f t="shared" si="260"/>
        <v>16666.666666666668</v>
      </c>
      <c r="S175" s="309">
        <f t="shared" si="261"/>
        <v>16666.666666666668</v>
      </c>
      <c r="T175" s="309">
        <f t="shared" si="262"/>
        <v>16666.666666666668</v>
      </c>
      <c r="U175" s="309">
        <f t="shared" si="263"/>
        <v>16666.666666666668</v>
      </c>
      <c r="V175" s="309">
        <f t="shared" si="264"/>
        <v>16666.666666666668</v>
      </c>
    </row>
    <row r="176" spans="1:22" ht="15" customHeight="1" x14ac:dyDescent="0.25">
      <c r="A176" s="41"/>
      <c r="B176" s="41"/>
      <c r="C176" s="41"/>
      <c r="D176" s="43"/>
      <c r="E176" s="41"/>
      <c r="F176" s="43" t="s">
        <v>351</v>
      </c>
      <c r="G176" s="275"/>
      <c r="H176" s="45"/>
      <c r="I176" s="109" t="s">
        <v>890</v>
      </c>
      <c r="J176" s="291">
        <v>300000</v>
      </c>
      <c r="K176" s="309">
        <f t="shared" si="253"/>
        <v>25000</v>
      </c>
      <c r="L176" s="309">
        <f t="shared" si="254"/>
        <v>25000</v>
      </c>
      <c r="M176" s="309">
        <f t="shared" si="255"/>
        <v>25000</v>
      </c>
      <c r="N176" s="309">
        <f t="shared" si="256"/>
        <v>25000</v>
      </c>
      <c r="O176" s="309">
        <f t="shared" si="257"/>
        <v>25000</v>
      </c>
      <c r="P176" s="309">
        <f t="shared" si="258"/>
        <v>25000</v>
      </c>
      <c r="Q176" s="309">
        <f t="shared" si="259"/>
        <v>25000</v>
      </c>
      <c r="R176" s="309">
        <f t="shared" si="260"/>
        <v>25000</v>
      </c>
      <c r="S176" s="309">
        <f t="shared" si="261"/>
        <v>25000</v>
      </c>
      <c r="T176" s="309">
        <f t="shared" si="262"/>
        <v>25000</v>
      </c>
      <c r="U176" s="309">
        <f t="shared" si="263"/>
        <v>25000</v>
      </c>
      <c r="V176" s="309">
        <f t="shared" si="264"/>
        <v>25000</v>
      </c>
    </row>
    <row r="177" spans="1:22" ht="15" customHeight="1" x14ac:dyDescent="0.25">
      <c r="A177" s="41"/>
      <c r="B177" s="41"/>
      <c r="C177" s="41"/>
      <c r="D177" s="43"/>
      <c r="E177" s="41"/>
      <c r="F177" s="43" t="s">
        <v>352</v>
      </c>
      <c r="G177" s="275"/>
      <c r="H177" s="45"/>
      <c r="I177" s="109" t="s">
        <v>895</v>
      </c>
      <c r="J177" s="291">
        <v>250000</v>
      </c>
      <c r="K177" s="309">
        <f t="shared" si="253"/>
        <v>20833.333333333332</v>
      </c>
      <c r="L177" s="309">
        <f t="shared" si="254"/>
        <v>20833.333333333332</v>
      </c>
      <c r="M177" s="309">
        <f t="shared" si="255"/>
        <v>20833.333333333332</v>
      </c>
      <c r="N177" s="309">
        <f t="shared" si="256"/>
        <v>20833.333333333332</v>
      </c>
      <c r="O177" s="309">
        <f t="shared" si="257"/>
        <v>20833.333333333332</v>
      </c>
      <c r="P177" s="309">
        <f t="shared" si="258"/>
        <v>20833.333333333332</v>
      </c>
      <c r="Q177" s="309">
        <f t="shared" si="259"/>
        <v>20833.333333333332</v>
      </c>
      <c r="R177" s="309">
        <f t="shared" si="260"/>
        <v>20833.333333333332</v>
      </c>
      <c r="S177" s="309">
        <f t="shared" si="261"/>
        <v>20833.333333333332</v>
      </c>
      <c r="T177" s="309">
        <f t="shared" si="262"/>
        <v>20833.333333333332</v>
      </c>
      <c r="U177" s="309">
        <f t="shared" si="263"/>
        <v>20833.333333333332</v>
      </c>
      <c r="V177" s="309">
        <f t="shared" si="264"/>
        <v>20833.333333333332</v>
      </c>
    </row>
    <row r="178" spans="1:22" ht="15" customHeight="1" x14ac:dyDescent="0.25">
      <c r="A178" s="41"/>
      <c r="B178" s="41"/>
      <c r="C178" s="41"/>
      <c r="D178" s="43"/>
      <c r="E178" s="41"/>
      <c r="F178" s="43" t="s">
        <v>353</v>
      </c>
      <c r="G178" s="275"/>
      <c r="H178" s="45"/>
      <c r="I178" s="109" t="s">
        <v>896</v>
      </c>
      <c r="J178" s="291">
        <v>50000</v>
      </c>
      <c r="K178" s="309">
        <f t="shared" si="253"/>
        <v>4166.666666666667</v>
      </c>
      <c r="L178" s="309">
        <f t="shared" si="254"/>
        <v>4166.666666666667</v>
      </c>
      <c r="M178" s="309">
        <f t="shared" si="255"/>
        <v>4166.666666666667</v>
      </c>
      <c r="N178" s="309">
        <f t="shared" si="256"/>
        <v>4166.666666666667</v>
      </c>
      <c r="O178" s="309">
        <f t="shared" si="257"/>
        <v>4166.666666666667</v>
      </c>
      <c r="P178" s="309">
        <f t="shared" si="258"/>
        <v>4166.666666666667</v>
      </c>
      <c r="Q178" s="309">
        <f t="shared" si="259"/>
        <v>4166.666666666667</v>
      </c>
      <c r="R178" s="309">
        <f t="shared" si="260"/>
        <v>4166.666666666667</v>
      </c>
      <c r="S178" s="309">
        <f t="shared" si="261"/>
        <v>4166.666666666667</v>
      </c>
      <c r="T178" s="309">
        <f t="shared" si="262"/>
        <v>4166.666666666667</v>
      </c>
      <c r="U178" s="309">
        <f t="shared" si="263"/>
        <v>4166.666666666667</v>
      </c>
      <c r="V178" s="309">
        <f t="shared" si="264"/>
        <v>4166.666666666667</v>
      </c>
    </row>
    <row r="179" spans="1:22" ht="15" customHeight="1" x14ac:dyDescent="0.25">
      <c r="A179" s="41"/>
      <c r="B179" s="41"/>
      <c r="C179" s="41"/>
      <c r="D179" s="43"/>
      <c r="E179" s="41"/>
      <c r="F179" s="43" t="s">
        <v>354</v>
      </c>
      <c r="G179" s="275"/>
      <c r="H179" s="45"/>
      <c r="I179" s="109" t="s">
        <v>897</v>
      </c>
      <c r="J179" s="291">
        <v>400000</v>
      </c>
      <c r="K179" s="309">
        <f t="shared" si="253"/>
        <v>33333.333333333336</v>
      </c>
      <c r="L179" s="309">
        <f t="shared" si="254"/>
        <v>33333.333333333336</v>
      </c>
      <c r="M179" s="309">
        <f t="shared" si="255"/>
        <v>33333.333333333336</v>
      </c>
      <c r="N179" s="309">
        <f t="shared" si="256"/>
        <v>33333.333333333336</v>
      </c>
      <c r="O179" s="309">
        <f t="shared" si="257"/>
        <v>33333.333333333336</v>
      </c>
      <c r="P179" s="309">
        <f t="shared" si="258"/>
        <v>33333.333333333336</v>
      </c>
      <c r="Q179" s="309">
        <f t="shared" si="259"/>
        <v>33333.333333333336</v>
      </c>
      <c r="R179" s="309">
        <f t="shared" si="260"/>
        <v>33333.333333333336</v>
      </c>
      <c r="S179" s="309">
        <f t="shared" si="261"/>
        <v>33333.333333333336</v>
      </c>
      <c r="T179" s="309">
        <f t="shared" si="262"/>
        <v>33333.333333333336</v>
      </c>
      <c r="U179" s="309">
        <f t="shared" si="263"/>
        <v>33333.333333333336</v>
      </c>
      <c r="V179" s="309">
        <f t="shared" si="264"/>
        <v>33333.333333333336</v>
      </c>
    </row>
    <row r="180" spans="1:22" ht="15" customHeight="1" x14ac:dyDescent="0.25">
      <c r="A180" s="41"/>
      <c r="B180" s="41"/>
      <c r="C180" s="41"/>
      <c r="D180" s="43"/>
      <c r="E180" s="41"/>
      <c r="F180" s="43" t="s">
        <v>355</v>
      </c>
      <c r="G180" s="275"/>
      <c r="H180" s="45"/>
      <c r="I180" s="109" t="s">
        <v>898</v>
      </c>
      <c r="J180" s="291">
        <v>250000</v>
      </c>
      <c r="K180" s="309">
        <f t="shared" si="253"/>
        <v>20833.333333333332</v>
      </c>
      <c r="L180" s="309">
        <f t="shared" si="254"/>
        <v>20833.333333333332</v>
      </c>
      <c r="M180" s="309">
        <f t="shared" si="255"/>
        <v>20833.333333333332</v>
      </c>
      <c r="N180" s="309">
        <f t="shared" si="256"/>
        <v>20833.333333333332</v>
      </c>
      <c r="O180" s="309">
        <f t="shared" si="257"/>
        <v>20833.333333333332</v>
      </c>
      <c r="P180" s="309">
        <f t="shared" si="258"/>
        <v>20833.333333333332</v>
      </c>
      <c r="Q180" s="309">
        <f t="shared" si="259"/>
        <v>20833.333333333332</v>
      </c>
      <c r="R180" s="309">
        <f t="shared" si="260"/>
        <v>20833.333333333332</v>
      </c>
      <c r="S180" s="309">
        <f t="shared" si="261"/>
        <v>20833.333333333332</v>
      </c>
      <c r="T180" s="309">
        <f t="shared" si="262"/>
        <v>20833.333333333332</v>
      </c>
      <c r="U180" s="309">
        <f t="shared" si="263"/>
        <v>20833.333333333332</v>
      </c>
      <c r="V180" s="309">
        <f t="shared" si="264"/>
        <v>20833.333333333332</v>
      </c>
    </row>
    <row r="181" spans="1:22" ht="15" customHeight="1" x14ac:dyDescent="0.25">
      <c r="A181" s="41"/>
      <c r="B181" s="41"/>
      <c r="C181" s="41"/>
      <c r="D181" s="43"/>
      <c r="E181" s="41"/>
      <c r="F181" s="104" t="s">
        <v>874</v>
      </c>
      <c r="G181" s="275"/>
      <c r="H181" s="45"/>
      <c r="I181" s="108" t="s">
        <v>875</v>
      </c>
      <c r="J181" s="291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</row>
    <row r="182" spans="1:22" ht="15" customHeight="1" x14ac:dyDescent="0.25">
      <c r="A182" s="41" t="s">
        <v>321</v>
      </c>
      <c r="B182" s="126">
        <v>1125100000</v>
      </c>
      <c r="C182" s="41">
        <v>31111</v>
      </c>
      <c r="D182" s="43" t="s">
        <v>1372</v>
      </c>
      <c r="E182" s="41" t="s">
        <v>366</v>
      </c>
      <c r="F182" s="43" t="s">
        <v>1143</v>
      </c>
      <c r="G182" s="275" t="s">
        <v>857</v>
      </c>
      <c r="H182" s="45" t="s">
        <v>324</v>
      </c>
      <c r="I182" s="109" t="s">
        <v>891</v>
      </c>
      <c r="J182" s="291">
        <f>2000000-505000</f>
        <v>1495000</v>
      </c>
      <c r="K182" s="309">
        <f t="shared" si="253"/>
        <v>124583.33333333333</v>
      </c>
      <c r="L182" s="309">
        <f t="shared" ref="L182:L183" si="265">J182/12</f>
        <v>124583.33333333333</v>
      </c>
      <c r="M182" s="309">
        <f t="shared" ref="M182:M183" si="266">J182/12</f>
        <v>124583.33333333333</v>
      </c>
      <c r="N182" s="309">
        <f t="shared" ref="N182:N183" si="267">J182/12</f>
        <v>124583.33333333333</v>
      </c>
      <c r="O182" s="309">
        <f t="shared" ref="O182:O183" si="268">J182/12</f>
        <v>124583.33333333333</v>
      </c>
      <c r="P182" s="309">
        <f t="shared" ref="P182:P183" si="269">J182/12</f>
        <v>124583.33333333333</v>
      </c>
      <c r="Q182" s="309">
        <f t="shared" ref="Q182:Q183" si="270">J182/12</f>
        <v>124583.33333333333</v>
      </c>
      <c r="R182" s="309">
        <f t="shared" ref="R182:R183" si="271">J182/12</f>
        <v>124583.33333333333</v>
      </c>
      <c r="S182" s="309">
        <f t="shared" ref="S182:S183" si="272">J182/12</f>
        <v>124583.33333333333</v>
      </c>
      <c r="T182" s="309">
        <f t="shared" ref="T182:T183" si="273">J182/12</f>
        <v>124583.33333333333</v>
      </c>
      <c r="U182" s="309">
        <f t="shared" ref="U182:U183" si="274">J182/12</f>
        <v>124583.33333333333</v>
      </c>
      <c r="V182" s="309">
        <f t="shared" ref="V182:V183" si="275">J182/12</f>
        <v>124583.33333333333</v>
      </c>
    </row>
    <row r="183" spans="1:22" ht="15" customHeight="1" x14ac:dyDescent="0.25">
      <c r="A183" s="41"/>
      <c r="B183" s="41"/>
      <c r="C183" s="41"/>
      <c r="D183" s="43"/>
      <c r="E183" s="41"/>
      <c r="F183" s="43"/>
      <c r="G183" s="275"/>
      <c r="H183" s="45"/>
      <c r="I183" s="50" t="s">
        <v>833</v>
      </c>
      <c r="J183" s="293">
        <f>SUM(J159:J182)-J169</f>
        <v>8519000</v>
      </c>
      <c r="K183" s="312">
        <f t="shared" si="253"/>
        <v>709916.66666666663</v>
      </c>
      <c r="L183" s="312">
        <f t="shared" si="265"/>
        <v>709916.66666666663</v>
      </c>
      <c r="M183" s="312">
        <f t="shared" si="266"/>
        <v>709916.66666666663</v>
      </c>
      <c r="N183" s="312">
        <f t="shared" si="267"/>
        <v>709916.66666666663</v>
      </c>
      <c r="O183" s="312">
        <f t="shared" si="268"/>
        <v>709916.66666666663</v>
      </c>
      <c r="P183" s="312">
        <f t="shared" si="269"/>
        <v>709916.66666666663</v>
      </c>
      <c r="Q183" s="312">
        <f t="shared" si="270"/>
        <v>709916.66666666663</v>
      </c>
      <c r="R183" s="312">
        <f t="shared" si="271"/>
        <v>709916.66666666663</v>
      </c>
      <c r="S183" s="312">
        <f t="shared" si="272"/>
        <v>709916.66666666663</v>
      </c>
      <c r="T183" s="312">
        <f t="shared" si="273"/>
        <v>709916.66666666663</v>
      </c>
      <c r="U183" s="312">
        <f t="shared" si="274"/>
        <v>709916.66666666663</v>
      </c>
      <c r="V183" s="312">
        <f t="shared" si="275"/>
        <v>709916.66666666663</v>
      </c>
    </row>
    <row r="184" spans="1:22" ht="15" customHeight="1" x14ac:dyDescent="0.25">
      <c r="A184" s="41"/>
      <c r="B184" s="41"/>
      <c r="C184" s="41"/>
      <c r="D184" s="43"/>
      <c r="E184" s="41"/>
      <c r="F184" s="104" t="s">
        <v>892</v>
      </c>
      <c r="G184" s="275"/>
      <c r="H184" s="45"/>
      <c r="I184" s="108" t="s">
        <v>894</v>
      </c>
      <c r="J184" s="291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</row>
    <row r="185" spans="1:22" ht="15" customHeight="1" x14ac:dyDescent="0.25">
      <c r="A185" s="41"/>
      <c r="B185" s="126"/>
      <c r="C185" s="41"/>
      <c r="D185" s="43"/>
      <c r="E185" s="41"/>
      <c r="F185" s="104" t="s">
        <v>893</v>
      </c>
      <c r="G185" s="275"/>
      <c r="H185" s="45"/>
      <c r="I185" s="108" t="s">
        <v>899</v>
      </c>
      <c r="J185" s="291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</row>
    <row r="186" spans="1:22" ht="15" customHeight="1" x14ac:dyDescent="0.25">
      <c r="A186" s="41" t="s">
        <v>321</v>
      </c>
      <c r="B186" s="126">
        <v>1125100000</v>
      </c>
      <c r="C186" s="41">
        <v>31111</v>
      </c>
      <c r="D186" s="43" t="s">
        <v>1372</v>
      </c>
      <c r="E186" s="41" t="s">
        <v>366</v>
      </c>
      <c r="F186" s="104" t="s">
        <v>1144</v>
      </c>
      <c r="G186" s="275" t="s">
        <v>341</v>
      </c>
      <c r="H186" s="45" t="s">
        <v>348</v>
      </c>
      <c r="I186" s="108" t="s">
        <v>901</v>
      </c>
      <c r="J186" s="292">
        <f>J187+J188</f>
        <v>4000000</v>
      </c>
      <c r="K186" s="313">
        <f t="shared" ref="K186:K193" si="276">J186/12</f>
        <v>333333.33333333331</v>
      </c>
      <c r="L186" s="313">
        <f t="shared" ref="L186:L193" si="277">J186/12</f>
        <v>333333.33333333331</v>
      </c>
      <c r="M186" s="313">
        <f t="shared" ref="M186:M193" si="278">J186/12</f>
        <v>333333.33333333331</v>
      </c>
      <c r="N186" s="313">
        <f t="shared" ref="N186:N193" si="279">J186/12</f>
        <v>333333.33333333331</v>
      </c>
      <c r="O186" s="313">
        <f t="shared" ref="O186:O193" si="280">J186/12</f>
        <v>333333.33333333331</v>
      </c>
      <c r="P186" s="313">
        <f t="shared" ref="P186:P193" si="281">J186/12</f>
        <v>333333.33333333331</v>
      </c>
      <c r="Q186" s="313">
        <f t="shared" ref="Q186:Q193" si="282">J186/12</f>
        <v>333333.33333333331</v>
      </c>
      <c r="R186" s="313">
        <f t="shared" ref="R186:R193" si="283">J186/12</f>
        <v>333333.33333333331</v>
      </c>
      <c r="S186" s="313">
        <f t="shared" ref="S186:S193" si="284">J186/12</f>
        <v>333333.33333333331</v>
      </c>
      <c r="T186" s="313">
        <f t="shared" ref="T186:T193" si="285">J186/12</f>
        <v>333333.33333333331</v>
      </c>
      <c r="U186" s="313">
        <f t="shared" ref="U186:U193" si="286">J186/12</f>
        <v>333333.33333333331</v>
      </c>
      <c r="V186" s="313">
        <f t="shared" ref="V186:V193" si="287">J186/12</f>
        <v>333333.33333333331</v>
      </c>
    </row>
    <row r="187" spans="1:22" ht="15" customHeight="1" x14ac:dyDescent="0.25">
      <c r="A187" s="41"/>
      <c r="B187" s="41"/>
      <c r="C187" s="41"/>
      <c r="D187" s="43"/>
      <c r="E187" s="41"/>
      <c r="F187" s="43" t="s">
        <v>324</v>
      </c>
      <c r="G187" s="275"/>
      <c r="H187" s="45"/>
      <c r="I187" s="109" t="s">
        <v>903</v>
      </c>
      <c r="J187" s="291">
        <v>2000000</v>
      </c>
      <c r="K187" s="309">
        <f t="shared" si="276"/>
        <v>166666.66666666666</v>
      </c>
      <c r="L187" s="309">
        <f t="shared" si="277"/>
        <v>166666.66666666666</v>
      </c>
      <c r="M187" s="309">
        <f t="shared" si="278"/>
        <v>166666.66666666666</v>
      </c>
      <c r="N187" s="309">
        <f t="shared" si="279"/>
        <v>166666.66666666666</v>
      </c>
      <c r="O187" s="309">
        <f t="shared" si="280"/>
        <v>166666.66666666666</v>
      </c>
      <c r="P187" s="309">
        <f t="shared" si="281"/>
        <v>166666.66666666666</v>
      </c>
      <c r="Q187" s="309">
        <f t="shared" si="282"/>
        <v>166666.66666666666</v>
      </c>
      <c r="R187" s="309">
        <f t="shared" si="283"/>
        <v>166666.66666666666</v>
      </c>
      <c r="S187" s="309">
        <f t="shared" si="284"/>
        <v>166666.66666666666</v>
      </c>
      <c r="T187" s="309">
        <f t="shared" si="285"/>
        <v>166666.66666666666</v>
      </c>
      <c r="U187" s="309">
        <f t="shared" si="286"/>
        <v>166666.66666666666</v>
      </c>
      <c r="V187" s="309">
        <f t="shared" si="287"/>
        <v>166666.66666666666</v>
      </c>
    </row>
    <row r="188" spans="1:22" ht="15" customHeight="1" x14ac:dyDescent="0.25">
      <c r="A188" s="41"/>
      <c r="B188" s="41"/>
      <c r="C188" s="41"/>
      <c r="D188" s="43"/>
      <c r="E188" s="41"/>
      <c r="F188" s="43" t="s">
        <v>333</v>
      </c>
      <c r="G188" s="275"/>
      <c r="H188" s="45"/>
      <c r="I188" s="109" t="s">
        <v>902</v>
      </c>
      <c r="J188" s="291">
        <v>2000000</v>
      </c>
      <c r="K188" s="309">
        <f t="shared" si="276"/>
        <v>166666.66666666666</v>
      </c>
      <c r="L188" s="309">
        <f t="shared" si="277"/>
        <v>166666.66666666666</v>
      </c>
      <c r="M188" s="309">
        <f t="shared" si="278"/>
        <v>166666.66666666666</v>
      </c>
      <c r="N188" s="309">
        <f t="shared" si="279"/>
        <v>166666.66666666666</v>
      </c>
      <c r="O188" s="309">
        <f t="shared" si="280"/>
        <v>166666.66666666666</v>
      </c>
      <c r="P188" s="309">
        <f t="shared" si="281"/>
        <v>166666.66666666666</v>
      </c>
      <c r="Q188" s="309">
        <f t="shared" si="282"/>
        <v>166666.66666666666</v>
      </c>
      <c r="R188" s="309">
        <f t="shared" si="283"/>
        <v>166666.66666666666</v>
      </c>
      <c r="S188" s="309">
        <f t="shared" si="284"/>
        <v>166666.66666666666</v>
      </c>
      <c r="T188" s="309">
        <f t="shared" si="285"/>
        <v>166666.66666666666</v>
      </c>
      <c r="U188" s="309">
        <f t="shared" si="286"/>
        <v>166666.66666666666</v>
      </c>
      <c r="V188" s="309">
        <f t="shared" si="287"/>
        <v>166666.66666666666</v>
      </c>
    </row>
    <row r="189" spans="1:22" ht="15" customHeight="1" x14ac:dyDescent="0.25">
      <c r="A189" s="41" t="s">
        <v>321</v>
      </c>
      <c r="B189" s="126">
        <v>1125100000</v>
      </c>
      <c r="C189" s="41">
        <v>31111</v>
      </c>
      <c r="D189" s="43" t="s">
        <v>1372</v>
      </c>
      <c r="E189" s="41" t="s">
        <v>366</v>
      </c>
      <c r="F189" s="104" t="s">
        <v>1145</v>
      </c>
      <c r="G189" s="275" t="s">
        <v>341</v>
      </c>
      <c r="H189" s="45" t="s">
        <v>348</v>
      </c>
      <c r="I189" s="108" t="s">
        <v>904</v>
      </c>
      <c r="J189" s="292">
        <f>SUM(J190:J192)</f>
        <v>500000</v>
      </c>
      <c r="K189" s="313">
        <f t="shared" si="276"/>
        <v>41666.666666666664</v>
      </c>
      <c r="L189" s="313">
        <f t="shared" si="277"/>
        <v>41666.666666666664</v>
      </c>
      <c r="M189" s="313">
        <f t="shared" si="278"/>
        <v>41666.666666666664</v>
      </c>
      <c r="N189" s="313">
        <f t="shared" si="279"/>
        <v>41666.666666666664</v>
      </c>
      <c r="O189" s="313">
        <f t="shared" si="280"/>
        <v>41666.666666666664</v>
      </c>
      <c r="P189" s="313">
        <f t="shared" si="281"/>
        <v>41666.666666666664</v>
      </c>
      <c r="Q189" s="313">
        <f t="shared" si="282"/>
        <v>41666.666666666664</v>
      </c>
      <c r="R189" s="313">
        <f t="shared" si="283"/>
        <v>41666.666666666664</v>
      </c>
      <c r="S189" s="313">
        <f t="shared" si="284"/>
        <v>41666.666666666664</v>
      </c>
      <c r="T189" s="313">
        <f t="shared" si="285"/>
        <v>41666.666666666664</v>
      </c>
      <c r="U189" s="313">
        <f t="shared" si="286"/>
        <v>41666.666666666664</v>
      </c>
      <c r="V189" s="309">
        <f t="shared" si="287"/>
        <v>41666.666666666664</v>
      </c>
    </row>
    <row r="190" spans="1:22" ht="15" customHeight="1" x14ac:dyDescent="0.25">
      <c r="A190" s="41"/>
      <c r="B190" s="41"/>
      <c r="C190" s="41"/>
      <c r="D190" s="43"/>
      <c r="E190" s="41"/>
      <c r="F190" s="43" t="s">
        <v>324</v>
      </c>
      <c r="G190" s="275"/>
      <c r="H190" s="45"/>
      <c r="I190" s="109" t="s">
        <v>905</v>
      </c>
      <c r="J190" s="291">
        <v>100000</v>
      </c>
      <c r="K190" s="309">
        <f t="shared" si="276"/>
        <v>8333.3333333333339</v>
      </c>
      <c r="L190" s="309">
        <f t="shared" si="277"/>
        <v>8333.3333333333339</v>
      </c>
      <c r="M190" s="309">
        <f t="shared" si="278"/>
        <v>8333.3333333333339</v>
      </c>
      <c r="N190" s="309">
        <f t="shared" si="279"/>
        <v>8333.3333333333339</v>
      </c>
      <c r="O190" s="309">
        <f t="shared" si="280"/>
        <v>8333.3333333333339</v>
      </c>
      <c r="P190" s="309">
        <f t="shared" si="281"/>
        <v>8333.3333333333339</v>
      </c>
      <c r="Q190" s="309">
        <f t="shared" si="282"/>
        <v>8333.3333333333339</v>
      </c>
      <c r="R190" s="309">
        <f t="shared" si="283"/>
        <v>8333.3333333333339</v>
      </c>
      <c r="S190" s="309">
        <f t="shared" si="284"/>
        <v>8333.3333333333339</v>
      </c>
      <c r="T190" s="309">
        <f t="shared" si="285"/>
        <v>8333.3333333333339</v>
      </c>
      <c r="U190" s="309">
        <f t="shared" si="286"/>
        <v>8333.3333333333339</v>
      </c>
      <c r="V190" s="309">
        <f t="shared" si="287"/>
        <v>8333.3333333333339</v>
      </c>
    </row>
    <row r="191" spans="1:22" ht="15" customHeight="1" x14ac:dyDescent="0.25">
      <c r="A191" s="41"/>
      <c r="B191" s="41"/>
      <c r="C191" s="41"/>
      <c r="D191" s="43"/>
      <c r="E191" s="41"/>
      <c r="F191" s="43" t="s">
        <v>333</v>
      </c>
      <c r="G191" s="275"/>
      <c r="H191" s="45"/>
      <c r="I191" s="109" t="s">
        <v>906</v>
      </c>
      <c r="J191" s="291">
        <v>200000</v>
      </c>
      <c r="K191" s="309">
        <f t="shared" si="276"/>
        <v>16666.666666666668</v>
      </c>
      <c r="L191" s="309">
        <f t="shared" si="277"/>
        <v>16666.666666666668</v>
      </c>
      <c r="M191" s="309">
        <f t="shared" si="278"/>
        <v>16666.666666666668</v>
      </c>
      <c r="N191" s="309">
        <f t="shared" si="279"/>
        <v>16666.666666666668</v>
      </c>
      <c r="O191" s="309">
        <f t="shared" si="280"/>
        <v>16666.666666666668</v>
      </c>
      <c r="P191" s="309">
        <f t="shared" si="281"/>
        <v>16666.666666666668</v>
      </c>
      <c r="Q191" s="309">
        <f t="shared" si="282"/>
        <v>16666.666666666668</v>
      </c>
      <c r="R191" s="309">
        <f t="shared" si="283"/>
        <v>16666.666666666668</v>
      </c>
      <c r="S191" s="309">
        <f t="shared" si="284"/>
        <v>16666.666666666668</v>
      </c>
      <c r="T191" s="309">
        <f t="shared" si="285"/>
        <v>16666.666666666668</v>
      </c>
      <c r="U191" s="309">
        <f t="shared" si="286"/>
        <v>16666.666666666668</v>
      </c>
      <c r="V191" s="309">
        <f t="shared" si="287"/>
        <v>16666.666666666668</v>
      </c>
    </row>
    <row r="192" spans="1:22" ht="15" customHeight="1" x14ac:dyDescent="0.25">
      <c r="A192" s="41"/>
      <c r="B192" s="41"/>
      <c r="C192" s="41"/>
      <c r="D192" s="43"/>
      <c r="E192" s="41"/>
      <c r="F192" s="43" t="s">
        <v>348</v>
      </c>
      <c r="G192" s="275"/>
      <c r="H192" s="45"/>
      <c r="I192" s="109" t="s">
        <v>907</v>
      </c>
      <c r="J192" s="291">
        <v>200000</v>
      </c>
      <c r="K192" s="309">
        <f t="shared" si="276"/>
        <v>16666.666666666668</v>
      </c>
      <c r="L192" s="309">
        <f t="shared" si="277"/>
        <v>16666.666666666668</v>
      </c>
      <c r="M192" s="309">
        <f t="shared" si="278"/>
        <v>16666.666666666668</v>
      </c>
      <c r="N192" s="309">
        <f t="shared" si="279"/>
        <v>16666.666666666668</v>
      </c>
      <c r="O192" s="309">
        <f t="shared" si="280"/>
        <v>16666.666666666668</v>
      </c>
      <c r="P192" s="309">
        <f t="shared" si="281"/>
        <v>16666.666666666668</v>
      </c>
      <c r="Q192" s="309">
        <f t="shared" si="282"/>
        <v>16666.666666666668</v>
      </c>
      <c r="R192" s="309">
        <f t="shared" si="283"/>
        <v>16666.666666666668</v>
      </c>
      <c r="S192" s="309">
        <f t="shared" si="284"/>
        <v>16666.666666666668</v>
      </c>
      <c r="T192" s="309">
        <f t="shared" si="285"/>
        <v>16666.666666666668</v>
      </c>
      <c r="U192" s="309">
        <f t="shared" si="286"/>
        <v>16666.666666666668</v>
      </c>
      <c r="V192" s="309">
        <f t="shared" si="287"/>
        <v>16666.666666666668</v>
      </c>
    </row>
    <row r="193" spans="1:22" ht="15" customHeight="1" x14ac:dyDescent="0.25">
      <c r="A193" s="41"/>
      <c r="B193" s="41"/>
      <c r="C193" s="41"/>
      <c r="D193" s="43"/>
      <c r="E193" s="41"/>
      <c r="F193" s="43"/>
      <c r="G193" s="275"/>
      <c r="H193" s="45"/>
      <c r="I193" s="50" t="s">
        <v>908</v>
      </c>
      <c r="J193" s="293">
        <f>SUM(J184:J192)-J186-J189</f>
        <v>4500000</v>
      </c>
      <c r="K193" s="312">
        <f t="shared" si="276"/>
        <v>375000</v>
      </c>
      <c r="L193" s="312">
        <f t="shared" si="277"/>
        <v>375000</v>
      </c>
      <c r="M193" s="312">
        <f t="shared" si="278"/>
        <v>375000</v>
      </c>
      <c r="N193" s="312">
        <f t="shared" si="279"/>
        <v>375000</v>
      </c>
      <c r="O193" s="312">
        <f t="shared" si="280"/>
        <v>375000</v>
      </c>
      <c r="P193" s="312">
        <f t="shared" si="281"/>
        <v>375000</v>
      </c>
      <c r="Q193" s="312">
        <f t="shared" si="282"/>
        <v>375000</v>
      </c>
      <c r="R193" s="312">
        <f t="shared" si="283"/>
        <v>375000</v>
      </c>
      <c r="S193" s="312">
        <f t="shared" si="284"/>
        <v>375000</v>
      </c>
      <c r="T193" s="312">
        <f t="shared" si="285"/>
        <v>375000</v>
      </c>
      <c r="U193" s="312">
        <f t="shared" si="286"/>
        <v>375000</v>
      </c>
      <c r="V193" s="312">
        <f t="shared" si="287"/>
        <v>375000</v>
      </c>
    </row>
    <row r="194" spans="1:22" ht="15" customHeight="1" x14ac:dyDescent="0.25">
      <c r="A194" s="41"/>
      <c r="B194" s="41"/>
      <c r="C194" s="41"/>
      <c r="D194" s="43"/>
      <c r="E194" s="41"/>
      <c r="F194" s="104" t="s">
        <v>909</v>
      </c>
      <c r="G194" s="275"/>
      <c r="H194" s="45"/>
      <c r="I194" s="108" t="s">
        <v>910</v>
      </c>
      <c r="J194" s="291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</row>
    <row r="195" spans="1:22" ht="15" customHeight="1" x14ac:dyDescent="0.25">
      <c r="A195" s="41"/>
      <c r="B195" s="41"/>
      <c r="C195" s="41"/>
      <c r="D195" s="43"/>
      <c r="E195" s="41"/>
      <c r="F195" s="104" t="s">
        <v>911</v>
      </c>
      <c r="G195" s="275"/>
      <c r="H195" s="45"/>
      <c r="I195" s="108" t="s">
        <v>759</v>
      </c>
      <c r="J195" s="291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</row>
    <row r="196" spans="1:22" ht="15" customHeight="1" x14ac:dyDescent="0.25">
      <c r="A196" s="41" t="s">
        <v>321</v>
      </c>
      <c r="B196" s="126">
        <v>1125100000</v>
      </c>
      <c r="C196" s="41">
        <v>31111</v>
      </c>
      <c r="D196" s="43" t="s">
        <v>1372</v>
      </c>
      <c r="E196" s="41" t="s">
        <v>366</v>
      </c>
      <c r="F196" s="43" t="s">
        <v>1146</v>
      </c>
      <c r="G196" s="275" t="s">
        <v>913</v>
      </c>
      <c r="H196" s="45" t="s">
        <v>324</v>
      </c>
      <c r="I196" s="109" t="s">
        <v>912</v>
      </c>
      <c r="J196" s="291">
        <v>300000</v>
      </c>
      <c r="K196" s="309">
        <f t="shared" ref="K196:K198" si="288">J196/12</f>
        <v>25000</v>
      </c>
      <c r="L196" s="309">
        <f t="shared" ref="L196:L198" si="289">J196/12</f>
        <v>25000</v>
      </c>
      <c r="M196" s="309">
        <f t="shared" ref="M196:M198" si="290">J196/12</f>
        <v>25000</v>
      </c>
      <c r="N196" s="309">
        <f t="shared" ref="N196:N198" si="291">J196/12</f>
        <v>25000</v>
      </c>
      <c r="O196" s="309">
        <f t="shared" ref="O196:O198" si="292">J196/12</f>
        <v>25000</v>
      </c>
      <c r="P196" s="309">
        <f t="shared" ref="P196:P198" si="293">J196/12</f>
        <v>25000</v>
      </c>
      <c r="Q196" s="309">
        <f t="shared" ref="Q196:Q198" si="294">J196/12</f>
        <v>25000</v>
      </c>
      <c r="R196" s="309">
        <f t="shared" ref="R196:R198" si="295">J196/12</f>
        <v>25000</v>
      </c>
      <c r="S196" s="309">
        <f t="shared" ref="S196:S198" si="296">J196/12</f>
        <v>25000</v>
      </c>
      <c r="T196" s="309">
        <f t="shared" ref="T196:T198" si="297">J196/12</f>
        <v>25000</v>
      </c>
      <c r="U196" s="309">
        <f t="shared" ref="U196:U198" si="298">J196/12</f>
        <v>25000</v>
      </c>
      <c r="V196" s="309">
        <f t="shared" ref="V196:V198" si="299">J196/12</f>
        <v>25000</v>
      </c>
    </row>
    <row r="197" spans="1:22" ht="15" customHeight="1" x14ac:dyDescent="0.25">
      <c r="A197" s="41"/>
      <c r="B197" s="41"/>
      <c r="C197" s="41"/>
      <c r="D197" s="43"/>
      <c r="E197" s="41"/>
      <c r="F197" s="43"/>
      <c r="G197" s="275"/>
      <c r="H197" s="45"/>
      <c r="I197" s="50" t="s">
        <v>914</v>
      </c>
      <c r="J197" s="293">
        <f>SUM(J194:J196)</f>
        <v>300000</v>
      </c>
      <c r="K197" s="312">
        <f t="shared" si="288"/>
        <v>25000</v>
      </c>
      <c r="L197" s="312">
        <f t="shared" si="289"/>
        <v>25000</v>
      </c>
      <c r="M197" s="312">
        <f t="shared" si="290"/>
        <v>25000</v>
      </c>
      <c r="N197" s="312">
        <f t="shared" si="291"/>
        <v>25000</v>
      </c>
      <c r="O197" s="312">
        <f t="shared" si="292"/>
        <v>25000</v>
      </c>
      <c r="P197" s="312">
        <f t="shared" si="293"/>
        <v>25000</v>
      </c>
      <c r="Q197" s="312">
        <f t="shared" si="294"/>
        <v>25000</v>
      </c>
      <c r="R197" s="312">
        <f t="shared" si="295"/>
        <v>25000</v>
      </c>
      <c r="S197" s="312">
        <f t="shared" si="296"/>
        <v>25000</v>
      </c>
      <c r="T197" s="312">
        <f t="shared" si="297"/>
        <v>25000</v>
      </c>
      <c r="U197" s="312">
        <f t="shared" si="298"/>
        <v>25000</v>
      </c>
      <c r="V197" s="312">
        <f t="shared" si="299"/>
        <v>25000</v>
      </c>
    </row>
    <row r="198" spans="1:22" ht="15" customHeight="1" x14ac:dyDescent="0.25">
      <c r="A198" s="41"/>
      <c r="B198" s="41"/>
      <c r="C198" s="41"/>
      <c r="D198" s="43"/>
      <c r="E198" s="41"/>
      <c r="F198" s="43"/>
      <c r="G198" s="275"/>
      <c r="H198" s="45"/>
      <c r="I198" s="110" t="s">
        <v>368</v>
      </c>
      <c r="J198" s="294">
        <f>J152+J158+J183+J193+J197</f>
        <v>19875873.161643837</v>
      </c>
      <c r="K198" s="326">
        <f t="shared" si="288"/>
        <v>1656322.7634703198</v>
      </c>
      <c r="L198" s="326">
        <f t="shared" si="289"/>
        <v>1656322.7634703198</v>
      </c>
      <c r="M198" s="326">
        <f t="shared" si="290"/>
        <v>1656322.7634703198</v>
      </c>
      <c r="N198" s="326">
        <f t="shared" si="291"/>
        <v>1656322.7634703198</v>
      </c>
      <c r="O198" s="326">
        <f t="shared" si="292"/>
        <v>1656322.7634703198</v>
      </c>
      <c r="P198" s="326">
        <f t="shared" si="293"/>
        <v>1656322.7634703198</v>
      </c>
      <c r="Q198" s="326">
        <f t="shared" si="294"/>
        <v>1656322.7634703198</v>
      </c>
      <c r="R198" s="326">
        <f t="shared" si="295"/>
        <v>1656322.7634703198</v>
      </c>
      <c r="S198" s="326">
        <f t="shared" si="296"/>
        <v>1656322.7634703198</v>
      </c>
      <c r="T198" s="326">
        <f t="shared" si="297"/>
        <v>1656322.7634703198</v>
      </c>
      <c r="U198" s="326">
        <f t="shared" si="298"/>
        <v>1656322.7634703198</v>
      </c>
      <c r="V198" s="326">
        <f t="shared" si="299"/>
        <v>1656322.7634703198</v>
      </c>
    </row>
    <row r="199" spans="1:22" ht="15" customHeight="1" x14ac:dyDescent="0.25">
      <c r="A199" s="38" t="s">
        <v>52</v>
      </c>
      <c r="B199" s="51"/>
      <c r="C199" s="13"/>
      <c r="D199" s="39"/>
      <c r="E199" s="13"/>
      <c r="F199" s="13"/>
      <c r="G199" s="277"/>
      <c r="H199" s="40"/>
      <c r="I199" s="55"/>
      <c r="J199" s="13"/>
      <c r="K199" s="311"/>
      <c r="L199" s="311"/>
      <c r="M199" s="311"/>
      <c r="N199" s="311"/>
      <c r="O199" s="311"/>
      <c r="P199" s="311"/>
      <c r="Q199" s="311"/>
      <c r="R199" s="311"/>
      <c r="S199" s="311"/>
      <c r="T199" s="311"/>
      <c r="U199" s="311"/>
      <c r="V199" s="311"/>
    </row>
    <row r="200" spans="1:22" ht="15" customHeight="1" x14ac:dyDescent="0.25">
      <c r="A200" s="41"/>
      <c r="B200" s="41"/>
      <c r="C200" s="41"/>
      <c r="D200" s="43"/>
      <c r="E200" s="41"/>
      <c r="F200" s="44">
        <v>1000</v>
      </c>
      <c r="G200" s="275"/>
      <c r="H200" s="45"/>
      <c r="I200" s="108" t="s">
        <v>326</v>
      </c>
      <c r="J200" s="291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</row>
    <row r="201" spans="1:22" ht="15" customHeight="1" x14ac:dyDescent="0.25">
      <c r="A201" s="41"/>
      <c r="B201" s="41"/>
      <c r="C201" s="41"/>
      <c r="D201" s="43"/>
      <c r="E201" s="41"/>
      <c r="F201" s="44">
        <v>1100</v>
      </c>
      <c r="G201" s="275"/>
      <c r="H201" s="45"/>
      <c r="I201" s="108" t="s">
        <v>327</v>
      </c>
      <c r="J201" s="291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</row>
    <row r="202" spans="1:22" ht="15" customHeight="1" x14ac:dyDescent="0.25">
      <c r="A202" s="41" t="s">
        <v>321</v>
      </c>
      <c r="B202" s="114">
        <v>1525811100</v>
      </c>
      <c r="C202" s="41">
        <v>31111</v>
      </c>
      <c r="D202" s="43" t="s">
        <v>1373</v>
      </c>
      <c r="E202" s="41" t="s">
        <v>369</v>
      </c>
      <c r="F202" s="41">
        <v>1131</v>
      </c>
      <c r="G202" s="275" t="s">
        <v>341</v>
      </c>
      <c r="H202" s="45" t="s">
        <v>347</v>
      </c>
      <c r="I202" s="109" t="s">
        <v>325</v>
      </c>
      <c r="J202" s="291">
        <f>Nómina!T49</f>
        <v>1772808</v>
      </c>
      <c r="K202" s="309">
        <f t="shared" ref="K202:K205" si="300">J202/12</f>
        <v>147734</v>
      </c>
      <c r="L202" s="309">
        <f t="shared" ref="L202:L205" si="301">J202/12</f>
        <v>147734</v>
      </c>
      <c r="M202" s="309">
        <f t="shared" ref="M202:M205" si="302">J202/12</f>
        <v>147734</v>
      </c>
      <c r="N202" s="309">
        <f t="shared" ref="N202:N205" si="303">J202/12</f>
        <v>147734</v>
      </c>
      <c r="O202" s="309">
        <f t="shared" ref="O202:O205" si="304">J202/12</f>
        <v>147734</v>
      </c>
      <c r="P202" s="309">
        <f t="shared" ref="P202:P205" si="305">J202/12</f>
        <v>147734</v>
      </c>
      <c r="Q202" s="309">
        <f t="shared" ref="Q202:Q205" si="306">J202/12</f>
        <v>147734</v>
      </c>
      <c r="R202" s="309">
        <f t="shared" ref="R202:R205" si="307">J202/12</f>
        <v>147734</v>
      </c>
      <c r="S202" s="309">
        <f t="shared" ref="S202:S205" si="308">J202/12</f>
        <v>147734</v>
      </c>
      <c r="T202" s="309">
        <f t="shared" ref="T202:T205" si="309">J202/12</f>
        <v>147734</v>
      </c>
      <c r="U202" s="309">
        <f t="shared" ref="U202:U205" si="310">J202/12</f>
        <v>147734</v>
      </c>
      <c r="V202" s="309">
        <f t="shared" ref="V202:V205" si="311">J202/12</f>
        <v>147734</v>
      </c>
    </row>
    <row r="203" spans="1:22" ht="15" customHeight="1" x14ac:dyDescent="0.25">
      <c r="A203" s="41" t="s">
        <v>321</v>
      </c>
      <c r="B203" s="114">
        <v>1525811100</v>
      </c>
      <c r="C203" s="41">
        <v>31111</v>
      </c>
      <c r="D203" s="43" t="s">
        <v>1373</v>
      </c>
      <c r="E203" s="41" t="s">
        <v>369</v>
      </c>
      <c r="F203" s="41">
        <v>1132</v>
      </c>
      <c r="G203" s="275" t="s">
        <v>341</v>
      </c>
      <c r="H203" s="45" t="s">
        <v>347</v>
      </c>
      <c r="I203" s="109" t="s">
        <v>335</v>
      </c>
      <c r="J203" s="291">
        <f>Nómina!U49</f>
        <v>177280.8</v>
      </c>
      <c r="K203" s="309">
        <f t="shared" si="300"/>
        <v>14773.4</v>
      </c>
      <c r="L203" s="309">
        <f t="shared" si="301"/>
        <v>14773.4</v>
      </c>
      <c r="M203" s="309">
        <f t="shared" si="302"/>
        <v>14773.4</v>
      </c>
      <c r="N203" s="309">
        <f t="shared" si="303"/>
        <v>14773.4</v>
      </c>
      <c r="O203" s="309">
        <f t="shared" si="304"/>
        <v>14773.4</v>
      </c>
      <c r="P203" s="309">
        <f t="shared" si="305"/>
        <v>14773.4</v>
      </c>
      <c r="Q203" s="309">
        <f t="shared" si="306"/>
        <v>14773.4</v>
      </c>
      <c r="R203" s="309">
        <f t="shared" si="307"/>
        <v>14773.4</v>
      </c>
      <c r="S203" s="309">
        <f t="shared" si="308"/>
        <v>14773.4</v>
      </c>
      <c r="T203" s="309">
        <f t="shared" si="309"/>
        <v>14773.4</v>
      </c>
      <c r="U203" s="309">
        <f t="shared" si="310"/>
        <v>14773.4</v>
      </c>
      <c r="V203" s="309">
        <f t="shared" si="311"/>
        <v>14773.4</v>
      </c>
    </row>
    <row r="204" spans="1:22" ht="15" customHeight="1" x14ac:dyDescent="0.25">
      <c r="A204" s="41" t="s">
        <v>321</v>
      </c>
      <c r="B204" s="114">
        <v>1525811100</v>
      </c>
      <c r="C204" s="41">
        <v>31111</v>
      </c>
      <c r="D204" s="43" t="s">
        <v>1373</v>
      </c>
      <c r="E204" s="41" t="s">
        <v>369</v>
      </c>
      <c r="F204" s="41">
        <v>1133</v>
      </c>
      <c r="G204" s="275" t="s">
        <v>341</v>
      </c>
      <c r="H204" s="45" t="s">
        <v>347</v>
      </c>
      <c r="I204" s="111" t="s">
        <v>336</v>
      </c>
      <c r="J204" s="291">
        <f>Nómina!V49</f>
        <v>177280.8</v>
      </c>
      <c r="K204" s="309">
        <f t="shared" si="300"/>
        <v>14773.4</v>
      </c>
      <c r="L204" s="309">
        <f t="shared" si="301"/>
        <v>14773.4</v>
      </c>
      <c r="M204" s="309">
        <f t="shared" si="302"/>
        <v>14773.4</v>
      </c>
      <c r="N204" s="309">
        <f t="shared" si="303"/>
        <v>14773.4</v>
      </c>
      <c r="O204" s="309">
        <f t="shared" si="304"/>
        <v>14773.4</v>
      </c>
      <c r="P204" s="309">
        <f t="shared" si="305"/>
        <v>14773.4</v>
      </c>
      <c r="Q204" s="309">
        <f t="shared" si="306"/>
        <v>14773.4</v>
      </c>
      <c r="R204" s="309">
        <f t="shared" si="307"/>
        <v>14773.4</v>
      </c>
      <c r="S204" s="309">
        <f t="shared" si="308"/>
        <v>14773.4</v>
      </c>
      <c r="T204" s="309">
        <f t="shared" si="309"/>
        <v>14773.4</v>
      </c>
      <c r="U204" s="309">
        <f t="shared" si="310"/>
        <v>14773.4</v>
      </c>
      <c r="V204" s="309">
        <f t="shared" si="311"/>
        <v>14773.4</v>
      </c>
    </row>
    <row r="205" spans="1:22" ht="15" customHeight="1" x14ac:dyDescent="0.25">
      <c r="A205" s="41" t="s">
        <v>321</v>
      </c>
      <c r="B205" s="114">
        <v>1525811100</v>
      </c>
      <c r="C205" s="41">
        <v>31111</v>
      </c>
      <c r="D205" s="43" t="s">
        <v>1373</v>
      </c>
      <c r="E205" s="41" t="s">
        <v>369</v>
      </c>
      <c r="F205" s="41">
        <v>1134</v>
      </c>
      <c r="G205" s="275" t="s">
        <v>341</v>
      </c>
      <c r="H205" s="45" t="s">
        <v>347</v>
      </c>
      <c r="I205" s="111" t="s">
        <v>337</v>
      </c>
      <c r="J205" s="291">
        <f>Nómina!W49</f>
        <v>177280.8</v>
      </c>
      <c r="K205" s="309">
        <f t="shared" si="300"/>
        <v>14773.4</v>
      </c>
      <c r="L205" s="309">
        <f t="shared" si="301"/>
        <v>14773.4</v>
      </c>
      <c r="M205" s="309">
        <f t="shared" si="302"/>
        <v>14773.4</v>
      </c>
      <c r="N205" s="309">
        <f t="shared" si="303"/>
        <v>14773.4</v>
      </c>
      <c r="O205" s="309">
        <f t="shared" si="304"/>
        <v>14773.4</v>
      </c>
      <c r="P205" s="309">
        <f t="shared" si="305"/>
        <v>14773.4</v>
      </c>
      <c r="Q205" s="309">
        <f t="shared" si="306"/>
        <v>14773.4</v>
      </c>
      <c r="R205" s="309">
        <f t="shared" si="307"/>
        <v>14773.4</v>
      </c>
      <c r="S205" s="309">
        <f t="shared" si="308"/>
        <v>14773.4</v>
      </c>
      <c r="T205" s="309">
        <f t="shared" si="309"/>
        <v>14773.4</v>
      </c>
      <c r="U205" s="309">
        <f t="shared" si="310"/>
        <v>14773.4</v>
      </c>
      <c r="V205" s="309">
        <f t="shared" si="311"/>
        <v>14773.4</v>
      </c>
    </row>
    <row r="206" spans="1:22" ht="15" customHeight="1" x14ac:dyDescent="0.25">
      <c r="A206" s="41"/>
      <c r="B206" s="114"/>
      <c r="C206" s="41"/>
      <c r="D206" s="43"/>
      <c r="E206" s="41"/>
      <c r="F206" s="44">
        <v>1200</v>
      </c>
      <c r="G206" s="275"/>
      <c r="H206" s="45"/>
      <c r="I206" s="112" t="s">
        <v>367</v>
      </c>
      <c r="J206" s="291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</row>
    <row r="207" spans="1:22" ht="15" customHeight="1" x14ac:dyDescent="0.25">
      <c r="A207" s="41" t="s">
        <v>321</v>
      </c>
      <c r="B207" s="114">
        <v>1525811100</v>
      </c>
      <c r="C207" s="41">
        <v>31111</v>
      </c>
      <c r="D207" s="43" t="s">
        <v>1373</v>
      </c>
      <c r="E207" s="41" t="s">
        <v>369</v>
      </c>
      <c r="F207" s="41">
        <v>1211</v>
      </c>
      <c r="G207" s="275" t="s">
        <v>341</v>
      </c>
      <c r="H207" s="45" t="s">
        <v>347</v>
      </c>
      <c r="I207" s="111" t="s">
        <v>332</v>
      </c>
      <c r="J207" s="292">
        <f>J208</f>
        <v>111240</v>
      </c>
      <c r="K207" s="313">
        <f t="shared" ref="K207:K208" si="312">J207/12</f>
        <v>9270</v>
      </c>
      <c r="L207" s="313">
        <f t="shared" ref="L207:L208" si="313">J207/12</f>
        <v>9270</v>
      </c>
      <c r="M207" s="313">
        <f t="shared" ref="M207:M208" si="314">J207/12</f>
        <v>9270</v>
      </c>
      <c r="N207" s="313">
        <f t="shared" ref="N207:N208" si="315">J207/12</f>
        <v>9270</v>
      </c>
      <c r="O207" s="313">
        <f t="shared" ref="O207:O208" si="316">J207/12</f>
        <v>9270</v>
      </c>
      <c r="P207" s="313">
        <f t="shared" ref="P207:P208" si="317">J207/12</f>
        <v>9270</v>
      </c>
      <c r="Q207" s="313">
        <f t="shared" ref="Q207:Q208" si="318">J207/12</f>
        <v>9270</v>
      </c>
      <c r="R207" s="313">
        <f t="shared" ref="R207:R208" si="319">J207/12</f>
        <v>9270</v>
      </c>
      <c r="S207" s="313">
        <f t="shared" ref="S207:S208" si="320">J207/12</f>
        <v>9270</v>
      </c>
      <c r="T207" s="313">
        <f t="shared" ref="T207:T208" si="321">J207/12</f>
        <v>9270</v>
      </c>
      <c r="U207" s="313">
        <f t="shared" ref="U207:U208" si="322">J207/12</f>
        <v>9270</v>
      </c>
      <c r="V207" s="313">
        <f t="shared" ref="V207:V208" si="323">J207/12</f>
        <v>9270</v>
      </c>
    </row>
    <row r="208" spans="1:22" ht="15" customHeight="1" x14ac:dyDescent="0.25">
      <c r="A208" s="41"/>
      <c r="B208" s="114"/>
      <c r="C208" s="41"/>
      <c r="D208" s="43"/>
      <c r="E208" s="41"/>
      <c r="F208" s="43" t="s">
        <v>324</v>
      </c>
      <c r="G208" s="275"/>
      <c r="H208" s="45"/>
      <c r="I208" s="111" t="s">
        <v>370</v>
      </c>
      <c r="J208" s="291">
        <v>111240</v>
      </c>
      <c r="K208" s="309">
        <f t="shared" si="312"/>
        <v>9270</v>
      </c>
      <c r="L208" s="309">
        <f t="shared" si="313"/>
        <v>9270</v>
      </c>
      <c r="M208" s="309">
        <f t="shared" si="314"/>
        <v>9270</v>
      </c>
      <c r="N208" s="309">
        <f t="shared" si="315"/>
        <v>9270</v>
      </c>
      <c r="O208" s="309">
        <f t="shared" si="316"/>
        <v>9270</v>
      </c>
      <c r="P208" s="309">
        <f t="shared" si="317"/>
        <v>9270</v>
      </c>
      <c r="Q208" s="309">
        <f t="shared" si="318"/>
        <v>9270</v>
      </c>
      <c r="R208" s="309">
        <f t="shared" si="319"/>
        <v>9270</v>
      </c>
      <c r="S208" s="309">
        <f t="shared" si="320"/>
        <v>9270</v>
      </c>
      <c r="T208" s="309">
        <f t="shared" si="321"/>
        <v>9270</v>
      </c>
      <c r="U208" s="309">
        <f t="shared" si="322"/>
        <v>9270</v>
      </c>
      <c r="V208" s="309">
        <f t="shared" si="323"/>
        <v>9270</v>
      </c>
    </row>
    <row r="209" spans="1:22" ht="15" customHeight="1" x14ac:dyDescent="0.25">
      <c r="A209" s="41"/>
      <c r="B209" s="114"/>
      <c r="C209" s="41"/>
      <c r="D209" s="43"/>
      <c r="E209" s="41"/>
      <c r="F209" s="44">
        <v>1300</v>
      </c>
      <c r="G209" s="275"/>
      <c r="H209" s="45"/>
      <c r="I209" s="108" t="s">
        <v>328</v>
      </c>
      <c r="J209" s="291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</row>
    <row r="210" spans="1:22" ht="15" customHeight="1" x14ac:dyDescent="0.25">
      <c r="A210" s="41" t="s">
        <v>321</v>
      </c>
      <c r="B210" s="114">
        <v>1525811100</v>
      </c>
      <c r="C210" s="41">
        <v>31111</v>
      </c>
      <c r="D210" s="43" t="s">
        <v>1373</v>
      </c>
      <c r="E210" s="41" t="s">
        <v>369</v>
      </c>
      <c r="F210" s="41">
        <v>1321</v>
      </c>
      <c r="G210" s="275" t="s">
        <v>341</v>
      </c>
      <c r="H210" s="45" t="s">
        <v>347</v>
      </c>
      <c r="I210" s="109" t="s">
        <v>329</v>
      </c>
      <c r="J210" s="291">
        <f>Nómina!Y49</f>
        <v>37884.664109589037</v>
      </c>
      <c r="K210" s="309">
        <f t="shared" ref="K210:K213" si="324">J210/12</f>
        <v>3157.0553424657533</v>
      </c>
      <c r="L210" s="309">
        <f t="shared" ref="L210:L213" si="325">J210/12</f>
        <v>3157.0553424657533</v>
      </c>
      <c r="M210" s="309">
        <f t="shared" ref="M210:M213" si="326">J210/12</f>
        <v>3157.0553424657533</v>
      </c>
      <c r="N210" s="309">
        <f t="shared" ref="N210:N213" si="327">J210/12</f>
        <v>3157.0553424657533</v>
      </c>
      <c r="O210" s="309">
        <f t="shared" ref="O210:O213" si="328">J210/12</f>
        <v>3157.0553424657533</v>
      </c>
      <c r="P210" s="309">
        <f t="shared" ref="P210:P213" si="329">J210/12</f>
        <v>3157.0553424657533</v>
      </c>
      <c r="Q210" s="309">
        <f t="shared" ref="Q210:Q213" si="330">J210/12</f>
        <v>3157.0553424657533</v>
      </c>
      <c r="R210" s="309">
        <f t="shared" ref="R210:R213" si="331">J210/12</f>
        <v>3157.0553424657533</v>
      </c>
      <c r="S210" s="309">
        <f t="shared" ref="S210:S213" si="332">J210/12</f>
        <v>3157.0553424657533</v>
      </c>
      <c r="T210" s="309">
        <f t="shared" ref="T210:T213" si="333">J210/12</f>
        <v>3157.0553424657533</v>
      </c>
      <c r="U210" s="309">
        <f t="shared" ref="U210:U213" si="334">J210/12</f>
        <v>3157.0553424657533</v>
      </c>
      <c r="V210" s="309">
        <f t="shared" ref="V210:V213" si="335">J210/12</f>
        <v>3157.0553424657533</v>
      </c>
    </row>
    <row r="211" spans="1:22" ht="15" customHeight="1" x14ac:dyDescent="0.25">
      <c r="A211" s="41" t="s">
        <v>321</v>
      </c>
      <c r="B211" s="114">
        <v>1525811100</v>
      </c>
      <c r="C211" s="41">
        <v>31111</v>
      </c>
      <c r="D211" s="43" t="s">
        <v>1373</v>
      </c>
      <c r="E211" s="41" t="s">
        <v>369</v>
      </c>
      <c r="F211" s="41">
        <v>1323</v>
      </c>
      <c r="G211" s="275" t="s">
        <v>341</v>
      </c>
      <c r="H211" s="45" t="s">
        <v>347</v>
      </c>
      <c r="I211" s="109" t="s">
        <v>330</v>
      </c>
      <c r="J211" s="291">
        <f>Nómina!Z49</f>
        <v>240646.4876712329</v>
      </c>
      <c r="K211" s="309">
        <f t="shared" si="324"/>
        <v>20053.873972602742</v>
      </c>
      <c r="L211" s="309">
        <f t="shared" si="325"/>
        <v>20053.873972602742</v>
      </c>
      <c r="M211" s="309">
        <f t="shared" si="326"/>
        <v>20053.873972602742</v>
      </c>
      <c r="N211" s="309">
        <f t="shared" si="327"/>
        <v>20053.873972602742</v>
      </c>
      <c r="O211" s="309">
        <f t="shared" si="328"/>
        <v>20053.873972602742</v>
      </c>
      <c r="P211" s="309">
        <f t="shared" si="329"/>
        <v>20053.873972602742</v>
      </c>
      <c r="Q211" s="309">
        <f t="shared" si="330"/>
        <v>20053.873972602742</v>
      </c>
      <c r="R211" s="309">
        <f t="shared" si="331"/>
        <v>20053.873972602742</v>
      </c>
      <c r="S211" s="309">
        <f t="shared" si="332"/>
        <v>20053.873972602742</v>
      </c>
      <c r="T211" s="309">
        <f t="shared" si="333"/>
        <v>20053.873972602742</v>
      </c>
      <c r="U211" s="309">
        <f t="shared" si="334"/>
        <v>20053.873972602742</v>
      </c>
      <c r="V211" s="309">
        <f t="shared" si="335"/>
        <v>20053.873972602742</v>
      </c>
    </row>
    <row r="212" spans="1:22" ht="15" customHeight="1" x14ac:dyDescent="0.25">
      <c r="A212" s="41" t="s">
        <v>321</v>
      </c>
      <c r="B212" s="126">
        <v>1125100000</v>
      </c>
      <c r="C212" s="41">
        <v>31111</v>
      </c>
      <c r="D212" s="43" t="s">
        <v>1373</v>
      </c>
      <c r="E212" s="41" t="s">
        <v>369</v>
      </c>
      <c r="F212" s="41">
        <v>1342</v>
      </c>
      <c r="G212" s="275" t="s">
        <v>341</v>
      </c>
      <c r="H212" s="45" t="s">
        <v>347</v>
      </c>
      <c r="I212" s="109" t="s">
        <v>921</v>
      </c>
      <c r="J212" s="291">
        <v>1497600</v>
      </c>
      <c r="K212" s="309">
        <f t="shared" si="324"/>
        <v>124800</v>
      </c>
      <c r="L212" s="309">
        <f t="shared" si="325"/>
        <v>124800</v>
      </c>
      <c r="M212" s="309">
        <f t="shared" si="326"/>
        <v>124800</v>
      </c>
      <c r="N212" s="309">
        <f t="shared" si="327"/>
        <v>124800</v>
      </c>
      <c r="O212" s="309">
        <f t="shared" si="328"/>
        <v>124800</v>
      </c>
      <c r="P212" s="309">
        <f t="shared" si="329"/>
        <v>124800</v>
      </c>
      <c r="Q212" s="309">
        <f t="shared" si="330"/>
        <v>124800</v>
      </c>
      <c r="R212" s="309">
        <f t="shared" si="331"/>
        <v>124800</v>
      </c>
      <c r="S212" s="309">
        <f t="shared" si="332"/>
        <v>124800</v>
      </c>
      <c r="T212" s="309">
        <f t="shared" si="333"/>
        <v>124800</v>
      </c>
      <c r="U212" s="309">
        <f t="shared" si="334"/>
        <v>124800</v>
      </c>
      <c r="V212" s="309">
        <f t="shared" si="335"/>
        <v>124800</v>
      </c>
    </row>
    <row r="213" spans="1:22" ht="15" customHeight="1" x14ac:dyDescent="0.25">
      <c r="A213" s="41"/>
      <c r="B213" s="41"/>
      <c r="C213" s="41"/>
      <c r="D213" s="43"/>
      <c r="E213" s="41"/>
      <c r="F213" s="41"/>
      <c r="G213" s="275"/>
      <c r="H213" s="45"/>
      <c r="I213" s="50" t="s">
        <v>338</v>
      </c>
      <c r="J213" s="293">
        <f>SUM(J200:J212)-J207</f>
        <v>4192021.5517808218</v>
      </c>
      <c r="K213" s="312">
        <f t="shared" si="324"/>
        <v>349335.12931506848</v>
      </c>
      <c r="L213" s="312">
        <f t="shared" si="325"/>
        <v>349335.12931506848</v>
      </c>
      <c r="M213" s="312">
        <f t="shared" si="326"/>
        <v>349335.12931506848</v>
      </c>
      <c r="N213" s="312">
        <f t="shared" si="327"/>
        <v>349335.12931506848</v>
      </c>
      <c r="O213" s="312">
        <f t="shared" si="328"/>
        <v>349335.12931506848</v>
      </c>
      <c r="P213" s="312">
        <f t="shared" si="329"/>
        <v>349335.12931506848</v>
      </c>
      <c r="Q213" s="312">
        <f t="shared" si="330"/>
        <v>349335.12931506848</v>
      </c>
      <c r="R213" s="312">
        <f t="shared" si="331"/>
        <v>349335.12931506848</v>
      </c>
      <c r="S213" s="312">
        <f t="shared" si="332"/>
        <v>349335.12931506848</v>
      </c>
      <c r="T213" s="312">
        <f t="shared" si="333"/>
        <v>349335.12931506848</v>
      </c>
      <c r="U213" s="312">
        <f t="shared" si="334"/>
        <v>349335.12931506848</v>
      </c>
      <c r="V213" s="312">
        <f t="shared" si="335"/>
        <v>349335.12931506848</v>
      </c>
    </row>
    <row r="214" spans="1:22" ht="15" customHeight="1" x14ac:dyDescent="0.25">
      <c r="A214" s="41"/>
      <c r="B214" s="41"/>
      <c r="C214" s="41"/>
      <c r="D214" s="43"/>
      <c r="E214" s="41"/>
      <c r="F214" s="104" t="s">
        <v>816</v>
      </c>
      <c r="G214" s="275"/>
      <c r="H214" s="45"/>
      <c r="I214" s="108" t="s">
        <v>817</v>
      </c>
      <c r="J214" s="291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</row>
    <row r="215" spans="1:22" ht="24.95" customHeight="1" x14ac:dyDescent="0.25">
      <c r="A215" s="41"/>
      <c r="B215" s="41"/>
      <c r="C215" s="41"/>
      <c r="D215" s="43"/>
      <c r="E215" s="41"/>
      <c r="F215" s="104" t="s">
        <v>916</v>
      </c>
      <c r="G215" s="275"/>
      <c r="H215" s="45"/>
      <c r="I215" s="108" t="s">
        <v>917</v>
      </c>
      <c r="J215" s="291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</row>
    <row r="216" spans="1:22" ht="15" customHeight="1" x14ac:dyDescent="0.25">
      <c r="A216" s="41" t="s">
        <v>321</v>
      </c>
      <c r="B216" s="126">
        <v>1125100000</v>
      </c>
      <c r="C216" s="41">
        <v>31111</v>
      </c>
      <c r="D216" s="43" t="s">
        <v>1373</v>
      </c>
      <c r="E216" s="41" t="s">
        <v>369</v>
      </c>
      <c r="F216" s="43" t="s">
        <v>1147</v>
      </c>
      <c r="G216" s="275" t="s">
        <v>341</v>
      </c>
      <c r="H216" s="45" t="s">
        <v>347</v>
      </c>
      <c r="I216" s="109" t="s">
        <v>918</v>
      </c>
      <c r="J216" s="291">
        <v>45000</v>
      </c>
      <c r="K216" s="309">
        <f t="shared" ref="K216" si="336">J216/12</f>
        <v>3750</v>
      </c>
      <c r="L216" s="309">
        <f t="shared" ref="L216" si="337">J216/12</f>
        <v>3750</v>
      </c>
      <c r="M216" s="309">
        <f t="shared" ref="M216" si="338">J216/12</f>
        <v>3750</v>
      </c>
      <c r="N216" s="309">
        <f t="shared" ref="N216" si="339">J216/12</f>
        <v>3750</v>
      </c>
      <c r="O216" s="309">
        <f t="shared" ref="O216" si="340">J216/12</f>
        <v>3750</v>
      </c>
      <c r="P216" s="309">
        <f t="shared" ref="P216" si="341">J216/12</f>
        <v>3750</v>
      </c>
      <c r="Q216" s="309">
        <f t="shared" ref="Q216" si="342">J216/12</f>
        <v>3750</v>
      </c>
      <c r="R216" s="309">
        <f t="shared" ref="R216" si="343">J216/12</f>
        <v>3750</v>
      </c>
      <c r="S216" s="309">
        <f t="shared" ref="S216" si="344">J216/12</f>
        <v>3750</v>
      </c>
      <c r="T216" s="309">
        <f t="shared" ref="T216" si="345">J216/12</f>
        <v>3750</v>
      </c>
      <c r="U216" s="309">
        <f t="shared" ref="U216" si="346">J216/12</f>
        <v>3750</v>
      </c>
      <c r="V216" s="309">
        <f t="shared" ref="V216" si="347">J216/12</f>
        <v>3750</v>
      </c>
    </row>
    <row r="217" spans="1:22" ht="15" customHeight="1" x14ac:dyDescent="0.25">
      <c r="A217" s="41"/>
      <c r="B217" s="41"/>
      <c r="C217" s="41"/>
      <c r="D217" s="43"/>
      <c r="E217" s="41"/>
      <c r="F217" s="104" t="s">
        <v>919</v>
      </c>
      <c r="G217" s="275"/>
      <c r="H217" s="45"/>
      <c r="I217" s="108" t="s">
        <v>821</v>
      </c>
      <c r="J217" s="291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</row>
    <row r="218" spans="1:22" ht="15" customHeight="1" x14ac:dyDescent="0.25">
      <c r="A218" s="41" t="s">
        <v>321</v>
      </c>
      <c r="B218" s="126">
        <v>1125100000</v>
      </c>
      <c r="C218" s="41">
        <v>31111</v>
      </c>
      <c r="D218" s="43" t="s">
        <v>1373</v>
      </c>
      <c r="E218" s="41" t="s">
        <v>369</v>
      </c>
      <c r="F218" s="43" t="s">
        <v>1122</v>
      </c>
      <c r="G218" s="275" t="s">
        <v>341</v>
      </c>
      <c r="H218" s="45" t="s">
        <v>347</v>
      </c>
      <c r="I218" s="109" t="s">
        <v>822</v>
      </c>
      <c r="J218" s="291">
        <v>6000</v>
      </c>
      <c r="K218" s="309">
        <f t="shared" ref="K218" si="348">J218/12</f>
        <v>500</v>
      </c>
      <c r="L218" s="309">
        <f t="shared" ref="L218" si="349">J218/12</f>
        <v>500</v>
      </c>
      <c r="M218" s="309">
        <f t="shared" ref="M218" si="350">J218/12</f>
        <v>500</v>
      </c>
      <c r="N218" s="309">
        <f t="shared" ref="N218" si="351">J218/12</f>
        <v>500</v>
      </c>
      <c r="O218" s="309">
        <f t="shared" ref="O218" si="352">J218/12</f>
        <v>500</v>
      </c>
      <c r="P218" s="309">
        <f t="shared" ref="P218" si="353">J218/12</f>
        <v>500</v>
      </c>
      <c r="Q218" s="309">
        <f t="shared" ref="Q218" si="354">J218/12</f>
        <v>500</v>
      </c>
      <c r="R218" s="309">
        <f t="shared" ref="R218" si="355">J218/12</f>
        <v>500</v>
      </c>
      <c r="S218" s="309">
        <f t="shared" ref="S218" si="356">J218/12</f>
        <v>500</v>
      </c>
      <c r="T218" s="309">
        <f t="shared" ref="T218" si="357">J218/12</f>
        <v>500</v>
      </c>
      <c r="U218" s="309">
        <f t="shared" ref="U218" si="358">J218/12</f>
        <v>500</v>
      </c>
      <c r="V218" s="309">
        <f t="shared" ref="V218" si="359">J218/12</f>
        <v>500</v>
      </c>
    </row>
    <row r="219" spans="1:22" ht="15" customHeight="1" x14ac:dyDescent="0.25">
      <c r="A219" s="41"/>
      <c r="B219" s="41"/>
      <c r="C219" s="41"/>
      <c r="D219" s="43"/>
      <c r="E219" s="41"/>
      <c r="F219" s="104" t="s">
        <v>877</v>
      </c>
      <c r="G219" s="275"/>
      <c r="H219" s="45"/>
      <c r="I219" s="108" t="s">
        <v>823</v>
      </c>
      <c r="J219" s="291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</row>
    <row r="220" spans="1:22" ht="15" customHeight="1" x14ac:dyDescent="0.25">
      <c r="A220" s="41" t="s">
        <v>321</v>
      </c>
      <c r="B220" s="126">
        <v>1125100000</v>
      </c>
      <c r="C220" s="41">
        <v>31111</v>
      </c>
      <c r="D220" s="43" t="s">
        <v>1373</v>
      </c>
      <c r="E220" s="41" t="s">
        <v>369</v>
      </c>
      <c r="F220" s="43" t="s">
        <v>1123</v>
      </c>
      <c r="G220" s="275" t="s">
        <v>341</v>
      </c>
      <c r="H220" s="45" t="s">
        <v>347</v>
      </c>
      <c r="I220" s="109" t="s">
        <v>824</v>
      </c>
      <c r="J220" s="291">
        <v>10000</v>
      </c>
      <c r="K220" s="309">
        <f t="shared" ref="K220:K221" si="360">J220/12</f>
        <v>833.33333333333337</v>
      </c>
      <c r="L220" s="309">
        <f t="shared" ref="L220:L221" si="361">J220/12</f>
        <v>833.33333333333337</v>
      </c>
      <c r="M220" s="309">
        <f t="shared" ref="M220:M221" si="362">J220/12</f>
        <v>833.33333333333337</v>
      </c>
      <c r="N220" s="309">
        <f t="shared" ref="N220:N221" si="363">J220/12</f>
        <v>833.33333333333337</v>
      </c>
      <c r="O220" s="309">
        <f t="shared" ref="O220:O221" si="364">J220/12</f>
        <v>833.33333333333337</v>
      </c>
      <c r="P220" s="309">
        <f t="shared" ref="P220:P221" si="365">J220/12</f>
        <v>833.33333333333337</v>
      </c>
      <c r="Q220" s="309">
        <f t="shared" ref="Q220:Q221" si="366">J220/12</f>
        <v>833.33333333333337</v>
      </c>
      <c r="R220" s="309">
        <f t="shared" ref="R220:R221" si="367">J220/12</f>
        <v>833.33333333333337</v>
      </c>
      <c r="S220" s="309">
        <f t="shared" ref="S220:S221" si="368">J220/12</f>
        <v>833.33333333333337</v>
      </c>
      <c r="T220" s="309">
        <f t="shared" ref="T220:T221" si="369">J220/12</f>
        <v>833.33333333333337</v>
      </c>
      <c r="U220" s="309">
        <f t="shared" ref="U220:U221" si="370">J220/12</f>
        <v>833.33333333333337</v>
      </c>
      <c r="V220" s="309">
        <f t="shared" ref="V220:V221" si="371">J220/12</f>
        <v>833.33333333333337</v>
      </c>
    </row>
    <row r="221" spans="1:22" ht="15" customHeight="1" x14ac:dyDescent="0.25">
      <c r="A221" s="41"/>
      <c r="B221" s="41"/>
      <c r="C221" s="41"/>
      <c r="D221" s="43"/>
      <c r="E221" s="41"/>
      <c r="F221" s="43"/>
      <c r="G221" s="275"/>
      <c r="H221" s="45"/>
      <c r="I221" s="50" t="s">
        <v>825</v>
      </c>
      <c r="J221" s="293">
        <f>SUM(J214:J220)</f>
        <v>61000</v>
      </c>
      <c r="K221" s="312">
        <f t="shared" si="360"/>
        <v>5083.333333333333</v>
      </c>
      <c r="L221" s="312">
        <f t="shared" si="361"/>
        <v>5083.333333333333</v>
      </c>
      <c r="M221" s="312">
        <f t="shared" si="362"/>
        <v>5083.333333333333</v>
      </c>
      <c r="N221" s="312">
        <f t="shared" si="363"/>
        <v>5083.333333333333</v>
      </c>
      <c r="O221" s="312">
        <f t="shared" si="364"/>
        <v>5083.333333333333</v>
      </c>
      <c r="P221" s="312">
        <f t="shared" si="365"/>
        <v>5083.333333333333</v>
      </c>
      <c r="Q221" s="312">
        <f t="shared" si="366"/>
        <v>5083.333333333333</v>
      </c>
      <c r="R221" s="312">
        <f t="shared" si="367"/>
        <v>5083.333333333333</v>
      </c>
      <c r="S221" s="312">
        <f t="shared" si="368"/>
        <v>5083.333333333333</v>
      </c>
      <c r="T221" s="312">
        <f t="shared" si="369"/>
        <v>5083.333333333333</v>
      </c>
      <c r="U221" s="312">
        <f t="shared" si="370"/>
        <v>5083.333333333333</v>
      </c>
      <c r="V221" s="312">
        <f t="shared" si="371"/>
        <v>5083.333333333333</v>
      </c>
    </row>
    <row r="222" spans="1:22" ht="15" customHeight="1" x14ac:dyDescent="0.25">
      <c r="A222" s="41"/>
      <c r="B222" s="41"/>
      <c r="C222" s="41"/>
      <c r="D222" s="43"/>
      <c r="E222" s="41"/>
      <c r="F222" s="104" t="s">
        <v>811</v>
      </c>
      <c r="G222" s="275"/>
      <c r="H222" s="45"/>
      <c r="I222" s="108" t="s">
        <v>812</v>
      </c>
      <c r="J222" s="291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</row>
    <row r="223" spans="1:22" ht="15" customHeight="1" x14ac:dyDescent="0.25">
      <c r="A223" s="41"/>
      <c r="B223" s="41"/>
      <c r="C223" s="41"/>
      <c r="D223" s="43"/>
      <c r="E223" s="41"/>
      <c r="F223" s="104" t="s">
        <v>878</v>
      </c>
      <c r="G223" s="275"/>
      <c r="H223" s="45"/>
      <c r="I223" s="108" t="s">
        <v>858</v>
      </c>
      <c r="J223" s="291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</row>
    <row r="224" spans="1:22" ht="24.95" customHeight="1" x14ac:dyDescent="0.25">
      <c r="A224" s="41" t="s">
        <v>321</v>
      </c>
      <c r="B224" s="126">
        <v>1125100000</v>
      </c>
      <c r="C224" s="41">
        <v>31111</v>
      </c>
      <c r="D224" s="43" t="s">
        <v>1373</v>
      </c>
      <c r="E224" s="41" t="s">
        <v>369</v>
      </c>
      <c r="F224" s="43" t="s">
        <v>1139</v>
      </c>
      <c r="G224" s="275" t="s">
        <v>341</v>
      </c>
      <c r="H224" s="45" t="s">
        <v>347</v>
      </c>
      <c r="I224" s="109" t="s">
        <v>859</v>
      </c>
      <c r="J224" s="291">
        <v>24000</v>
      </c>
      <c r="K224" s="309">
        <f t="shared" ref="K224" si="372">J224/12</f>
        <v>2000</v>
      </c>
      <c r="L224" s="309">
        <f t="shared" ref="L224" si="373">J224/12</f>
        <v>2000</v>
      </c>
      <c r="M224" s="309">
        <f t="shared" ref="M224" si="374">J224/12</f>
        <v>2000</v>
      </c>
      <c r="N224" s="309">
        <f t="shared" ref="N224" si="375">J224/12</f>
        <v>2000</v>
      </c>
      <c r="O224" s="309">
        <f t="shared" ref="O224" si="376">J224/12</f>
        <v>2000</v>
      </c>
      <c r="P224" s="309">
        <f t="shared" ref="P224" si="377">J224/12</f>
        <v>2000</v>
      </c>
      <c r="Q224" s="309">
        <f t="shared" ref="Q224" si="378">J224/12</f>
        <v>2000</v>
      </c>
      <c r="R224" s="309">
        <f t="shared" ref="R224" si="379">J224/12</f>
        <v>2000</v>
      </c>
      <c r="S224" s="309">
        <f t="shared" ref="S224" si="380">J224/12</f>
        <v>2000</v>
      </c>
      <c r="T224" s="309">
        <f t="shared" ref="T224" si="381">J224/12</f>
        <v>2000</v>
      </c>
      <c r="U224" s="309">
        <f t="shared" ref="U224" si="382">J224/12</f>
        <v>2000</v>
      </c>
      <c r="V224" s="309">
        <f t="shared" ref="V224" si="383">J224/12</f>
        <v>2000</v>
      </c>
    </row>
    <row r="225" spans="1:22" ht="24.95" customHeight="1" x14ac:dyDescent="0.25">
      <c r="A225" s="41"/>
      <c r="B225" s="41"/>
      <c r="C225" s="41"/>
      <c r="D225" s="43"/>
      <c r="E225" s="41"/>
      <c r="F225" s="104" t="s">
        <v>879</v>
      </c>
      <c r="G225" s="275"/>
      <c r="H225" s="45"/>
      <c r="I225" s="108" t="s">
        <v>826</v>
      </c>
      <c r="J225" s="291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</row>
    <row r="226" spans="1:22" ht="15" customHeight="1" x14ac:dyDescent="0.25">
      <c r="A226" s="41" t="s">
        <v>321</v>
      </c>
      <c r="B226" s="126">
        <v>1125100000</v>
      </c>
      <c r="C226" s="41">
        <v>31111</v>
      </c>
      <c r="D226" s="43" t="s">
        <v>1373</v>
      </c>
      <c r="E226" s="41" t="s">
        <v>369</v>
      </c>
      <c r="F226" s="43" t="s">
        <v>1100</v>
      </c>
      <c r="G226" s="275" t="s">
        <v>341</v>
      </c>
      <c r="H226" s="45" t="s">
        <v>347</v>
      </c>
      <c r="I226" s="109" t="s">
        <v>827</v>
      </c>
      <c r="J226" s="291">
        <v>10000</v>
      </c>
      <c r="K226" s="309">
        <f t="shared" ref="K226" si="384">J226/12</f>
        <v>833.33333333333337</v>
      </c>
      <c r="L226" s="309">
        <f t="shared" ref="L226" si="385">J226/12</f>
        <v>833.33333333333337</v>
      </c>
      <c r="M226" s="309">
        <f t="shared" ref="M226" si="386">J226/12</f>
        <v>833.33333333333337</v>
      </c>
      <c r="N226" s="309">
        <f t="shared" ref="N226" si="387">J226/12</f>
        <v>833.33333333333337</v>
      </c>
      <c r="O226" s="309">
        <f t="shared" ref="O226" si="388">J226/12</f>
        <v>833.33333333333337</v>
      </c>
      <c r="P226" s="309">
        <f t="shared" ref="P226" si="389">J226/12</f>
        <v>833.33333333333337</v>
      </c>
      <c r="Q226" s="309">
        <f t="shared" ref="Q226" si="390">J226/12</f>
        <v>833.33333333333337</v>
      </c>
      <c r="R226" s="309">
        <f t="shared" ref="R226" si="391">J226/12</f>
        <v>833.33333333333337</v>
      </c>
      <c r="S226" s="309">
        <f t="shared" ref="S226" si="392">J226/12</f>
        <v>833.33333333333337</v>
      </c>
      <c r="T226" s="309">
        <f t="shared" ref="T226" si="393">J226/12</f>
        <v>833.33333333333337</v>
      </c>
      <c r="U226" s="309">
        <f t="shared" ref="U226" si="394">J226/12</f>
        <v>833.33333333333337</v>
      </c>
      <c r="V226" s="309">
        <f t="shared" ref="V226" si="395">J226/12</f>
        <v>833.33333333333337</v>
      </c>
    </row>
    <row r="227" spans="1:22" ht="15" customHeight="1" x14ac:dyDescent="0.25">
      <c r="A227" s="41"/>
      <c r="B227" s="41"/>
      <c r="C227" s="41"/>
      <c r="D227" s="43"/>
      <c r="E227" s="41"/>
      <c r="F227" s="104" t="s">
        <v>880</v>
      </c>
      <c r="G227" s="275"/>
      <c r="H227" s="45"/>
      <c r="I227" s="108" t="s">
        <v>881</v>
      </c>
      <c r="J227" s="291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</row>
    <row r="228" spans="1:22" ht="15" customHeight="1" x14ac:dyDescent="0.25">
      <c r="A228" s="41" t="s">
        <v>321</v>
      </c>
      <c r="B228" s="126">
        <v>1125100000</v>
      </c>
      <c r="C228" s="41">
        <v>31111</v>
      </c>
      <c r="D228" s="43" t="s">
        <v>1373</v>
      </c>
      <c r="E228" s="41" t="s">
        <v>369</v>
      </c>
      <c r="F228" s="43" t="s">
        <v>1140</v>
      </c>
      <c r="G228" s="275" t="s">
        <v>341</v>
      </c>
      <c r="H228" s="45" t="s">
        <v>347</v>
      </c>
      <c r="I228" s="109" t="s">
        <v>830</v>
      </c>
      <c r="J228" s="291">
        <v>2000</v>
      </c>
      <c r="K228" s="309">
        <f t="shared" ref="K228:K229" si="396">J228/12</f>
        <v>166.66666666666666</v>
      </c>
      <c r="L228" s="309">
        <f t="shared" ref="L228:L229" si="397">J228/12</f>
        <v>166.66666666666666</v>
      </c>
      <c r="M228" s="309">
        <f t="shared" ref="M228:M229" si="398">J228/12</f>
        <v>166.66666666666666</v>
      </c>
      <c r="N228" s="309">
        <f t="shared" ref="N228:N229" si="399">J228/12</f>
        <v>166.66666666666666</v>
      </c>
      <c r="O228" s="309">
        <f t="shared" ref="O228:O229" si="400">J228/12</f>
        <v>166.66666666666666</v>
      </c>
      <c r="P228" s="309">
        <f t="shared" ref="P228:P229" si="401">J228/12</f>
        <v>166.66666666666666</v>
      </c>
      <c r="Q228" s="309">
        <f t="shared" ref="Q228:Q229" si="402">J228/12</f>
        <v>166.66666666666666</v>
      </c>
      <c r="R228" s="309">
        <f t="shared" ref="R228:R229" si="403">J228/12</f>
        <v>166.66666666666666</v>
      </c>
      <c r="S228" s="309">
        <f t="shared" ref="S228:S229" si="404">J228/12</f>
        <v>166.66666666666666</v>
      </c>
      <c r="T228" s="309">
        <f t="shared" ref="T228:T229" si="405">J228/12</f>
        <v>166.66666666666666</v>
      </c>
      <c r="U228" s="309">
        <f t="shared" ref="U228:U229" si="406">J228/12</f>
        <v>166.66666666666666</v>
      </c>
      <c r="V228" s="309">
        <f t="shared" ref="V228:V229" si="407">J228/12</f>
        <v>166.66666666666666</v>
      </c>
    </row>
    <row r="229" spans="1:22" ht="15" customHeight="1" x14ac:dyDescent="0.25">
      <c r="A229" s="41" t="s">
        <v>321</v>
      </c>
      <c r="B229" s="126">
        <v>1125100000</v>
      </c>
      <c r="C229" s="41">
        <v>31111</v>
      </c>
      <c r="D229" s="43" t="s">
        <v>1373</v>
      </c>
      <c r="E229" s="41" t="s">
        <v>369</v>
      </c>
      <c r="F229" s="43" t="s">
        <v>1141</v>
      </c>
      <c r="G229" s="275" t="s">
        <v>341</v>
      </c>
      <c r="H229" s="45" t="s">
        <v>347</v>
      </c>
      <c r="I229" s="109" t="s">
        <v>829</v>
      </c>
      <c r="J229" s="291">
        <v>3000</v>
      </c>
      <c r="K229" s="309">
        <f t="shared" si="396"/>
        <v>250</v>
      </c>
      <c r="L229" s="309">
        <f t="shared" si="397"/>
        <v>250</v>
      </c>
      <c r="M229" s="309">
        <f t="shared" si="398"/>
        <v>250</v>
      </c>
      <c r="N229" s="309">
        <f t="shared" si="399"/>
        <v>250</v>
      </c>
      <c r="O229" s="309">
        <f t="shared" si="400"/>
        <v>250</v>
      </c>
      <c r="P229" s="309">
        <f t="shared" si="401"/>
        <v>250</v>
      </c>
      <c r="Q229" s="309">
        <f t="shared" si="402"/>
        <v>250</v>
      </c>
      <c r="R229" s="309">
        <f t="shared" si="403"/>
        <v>250</v>
      </c>
      <c r="S229" s="309">
        <f t="shared" si="404"/>
        <v>250</v>
      </c>
      <c r="T229" s="309">
        <f t="shared" si="405"/>
        <v>250</v>
      </c>
      <c r="U229" s="309">
        <f t="shared" si="406"/>
        <v>250</v>
      </c>
      <c r="V229" s="309">
        <f t="shared" si="407"/>
        <v>250</v>
      </c>
    </row>
    <row r="230" spans="1:22" ht="15" customHeight="1" x14ac:dyDescent="0.25">
      <c r="A230" s="41"/>
      <c r="B230" s="41"/>
      <c r="C230" s="41"/>
      <c r="D230" s="43"/>
      <c r="E230" s="41"/>
      <c r="F230" s="104" t="s">
        <v>882</v>
      </c>
      <c r="G230" s="275"/>
      <c r="H230" s="45"/>
      <c r="I230" s="108" t="s">
        <v>883</v>
      </c>
      <c r="J230" s="291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</row>
    <row r="231" spans="1:22" ht="15" customHeight="1" x14ac:dyDescent="0.25">
      <c r="A231" s="41" t="s">
        <v>321</v>
      </c>
      <c r="B231" s="126">
        <v>1125100000</v>
      </c>
      <c r="C231" s="41">
        <v>31111</v>
      </c>
      <c r="D231" s="43" t="s">
        <v>1373</v>
      </c>
      <c r="E231" s="41" t="s">
        <v>369</v>
      </c>
      <c r="F231" s="104" t="s">
        <v>1142</v>
      </c>
      <c r="G231" s="275" t="s">
        <v>341</v>
      </c>
      <c r="H231" s="45" t="s">
        <v>347</v>
      </c>
      <c r="I231" s="108" t="s">
        <v>883</v>
      </c>
      <c r="J231" s="292">
        <f>J232</f>
        <v>5000</v>
      </c>
      <c r="K231" s="309">
        <f t="shared" ref="K231:K234" si="408">J231/12</f>
        <v>416.66666666666669</v>
      </c>
      <c r="L231" s="309">
        <f t="shared" ref="L231:L234" si="409">J231/12</f>
        <v>416.66666666666669</v>
      </c>
      <c r="M231" s="309">
        <f t="shared" ref="M231:M234" si="410">J231/12</f>
        <v>416.66666666666669</v>
      </c>
      <c r="N231" s="309">
        <f t="shared" ref="N231:N234" si="411">J231/12</f>
        <v>416.66666666666669</v>
      </c>
      <c r="O231" s="309">
        <f t="shared" ref="O231:O234" si="412">J231/12</f>
        <v>416.66666666666669</v>
      </c>
      <c r="P231" s="309">
        <f t="shared" ref="P231:P234" si="413">J231/12</f>
        <v>416.66666666666669</v>
      </c>
      <c r="Q231" s="309">
        <f t="shared" ref="Q231:Q234" si="414">J231/12</f>
        <v>416.66666666666669</v>
      </c>
      <c r="R231" s="309">
        <f t="shared" ref="R231:R234" si="415">J231/12</f>
        <v>416.66666666666669</v>
      </c>
      <c r="S231" s="309">
        <f t="shared" ref="S231:S234" si="416">J231/12</f>
        <v>416.66666666666669</v>
      </c>
      <c r="T231" s="309">
        <f t="shared" ref="T231:T234" si="417">J231/12</f>
        <v>416.66666666666669</v>
      </c>
      <c r="U231" s="309">
        <f t="shared" ref="U231:U234" si="418">J231/12</f>
        <v>416.66666666666669</v>
      </c>
      <c r="V231" s="309">
        <f t="shared" ref="V231:V234" si="419">J231/12</f>
        <v>416.66666666666669</v>
      </c>
    </row>
    <row r="232" spans="1:22" ht="15" customHeight="1" x14ac:dyDescent="0.25">
      <c r="A232" s="41"/>
      <c r="B232" s="41"/>
      <c r="C232" s="41"/>
      <c r="D232" s="43"/>
      <c r="E232" s="41"/>
      <c r="F232" s="43" t="s">
        <v>324</v>
      </c>
      <c r="G232" s="275"/>
      <c r="H232" s="45"/>
      <c r="I232" s="109" t="s">
        <v>920</v>
      </c>
      <c r="J232" s="291">
        <v>5000</v>
      </c>
      <c r="K232" s="309">
        <f t="shared" si="408"/>
        <v>416.66666666666669</v>
      </c>
      <c r="L232" s="309">
        <f t="shared" si="409"/>
        <v>416.66666666666669</v>
      </c>
      <c r="M232" s="309">
        <f t="shared" si="410"/>
        <v>416.66666666666669</v>
      </c>
      <c r="N232" s="309">
        <f t="shared" si="411"/>
        <v>416.66666666666669</v>
      </c>
      <c r="O232" s="309">
        <f t="shared" si="412"/>
        <v>416.66666666666669</v>
      </c>
      <c r="P232" s="309">
        <f t="shared" si="413"/>
        <v>416.66666666666669</v>
      </c>
      <c r="Q232" s="309">
        <f t="shared" si="414"/>
        <v>416.66666666666669</v>
      </c>
      <c r="R232" s="309">
        <f t="shared" si="415"/>
        <v>416.66666666666669</v>
      </c>
      <c r="S232" s="309">
        <f t="shared" si="416"/>
        <v>416.66666666666669</v>
      </c>
      <c r="T232" s="309">
        <f t="shared" si="417"/>
        <v>416.66666666666669</v>
      </c>
      <c r="U232" s="309">
        <f t="shared" si="418"/>
        <v>416.66666666666669</v>
      </c>
      <c r="V232" s="309">
        <f t="shared" si="419"/>
        <v>416.66666666666669</v>
      </c>
    </row>
    <row r="233" spans="1:22" ht="15" customHeight="1" x14ac:dyDescent="0.25">
      <c r="A233" s="41"/>
      <c r="B233" s="41"/>
      <c r="C233" s="41"/>
      <c r="D233" s="43"/>
      <c r="E233" s="41"/>
      <c r="F233" s="43"/>
      <c r="G233" s="275"/>
      <c r="H233" s="45"/>
      <c r="I233" s="50" t="s">
        <v>833</v>
      </c>
      <c r="J233" s="293">
        <f>SUM(J222:J232)-J231</f>
        <v>44000</v>
      </c>
      <c r="K233" s="312">
        <f t="shared" si="408"/>
        <v>3666.6666666666665</v>
      </c>
      <c r="L233" s="312">
        <f t="shared" si="409"/>
        <v>3666.6666666666665</v>
      </c>
      <c r="M233" s="312">
        <f t="shared" si="410"/>
        <v>3666.6666666666665</v>
      </c>
      <c r="N233" s="312">
        <f t="shared" si="411"/>
        <v>3666.6666666666665</v>
      </c>
      <c r="O233" s="312">
        <f t="shared" si="412"/>
        <v>3666.6666666666665</v>
      </c>
      <c r="P233" s="312">
        <f t="shared" si="413"/>
        <v>3666.6666666666665</v>
      </c>
      <c r="Q233" s="312">
        <f t="shared" si="414"/>
        <v>3666.6666666666665</v>
      </c>
      <c r="R233" s="312">
        <f t="shared" si="415"/>
        <v>3666.6666666666665</v>
      </c>
      <c r="S233" s="312">
        <f t="shared" si="416"/>
        <v>3666.6666666666665</v>
      </c>
      <c r="T233" s="312">
        <f t="shared" si="417"/>
        <v>3666.6666666666665</v>
      </c>
      <c r="U233" s="312">
        <f t="shared" si="418"/>
        <v>3666.6666666666665</v>
      </c>
      <c r="V233" s="312">
        <f t="shared" si="419"/>
        <v>3666.6666666666665</v>
      </c>
    </row>
    <row r="234" spans="1:22" ht="15" customHeight="1" x14ac:dyDescent="0.25">
      <c r="A234" s="41"/>
      <c r="B234" s="41"/>
      <c r="C234" s="41"/>
      <c r="D234" s="43"/>
      <c r="E234" s="41"/>
      <c r="F234" s="43"/>
      <c r="G234" s="275"/>
      <c r="H234" s="45"/>
      <c r="I234" s="110" t="s">
        <v>1347</v>
      </c>
      <c r="J234" s="294">
        <f>J213+J221+J233</f>
        <v>4297021.5517808218</v>
      </c>
      <c r="K234" s="326">
        <f t="shared" si="408"/>
        <v>358085.12931506848</v>
      </c>
      <c r="L234" s="326">
        <f t="shared" si="409"/>
        <v>358085.12931506848</v>
      </c>
      <c r="M234" s="326">
        <f t="shared" si="410"/>
        <v>358085.12931506848</v>
      </c>
      <c r="N234" s="326">
        <f t="shared" si="411"/>
        <v>358085.12931506848</v>
      </c>
      <c r="O234" s="326">
        <f t="shared" si="412"/>
        <v>358085.12931506848</v>
      </c>
      <c r="P234" s="326">
        <f t="shared" si="413"/>
        <v>358085.12931506848</v>
      </c>
      <c r="Q234" s="326">
        <f t="shared" si="414"/>
        <v>358085.12931506848</v>
      </c>
      <c r="R234" s="326">
        <f t="shared" si="415"/>
        <v>358085.12931506848</v>
      </c>
      <c r="S234" s="326">
        <f t="shared" si="416"/>
        <v>358085.12931506848</v>
      </c>
      <c r="T234" s="326">
        <f t="shared" si="417"/>
        <v>358085.12931506848</v>
      </c>
      <c r="U234" s="326">
        <f t="shared" si="418"/>
        <v>358085.12931506848</v>
      </c>
      <c r="V234" s="313">
        <f t="shared" si="419"/>
        <v>358085.12931506848</v>
      </c>
    </row>
    <row r="235" spans="1:22" ht="15" customHeight="1" x14ac:dyDescent="0.25">
      <c r="A235" s="38" t="s">
        <v>371</v>
      </c>
      <c r="B235" s="51"/>
      <c r="C235" s="13"/>
      <c r="D235" s="39"/>
      <c r="E235" s="13"/>
      <c r="F235" s="13"/>
      <c r="G235" s="277"/>
      <c r="H235" s="40"/>
      <c r="I235" s="55"/>
      <c r="J235" s="13"/>
      <c r="K235" s="311"/>
      <c r="L235" s="311"/>
      <c r="M235" s="311"/>
      <c r="N235" s="311"/>
      <c r="O235" s="311"/>
      <c r="P235" s="311"/>
      <c r="Q235" s="311"/>
      <c r="R235" s="311"/>
      <c r="S235" s="311"/>
      <c r="T235" s="311"/>
      <c r="U235" s="311"/>
      <c r="V235" s="311"/>
    </row>
    <row r="236" spans="1:22" ht="15" customHeight="1" x14ac:dyDescent="0.25">
      <c r="A236" s="41"/>
      <c r="B236" s="41"/>
      <c r="C236" s="41"/>
      <c r="D236" s="43"/>
      <c r="E236" s="41"/>
      <c r="F236" s="44">
        <v>1000</v>
      </c>
      <c r="G236" s="275"/>
      <c r="H236" s="45"/>
      <c r="I236" s="108" t="s">
        <v>326</v>
      </c>
      <c r="J236" s="291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</row>
    <row r="237" spans="1:22" ht="15" customHeight="1" x14ac:dyDescent="0.25">
      <c r="A237" s="41"/>
      <c r="B237" s="41"/>
      <c r="C237" s="41"/>
      <c r="D237" s="43"/>
      <c r="E237" s="41"/>
      <c r="F237" s="44">
        <v>1100</v>
      </c>
      <c r="G237" s="275"/>
      <c r="H237" s="45"/>
      <c r="I237" s="108" t="s">
        <v>327</v>
      </c>
      <c r="J237" s="291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</row>
    <row r="238" spans="1:22" ht="15" customHeight="1" x14ac:dyDescent="0.25">
      <c r="A238" s="41" t="s">
        <v>321</v>
      </c>
      <c r="B238" s="114">
        <v>1525811100</v>
      </c>
      <c r="C238" s="41">
        <v>31111</v>
      </c>
      <c r="D238" s="43" t="s">
        <v>1374</v>
      </c>
      <c r="E238" s="41" t="s">
        <v>374</v>
      </c>
      <c r="F238" s="41">
        <v>1131</v>
      </c>
      <c r="G238" s="275" t="s">
        <v>373</v>
      </c>
      <c r="H238" s="45" t="s">
        <v>324</v>
      </c>
      <c r="I238" s="109" t="s">
        <v>325</v>
      </c>
      <c r="J238" s="291">
        <f>Nómina!T59</f>
        <v>1455720</v>
      </c>
      <c r="K238" s="309">
        <f t="shared" ref="K238:K241" si="420">J238/12</f>
        <v>121310</v>
      </c>
      <c r="L238" s="309">
        <f t="shared" ref="L238:L241" si="421">J238/12</f>
        <v>121310</v>
      </c>
      <c r="M238" s="309">
        <f t="shared" ref="M238:M241" si="422">J238/12</f>
        <v>121310</v>
      </c>
      <c r="N238" s="309">
        <f t="shared" ref="N238:N241" si="423">J238/12</f>
        <v>121310</v>
      </c>
      <c r="O238" s="309">
        <f t="shared" ref="O238:O241" si="424">J238/12</f>
        <v>121310</v>
      </c>
      <c r="P238" s="309">
        <f t="shared" ref="P238:P241" si="425">J238/12</f>
        <v>121310</v>
      </c>
      <c r="Q238" s="309">
        <f t="shared" ref="Q238:Q241" si="426">J238/12</f>
        <v>121310</v>
      </c>
      <c r="R238" s="309">
        <f t="shared" ref="R238:R241" si="427">J238/12</f>
        <v>121310</v>
      </c>
      <c r="S238" s="309">
        <f t="shared" ref="S238:S241" si="428">J238/12</f>
        <v>121310</v>
      </c>
      <c r="T238" s="309">
        <f t="shared" ref="T238:T241" si="429">J238/12</f>
        <v>121310</v>
      </c>
      <c r="U238" s="309">
        <f t="shared" ref="U238:U241" si="430">J238/12</f>
        <v>121310</v>
      </c>
      <c r="V238" s="309">
        <f t="shared" ref="V238:V241" si="431">J238/12</f>
        <v>121310</v>
      </c>
    </row>
    <row r="239" spans="1:22" ht="15" customHeight="1" x14ac:dyDescent="0.25">
      <c r="A239" s="41" t="s">
        <v>321</v>
      </c>
      <c r="B239" s="114">
        <v>1525811100</v>
      </c>
      <c r="C239" s="41">
        <v>31111</v>
      </c>
      <c r="D239" s="43" t="s">
        <v>1374</v>
      </c>
      <c r="E239" s="41" t="s">
        <v>374</v>
      </c>
      <c r="F239" s="41">
        <v>1132</v>
      </c>
      <c r="G239" s="275" t="s">
        <v>373</v>
      </c>
      <c r="H239" s="45" t="s">
        <v>324</v>
      </c>
      <c r="I239" s="109" t="s">
        <v>335</v>
      </c>
      <c r="J239" s="291">
        <f>Nómina!U59</f>
        <v>145572</v>
      </c>
      <c r="K239" s="309">
        <f t="shared" si="420"/>
        <v>12131</v>
      </c>
      <c r="L239" s="309">
        <f t="shared" si="421"/>
        <v>12131</v>
      </c>
      <c r="M239" s="309">
        <f t="shared" si="422"/>
        <v>12131</v>
      </c>
      <c r="N239" s="309">
        <f t="shared" si="423"/>
        <v>12131</v>
      </c>
      <c r="O239" s="309">
        <f t="shared" si="424"/>
        <v>12131</v>
      </c>
      <c r="P239" s="309">
        <f t="shared" si="425"/>
        <v>12131</v>
      </c>
      <c r="Q239" s="309">
        <f t="shared" si="426"/>
        <v>12131</v>
      </c>
      <c r="R239" s="309">
        <f t="shared" si="427"/>
        <v>12131</v>
      </c>
      <c r="S239" s="309">
        <f t="shared" si="428"/>
        <v>12131</v>
      </c>
      <c r="T239" s="309">
        <f t="shared" si="429"/>
        <v>12131</v>
      </c>
      <c r="U239" s="309">
        <f t="shared" si="430"/>
        <v>12131</v>
      </c>
      <c r="V239" s="309">
        <f t="shared" si="431"/>
        <v>12131</v>
      </c>
    </row>
    <row r="240" spans="1:22" ht="15" customHeight="1" x14ac:dyDescent="0.25">
      <c r="A240" s="41" t="s">
        <v>321</v>
      </c>
      <c r="B240" s="114">
        <v>1525811100</v>
      </c>
      <c r="C240" s="41">
        <v>31111</v>
      </c>
      <c r="D240" s="43" t="s">
        <v>1374</v>
      </c>
      <c r="E240" s="41" t="s">
        <v>374</v>
      </c>
      <c r="F240" s="41">
        <v>1133</v>
      </c>
      <c r="G240" s="275" t="s">
        <v>373</v>
      </c>
      <c r="H240" s="45" t="s">
        <v>324</v>
      </c>
      <c r="I240" s="111" t="s">
        <v>336</v>
      </c>
      <c r="J240" s="291">
        <f>Nómina!V59</f>
        <v>145572</v>
      </c>
      <c r="K240" s="309">
        <f t="shared" si="420"/>
        <v>12131</v>
      </c>
      <c r="L240" s="309">
        <f t="shared" si="421"/>
        <v>12131</v>
      </c>
      <c r="M240" s="309">
        <f t="shared" si="422"/>
        <v>12131</v>
      </c>
      <c r="N240" s="309">
        <f t="shared" si="423"/>
        <v>12131</v>
      </c>
      <c r="O240" s="309">
        <f t="shared" si="424"/>
        <v>12131</v>
      </c>
      <c r="P240" s="309">
        <f t="shared" si="425"/>
        <v>12131</v>
      </c>
      <c r="Q240" s="309">
        <f t="shared" si="426"/>
        <v>12131</v>
      </c>
      <c r="R240" s="309">
        <f t="shared" si="427"/>
        <v>12131</v>
      </c>
      <c r="S240" s="309">
        <f t="shared" si="428"/>
        <v>12131</v>
      </c>
      <c r="T240" s="309">
        <f t="shared" si="429"/>
        <v>12131</v>
      </c>
      <c r="U240" s="309">
        <f t="shared" si="430"/>
        <v>12131</v>
      </c>
      <c r="V240" s="309">
        <f t="shared" si="431"/>
        <v>12131</v>
      </c>
    </row>
    <row r="241" spans="1:22" ht="15" customHeight="1" x14ac:dyDescent="0.25">
      <c r="A241" s="41" t="s">
        <v>321</v>
      </c>
      <c r="B241" s="114">
        <v>1525811100</v>
      </c>
      <c r="C241" s="41">
        <v>31111</v>
      </c>
      <c r="D241" s="43" t="s">
        <v>1374</v>
      </c>
      <c r="E241" s="41" t="s">
        <v>374</v>
      </c>
      <c r="F241" s="41">
        <v>1134</v>
      </c>
      <c r="G241" s="275" t="s">
        <v>373</v>
      </c>
      <c r="H241" s="45" t="s">
        <v>324</v>
      </c>
      <c r="I241" s="111" t="s">
        <v>337</v>
      </c>
      <c r="J241" s="291">
        <f>Nómina!W59</f>
        <v>145572</v>
      </c>
      <c r="K241" s="309">
        <f t="shared" si="420"/>
        <v>12131</v>
      </c>
      <c r="L241" s="309">
        <f t="shared" si="421"/>
        <v>12131</v>
      </c>
      <c r="M241" s="309">
        <f t="shared" si="422"/>
        <v>12131</v>
      </c>
      <c r="N241" s="309">
        <f t="shared" si="423"/>
        <v>12131</v>
      </c>
      <c r="O241" s="309">
        <f t="shared" si="424"/>
        <v>12131</v>
      </c>
      <c r="P241" s="309">
        <f t="shared" si="425"/>
        <v>12131</v>
      </c>
      <c r="Q241" s="309">
        <f t="shared" si="426"/>
        <v>12131</v>
      </c>
      <c r="R241" s="309">
        <f t="shared" si="427"/>
        <v>12131</v>
      </c>
      <c r="S241" s="309">
        <f t="shared" si="428"/>
        <v>12131</v>
      </c>
      <c r="T241" s="309">
        <f t="shared" si="429"/>
        <v>12131</v>
      </c>
      <c r="U241" s="309">
        <f t="shared" si="430"/>
        <v>12131</v>
      </c>
      <c r="V241" s="309">
        <f t="shared" si="431"/>
        <v>12131</v>
      </c>
    </row>
    <row r="242" spans="1:22" ht="15" customHeight="1" x14ac:dyDescent="0.25">
      <c r="A242" s="41"/>
      <c r="B242" s="114"/>
      <c r="C242" s="41"/>
      <c r="D242" s="43"/>
      <c r="E242" s="41"/>
      <c r="F242" s="44">
        <v>1300</v>
      </c>
      <c r="G242" s="275"/>
      <c r="H242" s="45"/>
      <c r="I242" s="108" t="s">
        <v>328</v>
      </c>
      <c r="J242" s="291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</row>
    <row r="243" spans="1:22" ht="15" customHeight="1" x14ac:dyDescent="0.25">
      <c r="A243" s="41" t="s">
        <v>321</v>
      </c>
      <c r="B243" s="114">
        <v>1525811100</v>
      </c>
      <c r="C243" s="41">
        <v>31111</v>
      </c>
      <c r="D243" s="43" t="s">
        <v>1374</v>
      </c>
      <c r="E243" s="41" t="s">
        <v>374</v>
      </c>
      <c r="F243" s="41">
        <v>1321</v>
      </c>
      <c r="G243" s="275" t="s">
        <v>373</v>
      </c>
      <c r="H243" s="45" t="s">
        <v>324</v>
      </c>
      <c r="I243" s="109" t="s">
        <v>329</v>
      </c>
      <c r="J243" s="291">
        <f>Nómina!Y59</f>
        <v>31108.536986301369</v>
      </c>
      <c r="K243" s="309">
        <f t="shared" ref="K243:K245" si="432">J243/12</f>
        <v>2592.3780821917808</v>
      </c>
      <c r="L243" s="309">
        <f t="shared" ref="L243:L245" si="433">J243/12</f>
        <v>2592.3780821917808</v>
      </c>
      <c r="M243" s="309">
        <f t="shared" ref="M243:M245" si="434">J243/12</f>
        <v>2592.3780821917808</v>
      </c>
      <c r="N243" s="309">
        <f t="shared" ref="N243:N245" si="435">J243/12</f>
        <v>2592.3780821917808</v>
      </c>
      <c r="O243" s="309">
        <f t="shared" ref="O243:O245" si="436">J243/12</f>
        <v>2592.3780821917808</v>
      </c>
      <c r="P243" s="309">
        <f t="shared" ref="P243:P245" si="437">J243/12</f>
        <v>2592.3780821917808</v>
      </c>
      <c r="Q243" s="309">
        <f t="shared" ref="Q243:Q245" si="438">J243/12</f>
        <v>2592.3780821917808</v>
      </c>
      <c r="R243" s="309">
        <f t="shared" ref="R243:R245" si="439">J243/12</f>
        <v>2592.3780821917808</v>
      </c>
      <c r="S243" s="309">
        <f t="shared" ref="S243:S245" si="440">J243/12</f>
        <v>2592.3780821917808</v>
      </c>
      <c r="T243" s="309">
        <f t="shared" ref="T243:T245" si="441">J243/12</f>
        <v>2592.3780821917808</v>
      </c>
      <c r="U243" s="309">
        <f t="shared" ref="U243:U245" si="442">J243/12</f>
        <v>2592.3780821917808</v>
      </c>
      <c r="V243" s="309">
        <f t="shared" ref="V243:V245" si="443">J243/12</f>
        <v>2592.3780821917808</v>
      </c>
    </row>
    <row r="244" spans="1:22" ht="15" customHeight="1" x14ac:dyDescent="0.25">
      <c r="A244" s="41" t="s">
        <v>321</v>
      </c>
      <c r="B244" s="114">
        <v>1525811100</v>
      </c>
      <c r="C244" s="41">
        <v>31111</v>
      </c>
      <c r="D244" s="43" t="s">
        <v>1374</v>
      </c>
      <c r="E244" s="41" t="s">
        <v>374</v>
      </c>
      <c r="F244" s="41">
        <v>1323</v>
      </c>
      <c r="G244" s="275" t="s">
        <v>373</v>
      </c>
      <c r="H244" s="45" t="s">
        <v>324</v>
      </c>
      <c r="I244" s="109" t="s">
        <v>330</v>
      </c>
      <c r="J244" s="291">
        <f>Nómina!Z59</f>
        <v>204504.98630136982</v>
      </c>
      <c r="K244" s="309">
        <f t="shared" si="432"/>
        <v>17042.082191780817</v>
      </c>
      <c r="L244" s="309">
        <f t="shared" si="433"/>
        <v>17042.082191780817</v>
      </c>
      <c r="M244" s="309">
        <f t="shared" si="434"/>
        <v>17042.082191780817</v>
      </c>
      <c r="N244" s="309">
        <f t="shared" si="435"/>
        <v>17042.082191780817</v>
      </c>
      <c r="O244" s="309">
        <f t="shared" si="436"/>
        <v>17042.082191780817</v>
      </c>
      <c r="P244" s="309">
        <f t="shared" si="437"/>
        <v>17042.082191780817</v>
      </c>
      <c r="Q244" s="309">
        <f t="shared" si="438"/>
        <v>17042.082191780817</v>
      </c>
      <c r="R244" s="309">
        <f t="shared" si="439"/>
        <v>17042.082191780817</v>
      </c>
      <c r="S244" s="309">
        <f t="shared" si="440"/>
        <v>17042.082191780817</v>
      </c>
      <c r="T244" s="309">
        <f t="shared" si="441"/>
        <v>17042.082191780817</v>
      </c>
      <c r="U244" s="309">
        <f t="shared" si="442"/>
        <v>17042.082191780817</v>
      </c>
      <c r="V244" s="309">
        <f t="shared" si="443"/>
        <v>17042.082191780817</v>
      </c>
    </row>
    <row r="245" spans="1:22" ht="15" customHeight="1" x14ac:dyDescent="0.25">
      <c r="A245" s="41"/>
      <c r="B245" s="41"/>
      <c r="C245" s="41"/>
      <c r="D245" s="43"/>
      <c r="E245" s="41"/>
      <c r="F245" s="41"/>
      <c r="G245" s="275"/>
      <c r="H245" s="45"/>
      <c r="I245" s="50" t="s">
        <v>338</v>
      </c>
      <c r="J245" s="293">
        <f>SUM(J236:J244)</f>
        <v>2128049.5232876712</v>
      </c>
      <c r="K245" s="312">
        <f t="shared" si="432"/>
        <v>177337.4602739726</v>
      </c>
      <c r="L245" s="312">
        <f t="shared" si="433"/>
        <v>177337.4602739726</v>
      </c>
      <c r="M245" s="312">
        <f t="shared" si="434"/>
        <v>177337.4602739726</v>
      </c>
      <c r="N245" s="312">
        <f t="shared" si="435"/>
        <v>177337.4602739726</v>
      </c>
      <c r="O245" s="312">
        <f t="shared" si="436"/>
        <v>177337.4602739726</v>
      </c>
      <c r="P245" s="312">
        <f t="shared" si="437"/>
        <v>177337.4602739726</v>
      </c>
      <c r="Q245" s="312">
        <f t="shared" si="438"/>
        <v>177337.4602739726</v>
      </c>
      <c r="R245" s="312">
        <f t="shared" si="439"/>
        <v>177337.4602739726</v>
      </c>
      <c r="S245" s="312">
        <f t="shared" si="440"/>
        <v>177337.4602739726</v>
      </c>
      <c r="T245" s="312">
        <f t="shared" si="441"/>
        <v>177337.4602739726</v>
      </c>
      <c r="U245" s="312">
        <f t="shared" si="442"/>
        <v>177337.4602739726</v>
      </c>
      <c r="V245" s="312">
        <f t="shared" si="443"/>
        <v>177337.4602739726</v>
      </c>
    </row>
    <row r="246" spans="1:22" ht="15" customHeight="1" x14ac:dyDescent="0.25">
      <c r="A246" s="41"/>
      <c r="B246" s="41"/>
      <c r="C246" s="41"/>
      <c r="D246" s="43"/>
      <c r="E246" s="41"/>
      <c r="F246" s="104" t="s">
        <v>816</v>
      </c>
      <c r="G246" s="275"/>
      <c r="H246" s="45"/>
      <c r="I246" s="108" t="s">
        <v>817</v>
      </c>
      <c r="J246" s="291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</row>
    <row r="247" spans="1:22" ht="15" customHeight="1" x14ac:dyDescent="0.25">
      <c r="A247" s="41"/>
      <c r="B247" s="41"/>
      <c r="C247" s="41"/>
      <c r="D247" s="43"/>
      <c r="E247" s="41"/>
      <c r="F247" s="104" t="s">
        <v>919</v>
      </c>
      <c r="G247" s="275"/>
      <c r="H247" s="45"/>
      <c r="I247" s="108" t="s">
        <v>821</v>
      </c>
      <c r="J247" s="291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</row>
    <row r="248" spans="1:22" ht="15" customHeight="1" x14ac:dyDescent="0.25">
      <c r="A248" s="41" t="s">
        <v>321</v>
      </c>
      <c r="B248" s="126">
        <v>1125100000</v>
      </c>
      <c r="C248" s="41">
        <v>31111</v>
      </c>
      <c r="D248" s="43" t="s">
        <v>1374</v>
      </c>
      <c r="E248" s="41" t="s">
        <v>374</v>
      </c>
      <c r="F248" s="43" t="s">
        <v>1122</v>
      </c>
      <c r="G248" s="275" t="s">
        <v>373</v>
      </c>
      <c r="H248" s="45" t="s">
        <v>324</v>
      </c>
      <c r="I248" s="109" t="s">
        <v>822</v>
      </c>
      <c r="J248" s="291">
        <v>5000</v>
      </c>
      <c r="K248" s="309">
        <f t="shared" ref="K248:K249" si="444">J248/12</f>
        <v>416.66666666666669</v>
      </c>
      <c r="L248" s="309">
        <f t="shared" ref="L248:L249" si="445">J248/12</f>
        <v>416.66666666666669</v>
      </c>
      <c r="M248" s="309">
        <f t="shared" ref="M248:M249" si="446">J248/12</f>
        <v>416.66666666666669</v>
      </c>
      <c r="N248" s="309">
        <f t="shared" ref="N248:N249" si="447">J248/12</f>
        <v>416.66666666666669</v>
      </c>
      <c r="O248" s="309">
        <f t="shared" ref="O248:O249" si="448">J248/12</f>
        <v>416.66666666666669</v>
      </c>
      <c r="P248" s="309">
        <f t="shared" ref="P248:P249" si="449">J248/12</f>
        <v>416.66666666666669</v>
      </c>
      <c r="Q248" s="309">
        <f t="shared" ref="Q248:Q249" si="450">J248/12</f>
        <v>416.66666666666669</v>
      </c>
      <c r="R248" s="309">
        <f t="shared" ref="R248:R249" si="451">J248/12</f>
        <v>416.66666666666669</v>
      </c>
      <c r="S248" s="309">
        <f t="shared" ref="S248:S249" si="452">J248/12</f>
        <v>416.66666666666669</v>
      </c>
      <c r="T248" s="309">
        <f t="shared" ref="T248:T249" si="453">J248/12</f>
        <v>416.66666666666669</v>
      </c>
      <c r="U248" s="309">
        <f t="shared" ref="U248:U249" si="454">J248/12</f>
        <v>416.66666666666669</v>
      </c>
      <c r="V248" s="309">
        <f t="shared" ref="V248:V249" si="455">J248/12</f>
        <v>416.66666666666669</v>
      </c>
    </row>
    <row r="249" spans="1:22" ht="15" customHeight="1" x14ac:dyDescent="0.25">
      <c r="A249" s="41"/>
      <c r="B249" s="41"/>
      <c r="C249" s="41"/>
      <c r="D249" s="43"/>
      <c r="E249" s="41"/>
      <c r="F249" s="43"/>
      <c r="G249" s="275"/>
      <c r="H249" s="45"/>
      <c r="I249" s="50" t="s">
        <v>825</v>
      </c>
      <c r="J249" s="293">
        <f>SUM(J246:J248)</f>
        <v>5000</v>
      </c>
      <c r="K249" s="312">
        <f t="shared" si="444"/>
        <v>416.66666666666669</v>
      </c>
      <c r="L249" s="312">
        <f t="shared" si="445"/>
        <v>416.66666666666669</v>
      </c>
      <c r="M249" s="312">
        <f t="shared" si="446"/>
        <v>416.66666666666669</v>
      </c>
      <c r="N249" s="312">
        <f t="shared" si="447"/>
        <v>416.66666666666669</v>
      </c>
      <c r="O249" s="312">
        <f t="shared" si="448"/>
        <v>416.66666666666669</v>
      </c>
      <c r="P249" s="312">
        <f t="shared" si="449"/>
        <v>416.66666666666669</v>
      </c>
      <c r="Q249" s="312">
        <f t="shared" si="450"/>
        <v>416.66666666666669</v>
      </c>
      <c r="R249" s="312">
        <f t="shared" si="451"/>
        <v>416.66666666666669</v>
      </c>
      <c r="S249" s="312">
        <f t="shared" si="452"/>
        <v>416.66666666666669</v>
      </c>
      <c r="T249" s="312">
        <f t="shared" si="453"/>
        <v>416.66666666666669</v>
      </c>
      <c r="U249" s="312">
        <f t="shared" si="454"/>
        <v>416.66666666666669</v>
      </c>
      <c r="V249" s="312">
        <f t="shared" si="455"/>
        <v>416.66666666666669</v>
      </c>
    </row>
    <row r="250" spans="1:22" ht="15" customHeight="1" x14ac:dyDescent="0.25">
      <c r="A250" s="41"/>
      <c r="B250" s="41"/>
      <c r="C250" s="41"/>
      <c r="D250" s="43"/>
      <c r="E250" s="41"/>
      <c r="F250" s="104" t="s">
        <v>811</v>
      </c>
      <c r="G250" s="275"/>
      <c r="H250" s="45"/>
      <c r="I250" s="108" t="s">
        <v>812</v>
      </c>
      <c r="J250" s="291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</row>
    <row r="251" spans="1:22" ht="15" customHeight="1" x14ac:dyDescent="0.25">
      <c r="A251" s="41"/>
      <c r="B251" s="41"/>
      <c r="C251" s="41"/>
      <c r="D251" s="43"/>
      <c r="E251" s="41"/>
      <c r="F251" s="104" t="s">
        <v>882</v>
      </c>
      <c r="G251" s="275"/>
      <c r="H251" s="45"/>
      <c r="I251" s="108" t="s">
        <v>831</v>
      </c>
      <c r="J251" s="291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</row>
    <row r="252" spans="1:22" ht="15" customHeight="1" x14ac:dyDescent="0.25">
      <c r="A252" s="41" t="s">
        <v>321</v>
      </c>
      <c r="B252" s="126">
        <v>1125100000</v>
      </c>
      <c r="C252" s="41">
        <v>31111</v>
      </c>
      <c r="D252" s="43" t="s">
        <v>1374</v>
      </c>
      <c r="E252" s="41" t="s">
        <v>374</v>
      </c>
      <c r="F252" s="43" t="s">
        <v>922</v>
      </c>
      <c r="G252" s="275" t="s">
        <v>373</v>
      </c>
      <c r="H252" s="45" t="s">
        <v>324</v>
      </c>
      <c r="I252" s="109" t="s">
        <v>832</v>
      </c>
      <c r="J252" s="291">
        <v>10000</v>
      </c>
      <c r="K252" s="309">
        <f t="shared" ref="K252:K254" si="456">J252/12</f>
        <v>833.33333333333337</v>
      </c>
      <c r="L252" s="309">
        <f t="shared" ref="L252:L254" si="457">J252/12</f>
        <v>833.33333333333337</v>
      </c>
      <c r="M252" s="309">
        <f t="shared" ref="M252:M254" si="458">J252/12</f>
        <v>833.33333333333337</v>
      </c>
      <c r="N252" s="309">
        <f t="shared" ref="N252:N254" si="459">J252/12</f>
        <v>833.33333333333337</v>
      </c>
      <c r="O252" s="309">
        <f t="shared" ref="O252:O254" si="460">J252/12</f>
        <v>833.33333333333337</v>
      </c>
      <c r="P252" s="309">
        <f t="shared" ref="P252:P254" si="461">J252/12</f>
        <v>833.33333333333337</v>
      </c>
      <c r="Q252" s="309">
        <f t="shared" ref="Q252:Q254" si="462">J252/12</f>
        <v>833.33333333333337</v>
      </c>
      <c r="R252" s="309">
        <f t="shared" ref="R252:R254" si="463">J252/12</f>
        <v>833.33333333333337</v>
      </c>
      <c r="S252" s="309">
        <f t="shared" ref="S252:S254" si="464">J252/12</f>
        <v>833.33333333333337</v>
      </c>
      <c r="T252" s="309">
        <f t="shared" ref="T252:T254" si="465">J252/12</f>
        <v>833.33333333333337</v>
      </c>
      <c r="U252" s="309">
        <f t="shared" ref="U252:U254" si="466">J252/12</f>
        <v>833.33333333333337</v>
      </c>
      <c r="V252" s="309">
        <f t="shared" ref="V252:V254" si="467">J252/12</f>
        <v>833.33333333333337</v>
      </c>
    </row>
    <row r="253" spans="1:22" ht="15" customHeight="1" x14ac:dyDescent="0.25">
      <c r="A253" s="41"/>
      <c r="B253" s="41"/>
      <c r="C253" s="41"/>
      <c r="D253" s="43"/>
      <c r="E253" s="41"/>
      <c r="F253" s="43"/>
      <c r="G253" s="275"/>
      <c r="H253" s="45"/>
      <c r="I253" s="50" t="s">
        <v>833</v>
      </c>
      <c r="J253" s="293">
        <f>SUM(J250:J252)</f>
        <v>10000</v>
      </c>
      <c r="K253" s="312">
        <f t="shared" si="456"/>
        <v>833.33333333333337</v>
      </c>
      <c r="L253" s="312">
        <f t="shared" si="457"/>
        <v>833.33333333333337</v>
      </c>
      <c r="M253" s="312">
        <f t="shared" si="458"/>
        <v>833.33333333333337</v>
      </c>
      <c r="N253" s="312">
        <f t="shared" si="459"/>
        <v>833.33333333333337</v>
      </c>
      <c r="O253" s="312">
        <f t="shared" si="460"/>
        <v>833.33333333333337</v>
      </c>
      <c r="P253" s="312">
        <f t="shared" si="461"/>
        <v>833.33333333333337</v>
      </c>
      <c r="Q253" s="312">
        <f t="shared" si="462"/>
        <v>833.33333333333337</v>
      </c>
      <c r="R253" s="312">
        <f t="shared" si="463"/>
        <v>833.33333333333337</v>
      </c>
      <c r="S253" s="312">
        <f t="shared" si="464"/>
        <v>833.33333333333337</v>
      </c>
      <c r="T253" s="312">
        <f t="shared" si="465"/>
        <v>833.33333333333337</v>
      </c>
      <c r="U253" s="312">
        <f t="shared" si="466"/>
        <v>833.33333333333337</v>
      </c>
      <c r="V253" s="312">
        <f t="shared" si="467"/>
        <v>833.33333333333337</v>
      </c>
    </row>
    <row r="254" spans="1:22" ht="15" customHeight="1" x14ac:dyDescent="0.25">
      <c r="A254" s="41"/>
      <c r="B254" s="41"/>
      <c r="C254" s="41"/>
      <c r="D254" s="43"/>
      <c r="E254" s="41"/>
      <c r="F254" s="43"/>
      <c r="G254" s="275"/>
      <c r="H254" s="45"/>
      <c r="I254" s="110" t="s">
        <v>368</v>
      </c>
      <c r="J254" s="294">
        <f>J245+J249+J253</f>
        <v>2143049.5232876712</v>
      </c>
      <c r="K254" s="326">
        <f t="shared" si="456"/>
        <v>178587.4602739726</v>
      </c>
      <c r="L254" s="326">
        <f t="shared" si="457"/>
        <v>178587.4602739726</v>
      </c>
      <c r="M254" s="326">
        <f t="shared" si="458"/>
        <v>178587.4602739726</v>
      </c>
      <c r="N254" s="326">
        <f t="shared" si="459"/>
        <v>178587.4602739726</v>
      </c>
      <c r="O254" s="326">
        <f t="shared" si="460"/>
        <v>178587.4602739726</v>
      </c>
      <c r="P254" s="326">
        <f t="shared" si="461"/>
        <v>178587.4602739726</v>
      </c>
      <c r="Q254" s="326">
        <f t="shared" si="462"/>
        <v>178587.4602739726</v>
      </c>
      <c r="R254" s="326">
        <f t="shared" si="463"/>
        <v>178587.4602739726</v>
      </c>
      <c r="S254" s="326">
        <f t="shared" si="464"/>
        <v>178587.4602739726</v>
      </c>
      <c r="T254" s="326">
        <f t="shared" si="465"/>
        <v>178587.4602739726</v>
      </c>
      <c r="U254" s="326">
        <f t="shared" si="466"/>
        <v>178587.4602739726</v>
      </c>
      <c r="V254" s="326">
        <f t="shared" si="467"/>
        <v>178587.4602739726</v>
      </c>
    </row>
    <row r="255" spans="1:22" ht="15" customHeight="1" x14ac:dyDescent="0.25">
      <c r="A255" s="38" t="s">
        <v>63</v>
      </c>
      <c r="B255" s="51"/>
      <c r="C255" s="13"/>
      <c r="D255" s="39"/>
      <c r="E255" s="13"/>
      <c r="F255" s="13"/>
      <c r="G255" s="277"/>
      <c r="H255" s="40"/>
      <c r="I255" s="55"/>
      <c r="J255" s="13"/>
      <c r="K255" s="311"/>
      <c r="L255" s="311"/>
      <c r="M255" s="311"/>
      <c r="N255" s="311"/>
      <c r="O255" s="311"/>
      <c r="P255" s="311"/>
      <c r="Q255" s="311"/>
      <c r="R255" s="311"/>
      <c r="S255" s="311"/>
      <c r="T255" s="311"/>
      <c r="U255" s="311"/>
      <c r="V255" s="311"/>
    </row>
    <row r="256" spans="1:22" ht="15" customHeight="1" x14ac:dyDescent="0.25">
      <c r="A256" s="41"/>
      <c r="B256" s="41"/>
      <c r="C256" s="41"/>
      <c r="D256" s="43"/>
      <c r="E256" s="41"/>
      <c r="F256" s="44">
        <v>1000</v>
      </c>
      <c r="G256" s="275"/>
      <c r="H256" s="45"/>
      <c r="I256" s="108" t="s">
        <v>326</v>
      </c>
      <c r="J256" s="291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</row>
    <row r="257" spans="1:22" ht="15" customHeight="1" x14ac:dyDescent="0.25">
      <c r="A257" s="41"/>
      <c r="B257" s="41"/>
      <c r="C257" s="41"/>
      <c r="D257" s="43"/>
      <c r="E257" s="41"/>
      <c r="F257" s="44">
        <v>1100</v>
      </c>
      <c r="G257" s="275"/>
      <c r="H257" s="45"/>
      <c r="I257" s="108" t="s">
        <v>327</v>
      </c>
      <c r="J257" s="291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</row>
    <row r="258" spans="1:22" ht="15" customHeight="1" x14ac:dyDescent="0.25">
      <c r="A258" s="41" t="s">
        <v>321</v>
      </c>
      <c r="B258" s="114">
        <v>1525811100</v>
      </c>
      <c r="C258" s="41">
        <v>31111</v>
      </c>
      <c r="D258" s="43" t="s">
        <v>1375</v>
      </c>
      <c r="E258" s="41" t="s">
        <v>375</v>
      </c>
      <c r="F258" s="41">
        <v>1131</v>
      </c>
      <c r="G258" s="275" t="s">
        <v>341</v>
      </c>
      <c r="H258" s="45" t="s">
        <v>349</v>
      </c>
      <c r="I258" s="109" t="s">
        <v>325</v>
      </c>
      <c r="J258" s="291">
        <f>Nómina!T83</f>
        <v>4881456</v>
      </c>
      <c r="K258" s="309">
        <f t="shared" ref="K258:K261" si="468">J258/12</f>
        <v>406788</v>
      </c>
      <c r="L258" s="309">
        <f t="shared" ref="L258:L261" si="469">J258/12</f>
        <v>406788</v>
      </c>
      <c r="M258" s="309">
        <f t="shared" ref="M258:M261" si="470">J258/12</f>
        <v>406788</v>
      </c>
      <c r="N258" s="309">
        <f t="shared" ref="N258:N261" si="471">J258/12</f>
        <v>406788</v>
      </c>
      <c r="O258" s="309">
        <f t="shared" ref="O258:O261" si="472">J258/12</f>
        <v>406788</v>
      </c>
      <c r="P258" s="309">
        <f t="shared" ref="P258:P261" si="473">J258/12</f>
        <v>406788</v>
      </c>
      <c r="Q258" s="309">
        <f t="shared" ref="Q258:Q261" si="474">J258/12</f>
        <v>406788</v>
      </c>
      <c r="R258" s="309">
        <f t="shared" ref="R258:R261" si="475">J258/12</f>
        <v>406788</v>
      </c>
      <c r="S258" s="309">
        <f t="shared" ref="S258:S261" si="476">J258/12</f>
        <v>406788</v>
      </c>
      <c r="T258" s="309">
        <f t="shared" ref="T258:T261" si="477">J258/12</f>
        <v>406788</v>
      </c>
      <c r="U258" s="309">
        <f t="shared" ref="U258:U261" si="478">J258/12</f>
        <v>406788</v>
      </c>
      <c r="V258" s="309">
        <f t="shared" ref="V258:V261" si="479">J258/12</f>
        <v>406788</v>
      </c>
    </row>
    <row r="259" spans="1:22" ht="15" customHeight="1" x14ac:dyDescent="0.25">
      <c r="A259" s="41" t="s">
        <v>321</v>
      </c>
      <c r="B259" s="114">
        <v>1525811100</v>
      </c>
      <c r="C259" s="41">
        <v>31111</v>
      </c>
      <c r="D259" s="43" t="s">
        <v>1375</v>
      </c>
      <c r="E259" s="41" t="s">
        <v>375</v>
      </c>
      <c r="F259" s="41">
        <v>1132</v>
      </c>
      <c r="G259" s="275" t="s">
        <v>341</v>
      </c>
      <c r="H259" s="45" t="s">
        <v>349</v>
      </c>
      <c r="I259" s="109" t="s">
        <v>335</v>
      </c>
      <c r="J259" s="291">
        <f>Nómina!U83</f>
        <v>488145.6</v>
      </c>
      <c r="K259" s="309">
        <f t="shared" si="468"/>
        <v>40678.799999999996</v>
      </c>
      <c r="L259" s="309">
        <f t="shared" si="469"/>
        <v>40678.799999999996</v>
      </c>
      <c r="M259" s="309">
        <f t="shared" si="470"/>
        <v>40678.799999999996</v>
      </c>
      <c r="N259" s="309">
        <f t="shared" si="471"/>
        <v>40678.799999999996</v>
      </c>
      <c r="O259" s="309">
        <f t="shared" si="472"/>
        <v>40678.799999999996</v>
      </c>
      <c r="P259" s="309">
        <f t="shared" si="473"/>
        <v>40678.799999999996</v>
      </c>
      <c r="Q259" s="309">
        <f t="shared" si="474"/>
        <v>40678.799999999996</v>
      </c>
      <c r="R259" s="309">
        <f t="shared" si="475"/>
        <v>40678.799999999996</v>
      </c>
      <c r="S259" s="309">
        <f t="shared" si="476"/>
        <v>40678.799999999996</v>
      </c>
      <c r="T259" s="309">
        <f t="shared" si="477"/>
        <v>40678.799999999996</v>
      </c>
      <c r="U259" s="309">
        <f t="shared" si="478"/>
        <v>40678.799999999996</v>
      </c>
      <c r="V259" s="309">
        <f t="shared" si="479"/>
        <v>40678.799999999996</v>
      </c>
    </row>
    <row r="260" spans="1:22" ht="15" customHeight="1" x14ac:dyDescent="0.25">
      <c r="A260" s="41" t="s">
        <v>321</v>
      </c>
      <c r="B260" s="114">
        <v>1525811100</v>
      </c>
      <c r="C260" s="41">
        <v>31111</v>
      </c>
      <c r="D260" s="43" t="s">
        <v>1375</v>
      </c>
      <c r="E260" s="41" t="s">
        <v>375</v>
      </c>
      <c r="F260" s="41">
        <v>1133</v>
      </c>
      <c r="G260" s="275" t="s">
        <v>341</v>
      </c>
      <c r="H260" s="45" t="s">
        <v>349</v>
      </c>
      <c r="I260" s="111" t="s">
        <v>336</v>
      </c>
      <c r="J260" s="291">
        <f>Nómina!V83</f>
        <v>488145.6</v>
      </c>
      <c r="K260" s="309">
        <f t="shared" si="468"/>
        <v>40678.799999999996</v>
      </c>
      <c r="L260" s="309">
        <f t="shared" si="469"/>
        <v>40678.799999999996</v>
      </c>
      <c r="M260" s="309">
        <f t="shared" si="470"/>
        <v>40678.799999999996</v>
      </c>
      <c r="N260" s="309">
        <f t="shared" si="471"/>
        <v>40678.799999999996</v>
      </c>
      <c r="O260" s="309">
        <f t="shared" si="472"/>
        <v>40678.799999999996</v>
      </c>
      <c r="P260" s="309">
        <f t="shared" si="473"/>
        <v>40678.799999999996</v>
      </c>
      <c r="Q260" s="309">
        <f t="shared" si="474"/>
        <v>40678.799999999996</v>
      </c>
      <c r="R260" s="309">
        <f t="shared" si="475"/>
        <v>40678.799999999996</v>
      </c>
      <c r="S260" s="309">
        <f t="shared" si="476"/>
        <v>40678.799999999996</v>
      </c>
      <c r="T260" s="309">
        <f t="shared" si="477"/>
        <v>40678.799999999996</v>
      </c>
      <c r="U260" s="309">
        <f t="shared" si="478"/>
        <v>40678.799999999996</v>
      </c>
      <c r="V260" s="309">
        <f t="shared" si="479"/>
        <v>40678.799999999996</v>
      </c>
    </row>
    <row r="261" spans="1:22" ht="15" customHeight="1" x14ac:dyDescent="0.25">
      <c r="A261" s="41" t="s">
        <v>321</v>
      </c>
      <c r="B261" s="114">
        <v>1525811100</v>
      </c>
      <c r="C261" s="41">
        <v>31111</v>
      </c>
      <c r="D261" s="43" t="s">
        <v>1375</v>
      </c>
      <c r="E261" s="41" t="s">
        <v>375</v>
      </c>
      <c r="F261" s="41">
        <v>1134</v>
      </c>
      <c r="G261" s="275" t="s">
        <v>341</v>
      </c>
      <c r="H261" s="45" t="s">
        <v>349</v>
      </c>
      <c r="I261" s="111" t="s">
        <v>337</v>
      </c>
      <c r="J261" s="291">
        <f>Nómina!W83</f>
        <v>488145.6</v>
      </c>
      <c r="K261" s="309">
        <f t="shared" si="468"/>
        <v>40678.799999999996</v>
      </c>
      <c r="L261" s="309">
        <f t="shared" si="469"/>
        <v>40678.799999999996</v>
      </c>
      <c r="M261" s="309">
        <f t="shared" si="470"/>
        <v>40678.799999999996</v>
      </c>
      <c r="N261" s="309">
        <f t="shared" si="471"/>
        <v>40678.799999999996</v>
      </c>
      <c r="O261" s="309">
        <f t="shared" si="472"/>
        <v>40678.799999999996</v>
      </c>
      <c r="P261" s="309">
        <f t="shared" si="473"/>
        <v>40678.799999999996</v>
      </c>
      <c r="Q261" s="309">
        <f t="shared" si="474"/>
        <v>40678.799999999996</v>
      </c>
      <c r="R261" s="309">
        <f t="shared" si="475"/>
        <v>40678.799999999996</v>
      </c>
      <c r="S261" s="309">
        <f t="shared" si="476"/>
        <v>40678.799999999996</v>
      </c>
      <c r="T261" s="309">
        <f t="shared" si="477"/>
        <v>40678.799999999996</v>
      </c>
      <c r="U261" s="309">
        <f t="shared" si="478"/>
        <v>40678.799999999996</v>
      </c>
      <c r="V261" s="309">
        <f t="shared" si="479"/>
        <v>40678.799999999996</v>
      </c>
    </row>
    <row r="262" spans="1:22" ht="15" customHeight="1" x14ac:dyDescent="0.25">
      <c r="A262" s="41"/>
      <c r="B262" s="114"/>
      <c r="C262" s="41"/>
      <c r="D262" s="43"/>
      <c r="E262" s="41"/>
      <c r="F262" s="44">
        <v>1300</v>
      </c>
      <c r="G262" s="275"/>
      <c r="H262" s="45"/>
      <c r="I262" s="108" t="s">
        <v>328</v>
      </c>
      <c r="J262" s="291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</row>
    <row r="263" spans="1:22" ht="15" customHeight="1" x14ac:dyDescent="0.25">
      <c r="A263" s="41" t="s">
        <v>321</v>
      </c>
      <c r="B263" s="114">
        <v>1525811100</v>
      </c>
      <c r="C263" s="41">
        <v>31111</v>
      </c>
      <c r="D263" s="43" t="s">
        <v>1375</v>
      </c>
      <c r="E263" s="41" t="s">
        <v>375</v>
      </c>
      <c r="F263" s="41">
        <v>1321</v>
      </c>
      <c r="G263" s="275" t="s">
        <v>341</v>
      </c>
      <c r="H263" s="45" t="s">
        <v>349</v>
      </c>
      <c r="I263" s="109" t="s">
        <v>329</v>
      </c>
      <c r="J263" s="291">
        <f>Nómina!Y83</f>
        <v>104316.04602739724</v>
      </c>
      <c r="K263" s="309">
        <f t="shared" ref="K263:K265" si="480">J263/12</f>
        <v>8693.0038356164368</v>
      </c>
      <c r="L263" s="309">
        <f t="shared" ref="L263:L265" si="481">J263/12</f>
        <v>8693.0038356164368</v>
      </c>
      <c r="M263" s="309">
        <f t="shared" ref="M263:M265" si="482">J263/12</f>
        <v>8693.0038356164368</v>
      </c>
      <c r="N263" s="309">
        <f t="shared" ref="N263:N265" si="483">J263/12</f>
        <v>8693.0038356164368</v>
      </c>
      <c r="O263" s="309">
        <f t="shared" ref="O263:O265" si="484">J263/12</f>
        <v>8693.0038356164368</v>
      </c>
      <c r="P263" s="309">
        <f t="shared" ref="P263:P265" si="485">J263/12</f>
        <v>8693.0038356164368</v>
      </c>
      <c r="Q263" s="309">
        <f t="shared" ref="Q263:Q265" si="486">J263/12</f>
        <v>8693.0038356164368</v>
      </c>
      <c r="R263" s="309">
        <f t="shared" ref="R263:R265" si="487">J263/12</f>
        <v>8693.0038356164368</v>
      </c>
      <c r="S263" s="309">
        <f t="shared" ref="S263:S265" si="488">J263/12</f>
        <v>8693.0038356164368</v>
      </c>
      <c r="T263" s="309">
        <f t="shared" ref="T263:T265" si="489">J263/12</f>
        <v>8693.0038356164368</v>
      </c>
      <c r="U263" s="309">
        <f t="shared" ref="U263:U265" si="490">J263/12</f>
        <v>8693.0038356164368</v>
      </c>
      <c r="V263" s="309">
        <f t="shared" ref="V263:V265" si="491">J263/12</f>
        <v>8693.0038356164368</v>
      </c>
    </row>
    <row r="264" spans="1:22" ht="15" customHeight="1" x14ac:dyDescent="0.25">
      <c r="A264" s="41" t="s">
        <v>321</v>
      </c>
      <c r="B264" s="114">
        <v>1525811100</v>
      </c>
      <c r="C264" s="41">
        <v>31111</v>
      </c>
      <c r="D264" s="43" t="s">
        <v>1375</v>
      </c>
      <c r="E264" s="41" t="s">
        <v>375</v>
      </c>
      <c r="F264" s="41">
        <v>1323</v>
      </c>
      <c r="G264" s="275" t="s">
        <v>341</v>
      </c>
      <c r="H264" s="45" t="s">
        <v>349</v>
      </c>
      <c r="I264" s="109" t="s">
        <v>330</v>
      </c>
      <c r="J264" s="291">
        <f>Nómina!Z83</f>
        <v>668114.23561643844</v>
      </c>
      <c r="K264" s="309">
        <f t="shared" si="480"/>
        <v>55676.186301369868</v>
      </c>
      <c r="L264" s="309">
        <f t="shared" si="481"/>
        <v>55676.186301369868</v>
      </c>
      <c r="M264" s="309">
        <f t="shared" si="482"/>
        <v>55676.186301369868</v>
      </c>
      <c r="N264" s="309">
        <f t="shared" si="483"/>
        <v>55676.186301369868</v>
      </c>
      <c r="O264" s="309">
        <f t="shared" si="484"/>
        <v>55676.186301369868</v>
      </c>
      <c r="P264" s="309">
        <f t="shared" si="485"/>
        <v>55676.186301369868</v>
      </c>
      <c r="Q264" s="309">
        <f t="shared" si="486"/>
        <v>55676.186301369868</v>
      </c>
      <c r="R264" s="309">
        <f t="shared" si="487"/>
        <v>55676.186301369868</v>
      </c>
      <c r="S264" s="309">
        <f t="shared" si="488"/>
        <v>55676.186301369868</v>
      </c>
      <c r="T264" s="309">
        <f t="shared" si="489"/>
        <v>55676.186301369868</v>
      </c>
      <c r="U264" s="309">
        <f t="shared" si="490"/>
        <v>55676.186301369868</v>
      </c>
      <c r="V264" s="309">
        <f t="shared" si="491"/>
        <v>55676.186301369868</v>
      </c>
    </row>
    <row r="265" spans="1:22" ht="15" customHeight="1" x14ac:dyDescent="0.25">
      <c r="A265" s="41" t="s">
        <v>321</v>
      </c>
      <c r="B265" s="114">
        <v>1525811100</v>
      </c>
      <c r="C265" s="41">
        <v>31111</v>
      </c>
      <c r="D265" s="43" t="s">
        <v>1375</v>
      </c>
      <c r="E265" s="41" t="s">
        <v>375</v>
      </c>
      <c r="F265" s="41">
        <v>1331</v>
      </c>
      <c r="G265" s="275" t="s">
        <v>341</v>
      </c>
      <c r="H265" s="45" t="s">
        <v>349</v>
      </c>
      <c r="I265" s="109" t="s">
        <v>379</v>
      </c>
      <c r="J265" s="291">
        <v>100000</v>
      </c>
      <c r="K265" s="309">
        <f t="shared" si="480"/>
        <v>8333.3333333333339</v>
      </c>
      <c r="L265" s="309">
        <f t="shared" si="481"/>
        <v>8333.3333333333339</v>
      </c>
      <c r="M265" s="309">
        <f t="shared" si="482"/>
        <v>8333.3333333333339</v>
      </c>
      <c r="N265" s="309">
        <f t="shared" si="483"/>
        <v>8333.3333333333339</v>
      </c>
      <c r="O265" s="309">
        <f t="shared" si="484"/>
        <v>8333.3333333333339</v>
      </c>
      <c r="P265" s="309">
        <f t="shared" si="485"/>
        <v>8333.3333333333339</v>
      </c>
      <c r="Q265" s="309">
        <f t="shared" si="486"/>
        <v>8333.3333333333339</v>
      </c>
      <c r="R265" s="309">
        <f t="shared" si="487"/>
        <v>8333.3333333333339</v>
      </c>
      <c r="S265" s="309">
        <f t="shared" si="488"/>
        <v>8333.3333333333339</v>
      </c>
      <c r="T265" s="309">
        <f t="shared" si="489"/>
        <v>8333.3333333333339</v>
      </c>
      <c r="U265" s="309">
        <f t="shared" si="490"/>
        <v>8333.3333333333339</v>
      </c>
      <c r="V265" s="309">
        <f t="shared" si="491"/>
        <v>8333.3333333333339</v>
      </c>
    </row>
    <row r="266" spans="1:22" ht="15" customHeight="1" x14ac:dyDescent="0.25">
      <c r="A266" s="41"/>
      <c r="B266" s="114"/>
      <c r="C266" s="41"/>
      <c r="D266" s="43"/>
      <c r="E266" s="41"/>
      <c r="F266" s="44">
        <v>1400</v>
      </c>
      <c r="G266" s="275"/>
      <c r="H266" s="45"/>
      <c r="I266" s="108" t="s">
        <v>334</v>
      </c>
      <c r="J266" s="291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</row>
    <row r="267" spans="1:22" ht="15" customHeight="1" x14ac:dyDescent="0.25">
      <c r="A267" s="41" t="s">
        <v>321</v>
      </c>
      <c r="B267" s="114">
        <v>1525811100</v>
      </c>
      <c r="C267" s="41">
        <v>31111</v>
      </c>
      <c r="D267" s="43" t="s">
        <v>1375</v>
      </c>
      <c r="E267" s="41" t="s">
        <v>375</v>
      </c>
      <c r="F267" s="41">
        <v>1411</v>
      </c>
      <c r="G267" s="275" t="s">
        <v>377</v>
      </c>
      <c r="H267" s="45" t="s">
        <v>324</v>
      </c>
      <c r="I267" s="109" t="s">
        <v>376</v>
      </c>
      <c r="J267" s="291">
        <f>17657828.89-1164028.52</f>
        <v>16493800.370000001</v>
      </c>
      <c r="K267" s="309">
        <f t="shared" ref="K267" si="492">J267/12</f>
        <v>1374483.3641666668</v>
      </c>
      <c r="L267" s="309">
        <f t="shared" ref="L267" si="493">J267/12</f>
        <v>1374483.3641666668</v>
      </c>
      <c r="M267" s="309">
        <f t="shared" ref="M267" si="494">J267/12</f>
        <v>1374483.3641666668</v>
      </c>
      <c r="N267" s="309">
        <f t="shared" ref="N267" si="495">J267/12</f>
        <v>1374483.3641666668</v>
      </c>
      <c r="O267" s="309">
        <f t="shared" ref="O267" si="496">J267/12</f>
        <v>1374483.3641666668</v>
      </c>
      <c r="P267" s="309">
        <f t="shared" ref="P267" si="497">J267/12</f>
        <v>1374483.3641666668</v>
      </c>
      <c r="Q267" s="309">
        <f t="shared" ref="Q267" si="498">J267/12</f>
        <v>1374483.3641666668</v>
      </c>
      <c r="R267" s="309">
        <f t="shared" ref="R267" si="499">J267/12</f>
        <v>1374483.3641666668</v>
      </c>
      <c r="S267" s="309">
        <f t="shared" ref="S267" si="500">J267/12</f>
        <v>1374483.3641666668</v>
      </c>
      <c r="T267" s="309">
        <f t="shared" ref="T267" si="501">J267/12</f>
        <v>1374483.3641666668</v>
      </c>
      <c r="U267" s="309">
        <f t="shared" ref="U267" si="502">J267/12</f>
        <v>1374483.3641666668</v>
      </c>
      <c r="V267" s="309">
        <f t="shared" ref="V267" si="503">J267/12</f>
        <v>1374483.3641666668</v>
      </c>
    </row>
    <row r="268" spans="1:22" ht="15" customHeight="1" x14ac:dyDescent="0.25">
      <c r="A268" s="41"/>
      <c r="B268" s="114"/>
      <c r="C268" s="41"/>
      <c r="D268" s="43"/>
      <c r="E268" s="41"/>
      <c r="F268" s="44">
        <v>1500</v>
      </c>
      <c r="G268" s="275"/>
      <c r="H268" s="45"/>
      <c r="I268" s="108" t="s">
        <v>365</v>
      </c>
      <c r="J268" s="291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</row>
    <row r="269" spans="1:22" ht="15" customHeight="1" x14ac:dyDescent="0.25">
      <c r="A269" s="41" t="s">
        <v>321</v>
      </c>
      <c r="B269" s="114">
        <v>1525811100</v>
      </c>
      <c r="C269" s="41">
        <v>31111</v>
      </c>
      <c r="D269" s="43" t="s">
        <v>1375</v>
      </c>
      <c r="E269" s="41" t="s">
        <v>375</v>
      </c>
      <c r="F269" s="41">
        <v>1551</v>
      </c>
      <c r="G269" s="275" t="s">
        <v>341</v>
      </c>
      <c r="H269" s="45" t="s">
        <v>349</v>
      </c>
      <c r="I269" s="109" t="s">
        <v>378</v>
      </c>
      <c r="J269" s="291">
        <v>50000</v>
      </c>
      <c r="K269" s="309">
        <f t="shared" ref="K269:K270" si="504">J269/12</f>
        <v>4166.666666666667</v>
      </c>
      <c r="L269" s="309">
        <f t="shared" ref="L269:L270" si="505">J269/12</f>
        <v>4166.666666666667</v>
      </c>
      <c r="M269" s="309">
        <f t="shared" ref="M269:M270" si="506">J269/12</f>
        <v>4166.666666666667</v>
      </c>
      <c r="N269" s="309">
        <f t="shared" ref="N269:N270" si="507">J269/12</f>
        <v>4166.666666666667</v>
      </c>
      <c r="O269" s="309">
        <f t="shared" ref="O269:O270" si="508">J269/12</f>
        <v>4166.666666666667</v>
      </c>
      <c r="P269" s="309">
        <f t="shared" ref="P269:P270" si="509">J269/12</f>
        <v>4166.666666666667</v>
      </c>
      <c r="Q269" s="309">
        <f t="shared" ref="Q269:Q270" si="510">J269/12</f>
        <v>4166.666666666667</v>
      </c>
      <c r="R269" s="309">
        <f t="shared" ref="R269:R270" si="511">J269/12</f>
        <v>4166.666666666667</v>
      </c>
      <c r="S269" s="309">
        <f t="shared" ref="S269:S270" si="512">J269/12</f>
        <v>4166.666666666667</v>
      </c>
      <c r="T269" s="309">
        <f t="shared" ref="T269:T270" si="513">J269/12</f>
        <v>4166.666666666667</v>
      </c>
      <c r="U269" s="309">
        <f t="shared" ref="U269:U270" si="514">J269/12</f>
        <v>4166.666666666667</v>
      </c>
      <c r="V269" s="309">
        <f t="shared" ref="V269:V270" si="515">J269/12</f>
        <v>4166.666666666667</v>
      </c>
    </row>
    <row r="270" spans="1:22" ht="15" customHeight="1" x14ac:dyDescent="0.25">
      <c r="A270" s="41"/>
      <c r="B270" s="114"/>
      <c r="C270" s="41"/>
      <c r="D270" s="43"/>
      <c r="E270" s="41"/>
      <c r="F270" s="41"/>
      <c r="G270" s="275"/>
      <c r="H270" s="45"/>
      <c r="I270" s="50" t="s">
        <v>338</v>
      </c>
      <c r="J270" s="293">
        <f>SUM(J256:J269)</f>
        <v>23762123.451643836</v>
      </c>
      <c r="K270" s="312">
        <f t="shared" si="504"/>
        <v>1980176.954303653</v>
      </c>
      <c r="L270" s="312">
        <f t="shared" si="505"/>
        <v>1980176.954303653</v>
      </c>
      <c r="M270" s="312">
        <f t="shared" si="506"/>
        <v>1980176.954303653</v>
      </c>
      <c r="N270" s="312">
        <f t="shared" si="507"/>
        <v>1980176.954303653</v>
      </c>
      <c r="O270" s="312">
        <f t="shared" si="508"/>
        <v>1980176.954303653</v>
      </c>
      <c r="P270" s="312">
        <f t="shared" si="509"/>
        <v>1980176.954303653</v>
      </c>
      <c r="Q270" s="312">
        <f t="shared" si="510"/>
        <v>1980176.954303653</v>
      </c>
      <c r="R270" s="312">
        <f t="shared" si="511"/>
        <v>1980176.954303653</v>
      </c>
      <c r="S270" s="312">
        <f t="shared" si="512"/>
        <v>1980176.954303653</v>
      </c>
      <c r="T270" s="312">
        <f t="shared" si="513"/>
        <v>1980176.954303653</v>
      </c>
      <c r="U270" s="312">
        <f t="shared" si="514"/>
        <v>1980176.954303653</v>
      </c>
      <c r="V270" s="312">
        <f t="shared" si="515"/>
        <v>1980176.954303653</v>
      </c>
    </row>
    <row r="271" spans="1:22" ht="15" customHeight="1" x14ac:dyDescent="0.25">
      <c r="A271" s="41"/>
      <c r="B271" s="114"/>
      <c r="C271" s="41"/>
      <c r="D271" s="43"/>
      <c r="E271" s="41"/>
      <c r="F271" s="104" t="s">
        <v>816</v>
      </c>
      <c r="G271" s="275"/>
      <c r="H271" s="45"/>
      <c r="I271" s="108" t="s">
        <v>817</v>
      </c>
      <c r="J271" s="291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</row>
    <row r="272" spans="1:22" ht="24.95" customHeight="1" x14ac:dyDescent="0.25">
      <c r="A272" s="41"/>
      <c r="B272" s="114"/>
      <c r="C272" s="41"/>
      <c r="D272" s="43"/>
      <c r="E272" s="41"/>
      <c r="F272" s="104" t="s">
        <v>916</v>
      </c>
      <c r="G272" s="275"/>
      <c r="H272" s="45"/>
      <c r="I272" s="108" t="s">
        <v>917</v>
      </c>
      <c r="J272" s="291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</row>
    <row r="273" spans="1:22" ht="15" customHeight="1" x14ac:dyDescent="0.25">
      <c r="A273" s="41" t="s">
        <v>321</v>
      </c>
      <c r="B273" s="126">
        <v>1125100000</v>
      </c>
      <c r="C273" s="41">
        <v>31111</v>
      </c>
      <c r="D273" s="43" t="s">
        <v>1375</v>
      </c>
      <c r="E273" s="41" t="s">
        <v>375</v>
      </c>
      <c r="F273" s="43" t="s">
        <v>1148</v>
      </c>
      <c r="G273" s="275" t="s">
        <v>341</v>
      </c>
      <c r="H273" s="45" t="s">
        <v>349</v>
      </c>
      <c r="I273" s="109" t="s">
        <v>923</v>
      </c>
      <c r="J273" s="291">
        <v>350000</v>
      </c>
      <c r="K273" s="309">
        <f t="shared" ref="K273:K277" si="516">J273/12</f>
        <v>29166.666666666668</v>
      </c>
      <c r="L273" s="309">
        <f t="shared" ref="L273:L277" si="517">J273/12</f>
        <v>29166.666666666668</v>
      </c>
      <c r="M273" s="309">
        <f t="shared" ref="M273:M277" si="518">J273/12</f>
        <v>29166.666666666668</v>
      </c>
      <c r="N273" s="309">
        <f t="shared" ref="N273:N277" si="519">J273/12</f>
        <v>29166.666666666668</v>
      </c>
      <c r="O273" s="309">
        <f t="shared" ref="O273:O277" si="520">J273/12</f>
        <v>29166.666666666668</v>
      </c>
      <c r="P273" s="309">
        <f t="shared" ref="P273:P277" si="521">J273/12</f>
        <v>29166.666666666668</v>
      </c>
      <c r="Q273" s="309">
        <f t="shared" ref="Q273:Q277" si="522">J273/12</f>
        <v>29166.666666666668</v>
      </c>
      <c r="R273" s="309">
        <f t="shared" ref="R273:R277" si="523">J273/12</f>
        <v>29166.666666666668</v>
      </c>
      <c r="S273" s="309">
        <f t="shared" ref="S273:S277" si="524">J273/12</f>
        <v>29166.666666666668</v>
      </c>
      <c r="T273" s="309">
        <f t="shared" ref="T273:T277" si="525">J273/12</f>
        <v>29166.666666666668</v>
      </c>
      <c r="U273" s="309">
        <f t="shared" ref="U273:U277" si="526">J273/12</f>
        <v>29166.666666666668</v>
      </c>
      <c r="V273" s="309">
        <f t="shared" ref="V273:V277" si="527">J273/12</f>
        <v>29166.666666666668</v>
      </c>
    </row>
    <row r="274" spans="1:22" ht="15" customHeight="1" x14ac:dyDescent="0.25">
      <c r="A274" s="41" t="s">
        <v>321</v>
      </c>
      <c r="B274" s="126">
        <v>1125100000</v>
      </c>
      <c r="C274" s="41">
        <v>31111</v>
      </c>
      <c r="D274" s="43" t="s">
        <v>1375</v>
      </c>
      <c r="E274" s="41" t="s">
        <v>375</v>
      </c>
      <c r="F274" s="43" t="s">
        <v>1149</v>
      </c>
      <c r="G274" s="275" t="s">
        <v>341</v>
      </c>
      <c r="H274" s="45" t="s">
        <v>349</v>
      </c>
      <c r="I274" s="109" t="s">
        <v>924</v>
      </c>
      <c r="J274" s="291">
        <v>50000</v>
      </c>
      <c r="K274" s="309">
        <f t="shared" si="516"/>
        <v>4166.666666666667</v>
      </c>
      <c r="L274" s="309">
        <f t="shared" si="517"/>
        <v>4166.666666666667</v>
      </c>
      <c r="M274" s="309">
        <f t="shared" si="518"/>
        <v>4166.666666666667</v>
      </c>
      <c r="N274" s="309">
        <f t="shared" si="519"/>
        <v>4166.666666666667</v>
      </c>
      <c r="O274" s="309">
        <f t="shared" si="520"/>
        <v>4166.666666666667</v>
      </c>
      <c r="P274" s="309">
        <f t="shared" si="521"/>
        <v>4166.666666666667</v>
      </c>
      <c r="Q274" s="309">
        <f t="shared" si="522"/>
        <v>4166.666666666667</v>
      </c>
      <c r="R274" s="309">
        <f t="shared" si="523"/>
        <v>4166.666666666667</v>
      </c>
      <c r="S274" s="309">
        <f t="shared" si="524"/>
        <v>4166.666666666667</v>
      </c>
      <c r="T274" s="309">
        <f t="shared" si="525"/>
        <v>4166.666666666667</v>
      </c>
      <c r="U274" s="309">
        <f t="shared" si="526"/>
        <v>4166.666666666667</v>
      </c>
      <c r="V274" s="309">
        <f t="shared" si="527"/>
        <v>4166.666666666667</v>
      </c>
    </row>
    <row r="275" spans="1:22" ht="24.95" customHeight="1" x14ac:dyDescent="0.25">
      <c r="A275" s="41" t="s">
        <v>321</v>
      </c>
      <c r="B275" s="126">
        <v>1125100000</v>
      </c>
      <c r="C275" s="41">
        <v>31111</v>
      </c>
      <c r="D275" s="43" t="s">
        <v>1375</v>
      </c>
      <c r="E275" s="41" t="s">
        <v>375</v>
      </c>
      <c r="F275" s="43" t="s">
        <v>1150</v>
      </c>
      <c r="G275" s="275" t="s">
        <v>341</v>
      </c>
      <c r="H275" s="45" t="s">
        <v>349</v>
      </c>
      <c r="I275" s="109" t="s">
        <v>925</v>
      </c>
      <c r="J275" s="291">
        <v>200000</v>
      </c>
      <c r="K275" s="309">
        <f t="shared" si="516"/>
        <v>16666.666666666668</v>
      </c>
      <c r="L275" s="309">
        <f t="shared" si="517"/>
        <v>16666.666666666668</v>
      </c>
      <c r="M275" s="309">
        <f t="shared" si="518"/>
        <v>16666.666666666668</v>
      </c>
      <c r="N275" s="309">
        <f t="shared" si="519"/>
        <v>16666.666666666668</v>
      </c>
      <c r="O275" s="309">
        <f t="shared" si="520"/>
        <v>16666.666666666668</v>
      </c>
      <c r="P275" s="309">
        <f t="shared" si="521"/>
        <v>16666.666666666668</v>
      </c>
      <c r="Q275" s="309">
        <f t="shared" si="522"/>
        <v>16666.666666666668</v>
      </c>
      <c r="R275" s="309">
        <f t="shared" si="523"/>
        <v>16666.666666666668</v>
      </c>
      <c r="S275" s="309">
        <f t="shared" si="524"/>
        <v>16666.666666666668</v>
      </c>
      <c r="T275" s="309">
        <f t="shared" si="525"/>
        <v>16666.666666666668</v>
      </c>
      <c r="U275" s="309">
        <f t="shared" si="526"/>
        <v>16666.666666666668</v>
      </c>
      <c r="V275" s="309">
        <f t="shared" si="527"/>
        <v>16666.666666666668</v>
      </c>
    </row>
    <row r="276" spans="1:22" ht="15" customHeight="1" x14ac:dyDescent="0.25">
      <c r="A276" s="41" t="s">
        <v>321</v>
      </c>
      <c r="B276" s="126">
        <v>1125100000</v>
      </c>
      <c r="C276" s="41">
        <v>31111</v>
      </c>
      <c r="D276" s="43" t="s">
        <v>1375</v>
      </c>
      <c r="E276" s="41" t="s">
        <v>375</v>
      </c>
      <c r="F276" s="43" t="s">
        <v>1147</v>
      </c>
      <c r="G276" s="275" t="s">
        <v>341</v>
      </c>
      <c r="H276" s="45" t="s">
        <v>349</v>
      </c>
      <c r="I276" s="109" t="s">
        <v>918</v>
      </c>
      <c r="J276" s="291">
        <v>250000</v>
      </c>
      <c r="K276" s="309">
        <f t="shared" si="516"/>
        <v>20833.333333333332</v>
      </c>
      <c r="L276" s="309">
        <f t="shared" si="517"/>
        <v>20833.333333333332</v>
      </c>
      <c r="M276" s="309">
        <f t="shared" si="518"/>
        <v>20833.333333333332</v>
      </c>
      <c r="N276" s="309">
        <f t="shared" si="519"/>
        <v>20833.333333333332</v>
      </c>
      <c r="O276" s="309">
        <f t="shared" si="520"/>
        <v>20833.333333333332</v>
      </c>
      <c r="P276" s="309">
        <f t="shared" si="521"/>
        <v>20833.333333333332</v>
      </c>
      <c r="Q276" s="309">
        <f t="shared" si="522"/>
        <v>20833.333333333332</v>
      </c>
      <c r="R276" s="309">
        <f t="shared" si="523"/>
        <v>20833.333333333332</v>
      </c>
      <c r="S276" s="309">
        <f t="shared" si="524"/>
        <v>20833.333333333332</v>
      </c>
      <c r="T276" s="309">
        <f t="shared" si="525"/>
        <v>20833.333333333332</v>
      </c>
      <c r="U276" s="309">
        <f t="shared" si="526"/>
        <v>20833.333333333332</v>
      </c>
      <c r="V276" s="309">
        <f t="shared" si="527"/>
        <v>20833.333333333332</v>
      </c>
    </row>
    <row r="277" spans="1:22" ht="15" customHeight="1" x14ac:dyDescent="0.25">
      <c r="A277" s="41" t="s">
        <v>321</v>
      </c>
      <c r="B277" s="126">
        <v>1125100000</v>
      </c>
      <c r="C277" s="41">
        <v>31111</v>
      </c>
      <c r="D277" s="43" t="s">
        <v>1375</v>
      </c>
      <c r="E277" s="41" t="s">
        <v>375</v>
      </c>
      <c r="F277" s="43" t="s">
        <v>1151</v>
      </c>
      <c r="G277" s="275" t="s">
        <v>341</v>
      </c>
      <c r="H277" s="45" t="s">
        <v>349</v>
      </c>
      <c r="I277" s="109" t="s">
        <v>926</v>
      </c>
      <c r="J277" s="291">
        <v>250000</v>
      </c>
      <c r="K277" s="309">
        <f t="shared" si="516"/>
        <v>20833.333333333332</v>
      </c>
      <c r="L277" s="309">
        <f t="shared" si="517"/>
        <v>20833.333333333332</v>
      </c>
      <c r="M277" s="309">
        <f t="shared" si="518"/>
        <v>20833.333333333332</v>
      </c>
      <c r="N277" s="309">
        <f t="shared" si="519"/>
        <v>20833.333333333332</v>
      </c>
      <c r="O277" s="309">
        <f t="shared" si="520"/>
        <v>20833.333333333332</v>
      </c>
      <c r="P277" s="309">
        <f t="shared" si="521"/>
        <v>20833.333333333332</v>
      </c>
      <c r="Q277" s="309">
        <f t="shared" si="522"/>
        <v>20833.333333333332</v>
      </c>
      <c r="R277" s="309">
        <f t="shared" si="523"/>
        <v>20833.333333333332</v>
      </c>
      <c r="S277" s="309">
        <f t="shared" si="524"/>
        <v>20833.333333333332</v>
      </c>
      <c r="T277" s="309">
        <f t="shared" si="525"/>
        <v>20833.333333333332</v>
      </c>
      <c r="U277" s="309">
        <f t="shared" si="526"/>
        <v>20833.333333333332</v>
      </c>
      <c r="V277" s="309">
        <f t="shared" si="527"/>
        <v>20833.333333333332</v>
      </c>
    </row>
    <row r="278" spans="1:22" ht="15" customHeight="1" x14ac:dyDescent="0.25">
      <c r="A278" s="41"/>
      <c r="B278" s="114"/>
      <c r="C278" s="41"/>
      <c r="D278" s="43"/>
      <c r="E278" s="41"/>
      <c r="F278" s="104" t="s">
        <v>919</v>
      </c>
      <c r="G278" s="275"/>
      <c r="H278" s="45"/>
      <c r="I278" s="108" t="s">
        <v>927</v>
      </c>
      <c r="J278" s="291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</row>
    <row r="279" spans="1:22" ht="15" customHeight="1" x14ac:dyDescent="0.25">
      <c r="A279" s="41" t="s">
        <v>321</v>
      </c>
      <c r="B279" s="126">
        <v>1125100000</v>
      </c>
      <c r="C279" s="41">
        <v>31111</v>
      </c>
      <c r="D279" s="43" t="s">
        <v>1375</v>
      </c>
      <c r="E279" s="41" t="s">
        <v>375</v>
      </c>
      <c r="F279" s="43" t="s">
        <v>1122</v>
      </c>
      <c r="G279" s="275" t="s">
        <v>341</v>
      </c>
      <c r="H279" s="45" t="s">
        <v>349</v>
      </c>
      <c r="I279" s="109" t="s">
        <v>822</v>
      </c>
      <c r="J279" s="291">
        <v>100000</v>
      </c>
      <c r="K279" s="309">
        <f t="shared" ref="K279" si="528">J279/12</f>
        <v>8333.3333333333339</v>
      </c>
      <c r="L279" s="309">
        <f t="shared" ref="L279" si="529">J279/12</f>
        <v>8333.3333333333339</v>
      </c>
      <c r="M279" s="309">
        <f t="shared" ref="M279" si="530">J279/12</f>
        <v>8333.3333333333339</v>
      </c>
      <c r="N279" s="309">
        <f t="shared" ref="N279" si="531">J279/12</f>
        <v>8333.3333333333339</v>
      </c>
      <c r="O279" s="309">
        <f t="shared" ref="O279" si="532">J279/12</f>
        <v>8333.3333333333339</v>
      </c>
      <c r="P279" s="309">
        <f t="shared" ref="P279" si="533">J279/12</f>
        <v>8333.3333333333339</v>
      </c>
      <c r="Q279" s="309">
        <f t="shared" ref="Q279" si="534">J279/12</f>
        <v>8333.3333333333339</v>
      </c>
      <c r="R279" s="309">
        <f t="shared" ref="R279" si="535">J279/12</f>
        <v>8333.3333333333339</v>
      </c>
      <c r="S279" s="309">
        <f t="shared" ref="S279" si="536">J279/12</f>
        <v>8333.3333333333339</v>
      </c>
      <c r="T279" s="309">
        <f t="shared" ref="T279" si="537">J279/12</f>
        <v>8333.3333333333339</v>
      </c>
      <c r="U279" s="309">
        <f t="shared" ref="U279" si="538">J279/12</f>
        <v>8333.3333333333339</v>
      </c>
      <c r="V279" s="309">
        <f t="shared" ref="V279" si="539">J279/12</f>
        <v>8333.3333333333339</v>
      </c>
    </row>
    <row r="280" spans="1:22" ht="15" customHeight="1" x14ac:dyDescent="0.25">
      <c r="A280" s="41"/>
      <c r="B280" s="114"/>
      <c r="C280" s="41"/>
      <c r="D280" s="43"/>
      <c r="E280" s="41"/>
      <c r="F280" s="104" t="s">
        <v>928</v>
      </c>
      <c r="G280" s="275"/>
      <c r="H280" s="45"/>
      <c r="I280" s="108" t="s">
        <v>929</v>
      </c>
      <c r="J280" s="291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</row>
    <row r="281" spans="1:22" ht="15" customHeight="1" x14ac:dyDescent="0.25">
      <c r="A281" s="41" t="s">
        <v>321</v>
      </c>
      <c r="B281" s="126">
        <v>1125100000</v>
      </c>
      <c r="C281" s="41">
        <v>31111</v>
      </c>
      <c r="D281" s="43" t="s">
        <v>1375</v>
      </c>
      <c r="E281" s="41" t="s">
        <v>375</v>
      </c>
      <c r="F281" s="43" t="s">
        <v>1152</v>
      </c>
      <c r="G281" s="275" t="s">
        <v>341</v>
      </c>
      <c r="H281" s="45" t="s">
        <v>349</v>
      </c>
      <c r="I281" s="109" t="s">
        <v>930</v>
      </c>
      <c r="J281" s="291">
        <v>50000</v>
      </c>
      <c r="K281" s="309">
        <f t="shared" ref="K281:K289" si="540">J281/12</f>
        <v>4166.666666666667</v>
      </c>
      <c r="L281" s="309">
        <f t="shared" ref="L281:L289" si="541">J281/12</f>
        <v>4166.666666666667</v>
      </c>
      <c r="M281" s="309">
        <f t="shared" ref="M281:M289" si="542">J281/12</f>
        <v>4166.666666666667</v>
      </c>
      <c r="N281" s="309">
        <f t="shared" ref="N281:N289" si="543">J281/12</f>
        <v>4166.666666666667</v>
      </c>
      <c r="O281" s="309">
        <f t="shared" ref="O281:O289" si="544">J281/12</f>
        <v>4166.666666666667</v>
      </c>
      <c r="P281" s="309">
        <f t="shared" ref="P281:P289" si="545">J281/12</f>
        <v>4166.666666666667</v>
      </c>
      <c r="Q281" s="309">
        <f t="shared" ref="Q281:Q289" si="546">J281/12</f>
        <v>4166.666666666667</v>
      </c>
      <c r="R281" s="309">
        <f t="shared" ref="R281:R289" si="547">J281/12</f>
        <v>4166.666666666667</v>
      </c>
      <c r="S281" s="309">
        <f t="shared" ref="S281:S289" si="548">J281/12</f>
        <v>4166.666666666667</v>
      </c>
      <c r="T281" s="309">
        <f t="shared" ref="T281:T289" si="549">J281/12</f>
        <v>4166.666666666667</v>
      </c>
      <c r="U281" s="309">
        <f t="shared" ref="U281:U289" si="550">J281/12</f>
        <v>4166.666666666667</v>
      </c>
      <c r="V281" s="309">
        <f t="shared" ref="V281:V289" si="551">J281/12</f>
        <v>4166.666666666667</v>
      </c>
    </row>
    <row r="282" spans="1:22" ht="15" customHeight="1" x14ac:dyDescent="0.25">
      <c r="A282" s="41" t="s">
        <v>321</v>
      </c>
      <c r="B282" s="126">
        <v>1125100000</v>
      </c>
      <c r="C282" s="41">
        <v>31111</v>
      </c>
      <c r="D282" s="43" t="s">
        <v>1375</v>
      </c>
      <c r="E282" s="41" t="s">
        <v>375</v>
      </c>
      <c r="F282" s="43" t="s">
        <v>1153</v>
      </c>
      <c r="G282" s="275" t="s">
        <v>341</v>
      </c>
      <c r="H282" s="45" t="s">
        <v>349</v>
      </c>
      <c r="I282" s="109" t="s">
        <v>931</v>
      </c>
      <c r="J282" s="291">
        <v>30000</v>
      </c>
      <c r="K282" s="309">
        <f t="shared" si="540"/>
        <v>2500</v>
      </c>
      <c r="L282" s="309">
        <f t="shared" si="541"/>
        <v>2500</v>
      </c>
      <c r="M282" s="309">
        <f t="shared" si="542"/>
        <v>2500</v>
      </c>
      <c r="N282" s="309">
        <f t="shared" si="543"/>
        <v>2500</v>
      </c>
      <c r="O282" s="309">
        <f t="shared" si="544"/>
        <v>2500</v>
      </c>
      <c r="P282" s="309">
        <f t="shared" si="545"/>
        <v>2500</v>
      </c>
      <c r="Q282" s="309">
        <f t="shared" si="546"/>
        <v>2500</v>
      </c>
      <c r="R282" s="309">
        <f t="shared" si="547"/>
        <v>2500</v>
      </c>
      <c r="S282" s="309">
        <f t="shared" si="548"/>
        <v>2500</v>
      </c>
      <c r="T282" s="309">
        <f t="shared" si="549"/>
        <v>2500</v>
      </c>
      <c r="U282" s="309">
        <f t="shared" si="550"/>
        <v>2500</v>
      </c>
      <c r="V282" s="309">
        <f t="shared" si="551"/>
        <v>2500</v>
      </c>
    </row>
    <row r="283" spans="1:22" ht="15" customHeight="1" x14ac:dyDescent="0.25">
      <c r="A283" s="41" t="s">
        <v>321</v>
      </c>
      <c r="B283" s="126">
        <v>1125100000</v>
      </c>
      <c r="C283" s="41">
        <v>31111</v>
      </c>
      <c r="D283" s="43" t="s">
        <v>1375</v>
      </c>
      <c r="E283" s="41" t="s">
        <v>375</v>
      </c>
      <c r="F283" s="43" t="s">
        <v>1154</v>
      </c>
      <c r="G283" s="275" t="s">
        <v>341</v>
      </c>
      <c r="H283" s="45" t="s">
        <v>349</v>
      </c>
      <c r="I283" s="109" t="s">
        <v>932</v>
      </c>
      <c r="J283" s="291">
        <v>30000</v>
      </c>
      <c r="K283" s="309">
        <f t="shared" si="540"/>
        <v>2500</v>
      </c>
      <c r="L283" s="309">
        <f t="shared" si="541"/>
        <v>2500</v>
      </c>
      <c r="M283" s="309">
        <f t="shared" si="542"/>
        <v>2500</v>
      </c>
      <c r="N283" s="309">
        <f t="shared" si="543"/>
        <v>2500</v>
      </c>
      <c r="O283" s="309">
        <f t="shared" si="544"/>
        <v>2500</v>
      </c>
      <c r="P283" s="309">
        <f t="shared" si="545"/>
        <v>2500</v>
      </c>
      <c r="Q283" s="309">
        <f t="shared" si="546"/>
        <v>2500</v>
      </c>
      <c r="R283" s="309">
        <f t="shared" si="547"/>
        <v>2500</v>
      </c>
      <c r="S283" s="309">
        <f t="shared" si="548"/>
        <v>2500</v>
      </c>
      <c r="T283" s="309">
        <f t="shared" si="549"/>
        <v>2500</v>
      </c>
      <c r="U283" s="309">
        <f t="shared" si="550"/>
        <v>2500</v>
      </c>
      <c r="V283" s="309">
        <f t="shared" si="551"/>
        <v>2500</v>
      </c>
    </row>
    <row r="284" spans="1:22" ht="15" customHeight="1" x14ac:dyDescent="0.25">
      <c r="A284" s="41" t="s">
        <v>321</v>
      </c>
      <c r="B284" s="126">
        <v>1125100000</v>
      </c>
      <c r="C284" s="41">
        <v>31111</v>
      </c>
      <c r="D284" s="43" t="s">
        <v>1375</v>
      </c>
      <c r="E284" s="41" t="s">
        <v>375</v>
      </c>
      <c r="F284" s="43" t="s">
        <v>1155</v>
      </c>
      <c r="G284" s="275" t="s">
        <v>341</v>
      </c>
      <c r="H284" s="45" t="s">
        <v>349</v>
      </c>
      <c r="I284" s="109" t="s">
        <v>933</v>
      </c>
      <c r="J284" s="291">
        <v>30000</v>
      </c>
      <c r="K284" s="309">
        <f t="shared" si="540"/>
        <v>2500</v>
      </c>
      <c r="L284" s="309">
        <f t="shared" si="541"/>
        <v>2500</v>
      </c>
      <c r="M284" s="309">
        <f t="shared" si="542"/>
        <v>2500</v>
      </c>
      <c r="N284" s="309">
        <f t="shared" si="543"/>
        <v>2500</v>
      </c>
      <c r="O284" s="309">
        <f t="shared" si="544"/>
        <v>2500</v>
      </c>
      <c r="P284" s="309">
        <f t="shared" si="545"/>
        <v>2500</v>
      </c>
      <c r="Q284" s="309">
        <f t="shared" si="546"/>
        <v>2500</v>
      </c>
      <c r="R284" s="309">
        <f t="shared" si="547"/>
        <v>2500</v>
      </c>
      <c r="S284" s="309">
        <f t="shared" si="548"/>
        <v>2500</v>
      </c>
      <c r="T284" s="309">
        <f t="shared" si="549"/>
        <v>2500</v>
      </c>
      <c r="U284" s="309">
        <f t="shared" si="550"/>
        <v>2500</v>
      </c>
      <c r="V284" s="309">
        <f t="shared" si="551"/>
        <v>2500</v>
      </c>
    </row>
    <row r="285" spans="1:22" ht="15" customHeight="1" x14ac:dyDescent="0.25">
      <c r="A285" s="41" t="s">
        <v>321</v>
      </c>
      <c r="B285" s="126">
        <v>1125100000</v>
      </c>
      <c r="C285" s="41">
        <v>31111</v>
      </c>
      <c r="D285" s="43" t="s">
        <v>1375</v>
      </c>
      <c r="E285" s="41" t="s">
        <v>375</v>
      </c>
      <c r="F285" s="43" t="s">
        <v>1153</v>
      </c>
      <c r="G285" s="275" t="s">
        <v>341</v>
      </c>
      <c r="H285" s="45" t="s">
        <v>349</v>
      </c>
      <c r="I285" s="109" t="s">
        <v>934</v>
      </c>
      <c r="J285" s="291">
        <v>30000</v>
      </c>
      <c r="K285" s="309">
        <f t="shared" si="540"/>
        <v>2500</v>
      </c>
      <c r="L285" s="309">
        <f t="shared" si="541"/>
        <v>2500</v>
      </c>
      <c r="M285" s="309">
        <f t="shared" si="542"/>
        <v>2500</v>
      </c>
      <c r="N285" s="309">
        <f t="shared" si="543"/>
        <v>2500</v>
      </c>
      <c r="O285" s="309">
        <f t="shared" si="544"/>
        <v>2500</v>
      </c>
      <c r="P285" s="309">
        <f t="shared" si="545"/>
        <v>2500</v>
      </c>
      <c r="Q285" s="309">
        <f t="shared" si="546"/>
        <v>2500</v>
      </c>
      <c r="R285" s="309">
        <f t="shared" si="547"/>
        <v>2500</v>
      </c>
      <c r="S285" s="309">
        <f t="shared" si="548"/>
        <v>2500</v>
      </c>
      <c r="T285" s="309">
        <f t="shared" si="549"/>
        <v>2500</v>
      </c>
      <c r="U285" s="309">
        <f t="shared" si="550"/>
        <v>2500</v>
      </c>
      <c r="V285" s="309">
        <f t="shared" si="551"/>
        <v>2500</v>
      </c>
    </row>
    <row r="286" spans="1:22" ht="15" customHeight="1" x14ac:dyDescent="0.25">
      <c r="A286" s="41" t="s">
        <v>321</v>
      </c>
      <c r="B286" s="126">
        <v>1125100000</v>
      </c>
      <c r="C286" s="41">
        <v>31111</v>
      </c>
      <c r="D286" s="43" t="s">
        <v>1375</v>
      </c>
      <c r="E286" s="41" t="s">
        <v>375</v>
      </c>
      <c r="F286" s="43" t="s">
        <v>1156</v>
      </c>
      <c r="G286" s="275" t="s">
        <v>341</v>
      </c>
      <c r="H286" s="45" t="s">
        <v>349</v>
      </c>
      <c r="I286" s="109" t="s">
        <v>935</v>
      </c>
      <c r="J286" s="291">
        <v>50000</v>
      </c>
      <c r="K286" s="309">
        <f t="shared" si="540"/>
        <v>4166.666666666667</v>
      </c>
      <c r="L286" s="309">
        <f t="shared" si="541"/>
        <v>4166.666666666667</v>
      </c>
      <c r="M286" s="309">
        <f t="shared" si="542"/>
        <v>4166.666666666667</v>
      </c>
      <c r="N286" s="309">
        <f t="shared" si="543"/>
        <v>4166.666666666667</v>
      </c>
      <c r="O286" s="309">
        <f t="shared" si="544"/>
        <v>4166.666666666667</v>
      </c>
      <c r="P286" s="309">
        <f t="shared" si="545"/>
        <v>4166.666666666667</v>
      </c>
      <c r="Q286" s="309">
        <f t="shared" si="546"/>
        <v>4166.666666666667</v>
      </c>
      <c r="R286" s="309">
        <f t="shared" si="547"/>
        <v>4166.666666666667</v>
      </c>
      <c r="S286" s="309">
        <f t="shared" si="548"/>
        <v>4166.666666666667</v>
      </c>
      <c r="T286" s="309">
        <f t="shared" si="549"/>
        <v>4166.666666666667</v>
      </c>
      <c r="U286" s="309">
        <f t="shared" si="550"/>
        <v>4166.666666666667</v>
      </c>
      <c r="V286" s="309">
        <f t="shared" si="551"/>
        <v>4166.666666666667</v>
      </c>
    </row>
    <row r="287" spans="1:22" ht="15" customHeight="1" x14ac:dyDescent="0.25">
      <c r="A287" s="41" t="s">
        <v>321</v>
      </c>
      <c r="B287" s="126">
        <v>1125100000</v>
      </c>
      <c r="C287" s="41">
        <v>31111</v>
      </c>
      <c r="D287" s="43" t="s">
        <v>1375</v>
      </c>
      <c r="E287" s="41" t="s">
        <v>375</v>
      </c>
      <c r="F287" s="43" t="s">
        <v>1157</v>
      </c>
      <c r="G287" s="275" t="s">
        <v>341</v>
      </c>
      <c r="H287" s="45" t="s">
        <v>349</v>
      </c>
      <c r="I287" s="109" t="s">
        <v>936</v>
      </c>
      <c r="J287" s="291">
        <v>30000</v>
      </c>
      <c r="K287" s="309">
        <f t="shared" si="540"/>
        <v>2500</v>
      </c>
      <c r="L287" s="309">
        <f t="shared" si="541"/>
        <v>2500</v>
      </c>
      <c r="M287" s="309">
        <f t="shared" si="542"/>
        <v>2500</v>
      </c>
      <c r="N287" s="309">
        <f t="shared" si="543"/>
        <v>2500</v>
      </c>
      <c r="O287" s="309">
        <f t="shared" si="544"/>
        <v>2500</v>
      </c>
      <c r="P287" s="309">
        <f t="shared" si="545"/>
        <v>2500</v>
      </c>
      <c r="Q287" s="309">
        <f t="shared" si="546"/>
        <v>2500</v>
      </c>
      <c r="R287" s="309">
        <f t="shared" si="547"/>
        <v>2500</v>
      </c>
      <c r="S287" s="309">
        <f t="shared" si="548"/>
        <v>2500</v>
      </c>
      <c r="T287" s="309">
        <f t="shared" si="549"/>
        <v>2500</v>
      </c>
      <c r="U287" s="309">
        <f t="shared" si="550"/>
        <v>2500</v>
      </c>
      <c r="V287" s="309">
        <f t="shared" si="551"/>
        <v>2500</v>
      </c>
    </row>
    <row r="288" spans="1:22" ht="15" customHeight="1" x14ac:dyDescent="0.25">
      <c r="A288" s="41" t="s">
        <v>321</v>
      </c>
      <c r="B288" s="126">
        <v>1125100000</v>
      </c>
      <c r="C288" s="41">
        <v>31111</v>
      </c>
      <c r="D288" s="43" t="s">
        <v>1375</v>
      </c>
      <c r="E288" s="41" t="s">
        <v>375</v>
      </c>
      <c r="F288" s="43" t="s">
        <v>1158</v>
      </c>
      <c r="G288" s="275" t="s">
        <v>341</v>
      </c>
      <c r="H288" s="45" t="s">
        <v>349</v>
      </c>
      <c r="I288" s="109" t="s">
        <v>1101</v>
      </c>
      <c r="J288" s="291">
        <v>30000</v>
      </c>
      <c r="K288" s="309">
        <f t="shared" si="540"/>
        <v>2500</v>
      </c>
      <c r="L288" s="309">
        <f t="shared" si="541"/>
        <v>2500</v>
      </c>
      <c r="M288" s="309">
        <f t="shared" si="542"/>
        <v>2500</v>
      </c>
      <c r="N288" s="309">
        <f t="shared" si="543"/>
        <v>2500</v>
      </c>
      <c r="O288" s="309">
        <f t="shared" si="544"/>
        <v>2500</v>
      </c>
      <c r="P288" s="309">
        <f t="shared" si="545"/>
        <v>2500</v>
      </c>
      <c r="Q288" s="309">
        <f t="shared" si="546"/>
        <v>2500</v>
      </c>
      <c r="R288" s="309">
        <f t="shared" si="547"/>
        <v>2500</v>
      </c>
      <c r="S288" s="309">
        <f t="shared" si="548"/>
        <v>2500</v>
      </c>
      <c r="T288" s="309">
        <f t="shared" si="549"/>
        <v>2500</v>
      </c>
      <c r="U288" s="309">
        <f t="shared" si="550"/>
        <v>2500</v>
      </c>
      <c r="V288" s="309">
        <f t="shared" si="551"/>
        <v>2500</v>
      </c>
    </row>
    <row r="289" spans="1:22" ht="15" customHeight="1" x14ac:dyDescent="0.25">
      <c r="A289" s="41" t="s">
        <v>321</v>
      </c>
      <c r="B289" s="126">
        <v>1125100000</v>
      </c>
      <c r="C289" s="41">
        <v>31111</v>
      </c>
      <c r="D289" s="43" t="s">
        <v>1375</v>
      </c>
      <c r="E289" s="41" t="s">
        <v>375</v>
      </c>
      <c r="F289" s="43" t="s">
        <v>1159</v>
      </c>
      <c r="G289" s="275" t="s">
        <v>341</v>
      </c>
      <c r="H289" s="45" t="s">
        <v>349</v>
      </c>
      <c r="I289" s="109" t="s">
        <v>937</v>
      </c>
      <c r="J289" s="291">
        <v>30000</v>
      </c>
      <c r="K289" s="309">
        <f t="shared" si="540"/>
        <v>2500</v>
      </c>
      <c r="L289" s="309">
        <f t="shared" si="541"/>
        <v>2500</v>
      </c>
      <c r="M289" s="309">
        <f t="shared" si="542"/>
        <v>2500</v>
      </c>
      <c r="N289" s="309">
        <f t="shared" si="543"/>
        <v>2500</v>
      </c>
      <c r="O289" s="309">
        <f t="shared" si="544"/>
        <v>2500</v>
      </c>
      <c r="P289" s="309">
        <f t="shared" si="545"/>
        <v>2500</v>
      </c>
      <c r="Q289" s="309">
        <f t="shared" si="546"/>
        <v>2500</v>
      </c>
      <c r="R289" s="309">
        <f t="shared" si="547"/>
        <v>2500</v>
      </c>
      <c r="S289" s="309">
        <f t="shared" si="548"/>
        <v>2500</v>
      </c>
      <c r="T289" s="309">
        <f t="shared" si="549"/>
        <v>2500</v>
      </c>
      <c r="U289" s="309">
        <f t="shared" si="550"/>
        <v>2500</v>
      </c>
      <c r="V289" s="309">
        <f t="shared" si="551"/>
        <v>2500</v>
      </c>
    </row>
    <row r="290" spans="1:22" ht="15" customHeight="1" x14ac:dyDescent="0.25">
      <c r="A290" s="41"/>
      <c r="B290" s="126"/>
      <c r="C290" s="41"/>
      <c r="D290" s="43"/>
      <c r="E290" s="41"/>
      <c r="F290" s="104" t="s">
        <v>938</v>
      </c>
      <c r="G290" s="275"/>
      <c r="H290" s="45"/>
      <c r="I290" s="108" t="s">
        <v>939</v>
      </c>
      <c r="J290" s="291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</row>
    <row r="291" spans="1:22" ht="15" customHeight="1" x14ac:dyDescent="0.25">
      <c r="A291" s="41" t="s">
        <v>321</v>
      </c>
      <c r="B291" s="126">
        <v>1125100000</v>
      </c>
      <c r="C291" s="41">
        <v>31111</v>
      </c>
      <c r="D291" s="43" t="s">
        <v>1375</v>
      </c>
      <c r="E291" s="41" t="s">
        <v>375</v>
      </c>
      <c r="F291" s="43" t="s">
        <v>1160</v>
      </c>
      <c r="G291" s="275" t="s">
        <v>341</v>
      </c>
      <c r="H291" s="45" t="s">
        <v>349</v>
      </c>
      <c r="I291" s="109" t="s">
        <v>940</v>
      </c>
      <c r="J291" s="291">
        <v>50000</v>
      </c>
      <c r="K291" s="309">
        <f t="shared" ref="K291" si="552">J291/12</f>
        <v>4166.666666666667</v>
      </c>
      <c r="L291" s="309">
        <f t="shared" ref="L291" si="553">J291/12</f>
        <v>4166.666666666667</v>
      </c>
      <c r="M291" s="309">
        <f t="shared" ref="M291" si="554">J291/12</f>
        <v>4166.666666666667</v>
      </c>
      <c r="N291" s="309">
        <f t="shared" ref="N291" si="555">J291/12</f>
        <v>4166.666666666667</v>
      </c>
      <c r="O291" s="309">
        <f t="shared" ref="O291" si="556">J291/12</f>
        <v>4166.666666666667</v>
      </c>
      <c r="P291" s="309">
        <f t="shared" ref="P291" si="557">J291/12</f>
        <v>4166.666666666667</v>
      </c>
      <c r="Q291" s="309">
        <f t="shared" ref="Q291" si="558">J291/12</f>
        <v>4166.666666666667</v>
      </c>
      <c r="R291" s="309">
        <f t="shared" ref="R291" si="559">J291/12</f>
        <v>4166.666666666667</v>
      </c>
      <c r="S291" s="309">
        <f t="shared" ref="S291" si="560">J291/12</f>
        <v>4166.666666666667</v>
      </c>
      <c r="T291" s="309">
        <f t="shared" ref="T291" si="561">J291/12</f>
        <v>4166.666666666667</v>
      </c>
      <c r="U291" s="309">
        <f t="shared" ref="U291" si="562">J291/12</f>
        <v>4166.666666666667</v>
      </c>
      <c r="V291" s="309">
        <f t="shared" ref="V291" si="563">J291/12</f>
        <v>4166.666666666667</v>
      </c>
    </row>
    <row r="292" spans="1:22" ht="15" customHeight="1" x14ac:dyDescent="0.25">
      <c r="A292" s="41"/>
      <c r="B292" s="114"/>
      <c r="C292" s="41"/>
      <c r="D292" s="43"/>
      <c r="E292" s="41"/>
      <c r="F292" s="104" t="s">
        <v>818</v>
      </c>
      <c r="G292" s="275"/>
      <c r="H292" s="45"/>
      <c r="I292" s="108" t="s">
        <v>819</v>
      </c>
      <c r="J292" s="291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</row>
    <row r="293" spans="1:22" ht="15" customHeight="1" x14ac:dyDescent="0.25">
      <c r="A293" s="41" t="s">
        <v>321</v>
      </c>
      <c r="B293" s="126">
        <v>1125100000</v>
      </c>
      <c r="C293" s="41">
        <v>31111</v>
      </c>
      <c r="D293" s="43" t="s">
        <v>1375</v>
      </c>
      <c r="E293" s="41" t="s">
        <v>375</v>
      </c>
      <c r="F293" s="43" t="s">
        <v>1161</v>
      </c>
      <c r="G293" s="275" t="s">
        <v>341</v>
      </c>
      <c r="H293" s="45" t="s">
        <v>349</v>
      </c>
      <c r="I293" s="109" t="s">
        <v>819</v>
      </c>
      <c r="J293" s="291">
        <v>8000000</v>
      </c>
      <c r="K293" s="309">
        <f t="shared" ref="K293" si="564">J293/12</f>
        <v>666666.66666666663</v>
      </c>
      <c r="L293" s="309">
        <f t="shared" ref="L293" si="565">J293/12</f>
        <v>666666.66666666663</v>
      </c>
      <c r="M293" s="309">
        <f t="shared" ref="M293" si="566">J293/12</f>
        <v>666666.66666666663</v>
      </c>
      <c r="N293" s="309">
        <f t="shared" ref="N293" si="567">J293/12</f>
        <v>666666.66666666663</v>
      </c>
      <c r="O293" s="309">
        <f t="shared" ref="O293" si="568">J293/12</f>
        <v>666666.66666666663</v>
      </c>
      <c r="P293" s="309">
        <f t="shared" ref="P293" si="569">J293/12</f>
        <v>666666.66666666663</v>
      </c>
      <c r="Q293" s="309">
        <f t="shared" ref="Q293" si="570">J293/12</f>
        <v>666666.66666666663</v>
      </c>
      <c r="R293" s="309">
        <f t="shared" ref="R293" si="571">J293/12</f>
        <v>666666.66666666663</v>
      </c>
      <c r="S293" s="309">
        <f t="shared" ref="S293" si="572">J293/12</f>
        <v>666666.66666666663</v>
      </c>
      <c r="T293" s="309">
        <f t="shared" ref="T293" si="573">J293/12</f>
        <v>666666.66666666663</v>
      </c>
      <c r="U293" s="309">
        <f t="shared" ref="U293" si="574">J293/12</f>
        <v>666666.66666666663</v>
      </c>
      <c r="V293" s="309">
        <f t="shared" ref="V293" si="575">J293/12</f>
        <v>666666.66666666663</v>
      </c>
    </row>
    <row r="294" spans="1:22" ht="24.95" customHeight="1" x14ac:dyDescent="0.25">
      <c r="A294" s="41"/>
      <c r="B294" s="41"/>
      <c r="C294" s="41"/>
      <c r="D294" s="43"/>
      <c r="E294" s="41"/>
      <c r="F294" s="104" t="s">
        <v>941</v>
      </c>
      <c r="G294" s="275"/>
      <c r="H294" s="45"/>
      <c r="I294" s="108" t="s">
        <v>942</v>
      </c>
      <c r="J294" s="291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</row>
    <row r="295" spans="1:22" ht="15" customHeight="1" x14ac:dyDescent="0.25">
      <c r="A295" s="41" t="s">
        <v>321</v>
      </c>
      <c r="B295" s="126">
        <v>1125100000</v>
      </c>
      <c r="C295" s="41">
        <v>31111</v>
      </c>
      <c r="D295" s="43" t="s">
        <v>1375</v>
      </c>
      <c r="E295" s="41" t="s">
        <v>375</v>
      </c>
      <c r="F295" s="43" t="s">
        <v>1017</v>
      </c>
      <c r="G295" s="275" t="s">
        <v>341</v>
      </c>
      <c r="H295" s="45" t="s">
        <v>349</v>
      </c>
      <c r="I295" s="109" t="s">
        <v>943</v>
      </c>
      <c r="J295" s="291">
        <v>200000</v>
      </c>
      <c r="K295" s="309">
        <f t="shared" ref="K295:K296" si="576">J295/12</f>
        <v>16666.666666666668</v>
      </c>
      <c r="L295" s="309">
        <f t="shared" ref="L295:L296" si="577">J295/12</f>
        <v>16666.666666666668</v>
      </c>
      <c r="M295" s="309">
        <f t="shared" ref="M295:M296" si="578">J295/12</f>
        <v>16666.666666666668</v>
      </c>
      <c r="N295" s="309">
        <f t="shared" ref="N295:N296" si="579">J295/12</f>
        <v>16666.666666666668</v>
      </c>
      <c r="O295" s="309">
        <f t="shared" ref="O295:O296" si="580">J295/12</f>
        <v>16666.666666666668</v>
      </c>
      <c r="P295" s="309">
        <f t="shared" ref="P295:P296" si="581">J295/12</f>
        <v>16666.666666666668</v>
      </c>
      <c r="Q295" s="309">
        <f t="shared" ref="Q295:Q296" si="582">J295/12</f>
        <v>16666.666666666668</v>
      </c>
      <c r="R295" s="309">
        <f t="shared" ref="R295:R296" si="583">J295/12</f>
        <v>16666.666666666668</v>
      </c>
      <c r="S295" s="309">
        <f t="shared" ref="S295:S296" si="584">J295/12</f>
        <v>16666.666666666668</v>
      </c>
      <c r="T295" s="309">
        <f t="shared" ref="T295:T296" si="585">J295/12</f>
        <v>16666.666666666668</v>
      </c>
      <c r="U295" s="309">
        <f t="shared" ref="U295:U296" si="586">J295/12</f>
        <v>16666.666666666668</v>
      </c>
      <c r="V295" s="309">
        <f t="shared" ref="V295:V296" si="587">J295/12</f>
        <v>16666.666666666668</v>
      </c>
    </row>
    <row r="296" spans="1:22" ht="15" customHeight="1" x14ac:dyDescent="0.25">
      <c r="A296" s="41" t="s">
        <v>321</v>
      </c>
      <c r="B296" s="126">
        <v>1125100000</v>
      </c>
      <c r="C296" s="41">
        <v>31111</v>
      </c>
      <c r="D296" s="43" t="s">
        <v>1375</v>
      </c>
      <c r="E296" s="41" t="s">
        <v>375</v>
      </c>
      <c r="F296" s="43" t="s">
        <v>1040</v>
      </c>
      <c r="G296" s="275" t="s">
        <v>341</v>
      </c>
      <c r="H296" s="45" t="s">
        <v>349</v>
      </c>
      <c r="I296" s="109" t="s">
        <v>944</v>
      </c>
      <c r="J296" s="291">
        <v>50000</v>
      </c>
      <c r="K296" s="309">
        <f t="shared" si="576"/>
        <v>4166.666666666667</v>
      </c>
      <c r="L296" s="309">
        <f t="shared" si="577"/>
        <v>4166.666666666667</v>
      </c>
      <c r="M296" s="309">
        <f t="shared" si="578"/>
        <v>4166.666666666667</v>
      </c>
      <c r="N296" s="309">
        <f t="shared" si="579"/>
        <v>4166.666666666667</v>
      </c>
      <c r="O296" s="309">
        <f t="shared" si="580"/>
        <v>4166.666666666667</v>
      </c>
      <c r="P296" s="309">
        <f t="shared" si="581"/>
        <v>4166.666666666667</v>
      </c>
      <c r="Q296" s="309">
        <f t="shared" si="582"/>
        <v>4166.666666666667</v>
      </c>
      <c r="R296" s="309">
        <f t="shared" si="583"/>
        <v>4166.666666666667</v>
      </c>
      <c r="S296" s="309">
        <f t="shared" si="584"/>
        <v>4166.666666666667</v>
      </c>
      <c r="T296" s="309">
        <f t="shared" si="585"/>
        <v>4166.666666666667</v>
      </c>
      <c r="U296" s="309">
        <f t="shared" si="586"/>
        <v>4166.666666666667</v>
      </c>
      <c r="V296" s="309">
        <f t="shared" si="587"/>
        <v>4166.666666666667</v>
      </c>
    </row>
    <row r="297" spans="1:22" ht="15" customHeight="1" x14ac:dyDescent="0.25">
      <c r="A297" s="41"/>
      <c r="B297" s="41"/>
      <c r="C297" s="41"/>
      <c r="D297" s="43"/>
      <c r="E297" s="41"/>
      <c r="F297" s="104" t="s">
        <v>877</v>
      </c>
      <c r="G297" s="275"/>
      <c r="H297" s="45"/>
      <c r="I297" s="108" t="s">
        <v>823</v>
      </c>
      <c r="J297" s="291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</row>
    <row r="298" spans="1:22" ht="15" customHeight="1" x14ac:dyDescent="0.25">
      <c r="A298" s="41" t="s">
        <v>321</v>
      </c>
      <c r="B298" s="126">
        <v>1125100000</v>
      </c>
      <c r="C298" s="41">
        <v>31111</v>
      </c>
      <c r="D298" s="43" t="s">
        <v>1375</v>
      </c>
      <c r="E298" s="41" t="s">
        <v>375</v>
      </c>
      <c r="F298" s="43" t="s">
        <v>1162</v>
      </c>
      <c r="G298" s="275" t="s">
        <v>341</v>
      </c>
      <c r="H298" s="45" t="s">
        <v>349</v>
      </c>
      <c r="I298" s="109" t="s">
        <v>945</v>
      </c>
      <c r="J298" s="291">
        <v>50000</v>
      </c>
      <c r="K298" s="309">
        <f t="shared" ref="K298:K303" si="588">J298/12</f>
        <v>4166.666666666667</v>
      </c>
      <c r="L298" s="309">
        <f t="shared" ref="L298:L303" si="589">J298/12</f>
        <v>4166.666666666667</v>
      </c>
      <c r="M298" s="309">
        <f t="shared" ref="M298:M303" si="590">J298/12</f>
        <v>4166.666666666667</v>
      </c>
      <c r="N298" s="309">
        <f t="shared" ref="N298:N303" si="591">J298/12</f>
        <v>4166.666666666667</v>
      </c>
      <c r="O298" s="309">
        <f t="shared" ref="O298:O303" si="592">J298/12</f>
        <v>4166.666666666667</v>
      </c>
      <c r="P298" s="309">
        <f t="shared" ref="P298:P303" si="593">J298/12</f>
        <v>4166.666666666667</v>
      </c>
      <c r="Q298" s="309">
        <f t="shared" ref="Q298:Q303" si="594">J298/12</f>
        <v>4166.666666666667</v>
      </c>
      <c r="R298" s="309">
        <f t="shared" ref="R298:R303" si="595">J298/12</f>
        <v>4166.666666666667</v>
      </c>
      <c r="S298" s="309">
        <f t="shared" ref="S298:S303" si="596">J298/12</f>
        <v>4166.666666666667</v>
      </c>
      <c r="T298" s="309">
        <f t="shared" ref="T298:T303" si="597">J298/12</f>
        <v>4166.666666666667</v>
      </c>
      <c r="U298" s="309">
        <f t="shared" ref="U298:U303" si="598">J298/12</f>
        <v>4166.666666666667</v>
      </c>
      <c r="V298" s="309">
        <f t="shared" ref="V298:V303" si="599">J298/12</f>
        <v>4166.666666666667</v>
      </c>
    </row>
    <row r="299" spans="1:22" ht="15" customHeight="1" x14ac:dyDescent="0.25">
      <c r="A299" s="41" t="s">
        <v>321</v>
      </c>
      <c r="B299" s="126">
        <v>1125100000</v>
      </c>
      <c r="C299" s="41">
        <v>31111</v>
      </c>
      <c r="D299" s="43" t="s">
        <v>1375</v>
      </c>
      <c r="E299" s="41" t="s">
        <v>375</v>
      </c>
      <c r="F299" s="43" t="s">
        <v>1163</v>
      </c>
      <c r="G299" s="275" t="s">
        <v>341</v>
      </c>
      <c r="H299" s="45" t="s">
        <v>349</v>
      </c>
      <c r="I299" s="109" t="s">
        <v>946</v>
      </c>
      <c r="J299" s="291">
        <v>30000</v>
      </c>
      <c r="K299" s="309">
        <f t="shared" si="588"/>
        <v>2500</v>
      </c>
      <c r="L299" s="309">
        <f t="shared" si="589"/>
        <v>2500</v>
      </c>
      <c r="M299" s="309">
        <f t="shared" si="590"/>
        <v>2500</v>
      </c>
      <c r="N299" s="309">
        <f t="shared" si="591"/>
        <v>2500</v>
      </c>
      <c r="O299" s="309">
        <f t="shared" si="592"/>
        <v>2500</v>
      </c>
      <c r="P299" s="309">
        <f t="shared" si="593"/>
        <v>2500</v>
      </c>
      <c r="Q299" s="309">
        <f t="shared" si="594"/>
        <v>2500</v>
      </c>
      <c r="R299" s="309">
        <f t="shared" si="595"/>
        <v>2500</v>
      </c>
      <c r="S299" s="309">
        <f t="shared" si="596"/>
        <v>2500</v>
      </c>
      <c r="T299" s="309">
        <f t="shared" si="597"/>
        <v>2500</v>
      </c>
      <c r="U299" s="309">
        <f t="shared" si="598"/>
        <v>2500</v>
      </c>
      <c r="V299" s="309">
        <f t="shared" si="599"/>
        <v>2500</v>
      </c>
    </row>
    <row r="300" spans="1:22" ht="24.95" customHeight="1" x14ac:dyDescent="0.25">
      <c r="A300" s="41" t="s">
        <v>321</v>
      </c>
      <c r="B300" s="126">
        <v>1125100000</v>
      </c>
      <c r="C300" s="41">
        <v>31111</v>
      </c>
      <c r="D300" s="43" t="s">
        <v>1375</v>
      </c>
      <c r="E300" s="41" t="s">
        <v>375</v>
      </c>
      <c r="F300" s="43" t="s">
        <v>1164</v>
      </c>
      <c r="G300" s="275" t="s">
        <v>341</v>
      </c>
      <c r="H300" s="45" t="s">
        <v>349</v>
      </c>
      <c r="I300" s="109" t="s">
        <v>947</v>
      </c>
      <c r="J300" s="291">
        <v>30000</v>
      </c>
      <c r="K300" s="309">
        <f t="shared" si="588"/>
        <v>2500</v>
      </c>
      <c r="L300" s="309">
        <f t="shared" si="589"/>
        <v>2500</v>
      </c>
      <c r="M300" s="309">
        <f t="shared" si="590"/>
        <v>2500</v>
      </c>
      <c r="N300" s="309">
        <f t="shared" si="591"/>
        <v>2500</v>
      </c>
      <c r="O300" s="309">
        <f t="shared" si="592"/>
        <v>2500</v>
      </c>
      <c r="P300" s="309">
        <f t="shared" si="593"/>
        <v>2500</v>
      </c>
      <c r="Q300" s="309">
        <f t="shared" si="594"/>
        <v>2500</v>
      </c>
      <c r="R300" s="309">
        <f t="shared" si="595"/>
        <v>2500</v>
      </c>
      <c r="S300" s="309">
        <f t="shared" si="596"/>
        <v>2500</v>
      </c>
      <c r="T300" s="309">
        <f t="shared" si="597"/>
        <v>2500</v>
      </c>
      <c r="U300" s="309">
        <f t="shared" si="598"/>
        <v>2500</v>
      </c>
      <c r="V300" s="309">
        <f t="shared" si="599"/>
        <v>2500</v>
      </c>
    </row>
    <row r="301" spans="1:22" ht="24.95" customHeight="1" x14ac:dyDescent="0.25">
      <c r="A301" s="41" t="s">
        <v>321</v>
      </c>
      <c r="B301" s="126">
        <v>1125100000</v>
      </c>
      <c r="C301" s="41">
        <v>31111</v>
      </c>
      <c r="D301" s="43" t="s">
        <v>1375</v>
      </c>
      <c r="E301" s="41" t="s">
        <v>375</v>
      </c>
      <c r="F301" s="43" t="s">
        <v>1165</v>
      </c>
      <c r="G301" s="275" t="s">
        <v>341</v>
      </c>
      <c r="H301" s="45" t="s">
        <v>349</v>
      </c>
      <c r="I301" s="109" t="s">
        <v>948</v>
      </c>
      <c r="J301" s="291">
        <v>150000</v>
      </c>
      <c r="K301" s="309">
        <f t="shared" si="588"/>
        <v>12500</v>
      </c>
      <c r="L301" s="309">
        <f t="shared" si="589"/>
        <v>12500</v>
      </c>
      <c r="M301" s="309">
        <f t="shared" si="590"/>
        <v>12500</v>
      </c>
      <c r="N301" s="309">
        <f t="shared" si="591"/>
        <v>12500</v>
      </c>
      <c r="O301" s="309">
        <f t="shared" si="592"/>
        <v>12500</v>
      </c>
      <c r="P301" s="309">
        <f t="shared" si="593"/>
        <v>12500</v>
      </c>
      <c r="Q301" s="309">
        <f t="shared" si="594"/>
        <v>12500</v>
      </c>
      <c r="R301" s="309">
        <f t="shared" si="595"/>
        <v>12500</v>
      </c>
      <c r="S301" s="309">
        <f t="shared" si="596"/>
        <v>12500</v>
      </c>
      <c r="T301" s="309">
        <f t="shared" si="597"/>
        <v>12500</v>
      </c>
      <c r="U301" s="309">
        <f t="shared" si="598"/>
        <v>12500</v>
      </c>
      <c r="V301" s="309">
        <f t="shared" si="599"/>
        <v>12500</v>
      </c>
    </row>
    <row r="302" spans="1:22" ht="15" customHeight="1" x14ac:dyDescent="0.25">
      <c r="A302" s="41" t="s">
        <v>321</v>
      </c>
      <c r="B302" s="126">
        <v>1125100000</v>
      </c>
      <c r="C302" s="41">
        <v>31111</v>
      </c>
      <c r="D302" s="43" t="s">
        <v>1375</v>
      </c>
      <c r="E302" s="41" t="s">
        <v>375</v>
      </c>
      <c r="F302" s="43" t="s">
        <v>1123</v>
      </c>
      <c r="G302" s="275" t="s">
        <v>341</v>
      </c>
      <c r="H302" s="45" t="s">
        <v>349</v>
      </c>
      <c r="I302" s="109" t="s">
        <v>824</v>
      </c>
      <c r="J302" s="291">
        <v>50000</v>
      </c>
      <c r="K302" s="309">
        <f t="shared" si="588"/>
        <v>4166.666666666667</v>
      </c>
      <c r="L302" s="309">
        <f t="shared" si="589"/>
        <v>4166.666666666667</v>
      </c>
      <c r="M302" s="309">
        <f t="shared" si="590"/>
        <v>4166.666666666667</v>
      </c>
      <c r="N302" s="309">
        <f t="shared" si="591"/>
        <v>4166.666666666667</v>
      </c>
      <c r="O302" s="309">
        <f t="shared" si="592"/>
        <v>4166.666666666667</v>
      </c>
      <c r="P302" s="309">
        <f t="shared" si="593"/>
        <v>4166.666666666667</v>
      </c>
      <c r="Q302" s="309">
        <f t="shared" si="594"/>
        <v>4166.666666666667</v>
      </c>
      <c r="R302" s="309">
        <f t="shared" si="595"/>
        <v>4166.666666666667</v>
      </c>
      <c r="S302" s="309">
        <f t="shared" si="596"/>
        <v>4166.666666666667</v>
      </c>
      <c r="T302" s="309">
        <f t="shared" si="597"/>
        <v>4166.666666666667</v>
      </c>
      <c r="U302" s="309">
        <f t="shared" si="598"/>
        <v>4166.666666666667</v>
      </c>
      <c r="V302" s="309">
        <f t="shared" si="599"/>
        <v>4166.666666666667</v>
      </c>
    </row>
    <row r="303" spans="1:22" ht="15" customHeight="1" x14ac:dyDescent="0.25">
      <c r="A303" s="41"/>
      <c r="B303" s="41"/>
      <c r="C303" s="41"/>
      <c r="D303" s="43"/>
      <c r="E303" s="41"/>
      <c r="F303" s="43"/>
      <c r="G303" s="275"/>
      <c r="H303" s="45"/>
      <c r="I303" s="50" t="s">
        <v>825</v>
      </c>
      <c r="J303" s="295">
        <f>SUM(J271:J302)</f>
        <v>10120000</v>
      </c>
      <c r="K303" s="310">
        <f t="shared" si="588"/>
        <v>843333.33333333337</v>
      </c>
      <c r="L303" s="310">
        <f t="shared" si="589"/>
        <v>843333.33333333337</v>
      </c>
      <c r="M303" s="310">
        <f t="shared" si="590"/>
        <v>843333.33333333337</v>
      </c>
      <c r="N303" s="310">
        <f t="shared" si="591"/>
        <v>843333.33333333337</v>
      </c>
      <c r="O303" s="310">
        <f t="shared" si="592"/>
        <v>843333.33333333337</v>
      </c>
      <c r="P303" s="310">
        <f t="shared" si="593"/>
        <v>843333.33333333337</v>
      </c>
      <c r="Q303" s="310">
        <f t="shared" si="594"/>
        <v>843333.33333333337</v>
      </c>
      <c r="R303" s="310">
        <f t="shared" si="595"/>
        <v>843333.33333333337</v>
      </c>
      <c r="S303" s="310">
        <f t="shared" si="596"/>
        <v>843333.33333333337</v>
      </c>
      <c r="T303" s="310">
        <f t="shared" si="597"/>
        <v>843333.33333333337</v>
      </c>
      <c r="U303" s="310">
        <f t="shared" si="598"/>
        <v>843333.33333333337</v>
      </c>
      <c r="V303" s="310">
        <f t="shared" si="599"/>
        <v>843333.33333333337</v>
      </c>
    </row>
    <row r="304" spans="1:22" ht="15" customHeight="1" x14ac:dyDescent="0.25">
      <c r="A304" s="41"/>
      <c r="B304" s="41"/>
      <c r="C304" s="41"/>
      <c r="D304" s="43"/>
      <c r="E304" s="41"/>
      <c r="F304" s="104" t="s">
        <v>811</v>
      </c>
      <c r="G304" s="275"/>
      <c r="H304" s="45"/>
      <c r="I304" s="108" t="s">
        <v>812</v>
      </c>
      <c r="J304" s="291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</row>
    <row r="305" spans="1:22" ht="15" customHeight="1" x14ac:dyDescent="0.25">
      <c r="A305" s="41"/>
      <c r="B305" s="41"/>
      <c r="C305" s="41"/>
      <c r="D305" s="43"/>
      <c r="E305" s="41"/>
      <c r="F305" s="104" t="s">
        <v>501</v>
      </c>
      <c r="G305" s="275"/>
      <c r="H305" s="45"/>
      <c r="I305" s="108" t="s">
        <v>852</v>
      </c>
      <c r="J305" s="291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</row>
    <row r="306" spans="1:22" ht="15" customHeight="1" x14ac:dyDescent="0.25">
      <c r="A306" s="41" t="s">
        <v>321</v>
      </c>
      <c r="B306" s="126">
        <v>1125100000</v>
      </c>
      <c r="C306" s="41">
        <v>31111</v>
      </c>
      <c r="D306" s="43" t="s">
        <v>1375</v>
      </c>
      <c r="E306" s="41" t="s">
        <v>375</v>
      </c>
      <c r="F306" s="43" t="s">
        <v>1080</v>
      </c>
      <c r="G306" s="275" t="s">
        <v>341</v>
      </c>
      <c r="H306" s="45" t="s">
        <v>349</v>
      </c>
      <c r="I306" s="109" t="s">
        <v>949</v>
      </c>
      <c r="J306" s="291">
        <f>819660-8000</f>
        <v>811660</v>
      </c>
      <c r="K306" s="309">
        <f t="shared" ref="K306:K311" si="600">J306/12</f>
        <v>67638.333333333328</v>
      </c>
      <c r="L306" s="309">
        <f t="shared" ref="L306:L311" si="601">J306/12</f>
        <v>67638.333333333328</v>
      </c>
      <c r="M306" s="309">
        <f t="shared" ref="M306:M311" si="602">J306/12</f>
        <v>67638.333333333328</v>
      </c>
      <c r="N306" s="309">
        <f t="shared" ref="N306:N311" si="603">J306/12</f>
        <v>67638.333333333328</v>
      </c>
      <c r="O306" s="309">
        <f t="shared" ref="O306:O311" si="604">J306/12</f>
        <v>67638.333333333328</v>
      </c>
      <c r="P306" s="309">
        <f t="shared" ref="P306:P311" si="605">J306/12</f>
        <v>67638.333333333328</v>
      </c>
      <c r="Q306" s="309">
        <f t="shared" ref="Q306:Q311" si="606">J306/12</f>
        <v>67638.333333333328</v>
      </c>
      <c r="R306" s="309">
        <f t="shared" ref="R306:R311" si="607">J306/12</f>
        <v>67638.333333333328</v>
      </c>
      <c r="S306" s="309">
        <f t="shared" ref="S306:S311" si="608">J306/12</f>
        <v>67638.333333333328</v>
      </c>
      <c r="T306" s="309">
        <f t="shared" ref="T306:T311" si="609">J306/12</f>
        <v>67638.333333333328</v>
      </c>
      <c r="U306" s="309">
        <f t="shared" ref="U306:U311" si="610">J306/12</f>
        <v>67638.333333333328</v>
      </c>
      <c r="V306" s="309">
        <f t="shared" ref="V306:V311" si="611">J306/12</f>
        <v>67638.333333333328</v>
      </c>
    </row>
    <row r="307" spans="1:22" ht="15" customHeight="1" x14ac:dyDescent="0.25">
      <c r="A307" s="41" t="s">
        <v>321</v>
      </c>
      <c r="B307" s="126">
        <v>1125100000</v>
      </c>
      <c r="C307" s="41">
        <v>31111</v>
      </c>
      <c r="D307" s="43" t="s">
        <v>1375</v>
      </c>
      <c r="E307" s="41" t="s">
        <v>375</v>
      </c>
      <c r="F307" s="43" t="s">
        <v>1166</v>
      </c>
      <c r="G307" s="275" t="s">
        <v>341</v>
      </c>
      <c r="H307" s="45" t="s">
        <v>349</v>
      </c>
      <c r="I307" s="109" t="s">
        <v>950</v>
      </c>
      <c r="J307" s="291">
        <v>230000</v>
      </c>
      <c r="K307" s="309">
        <f t="shared" si="600"/>
        <v>19166.666666666668</v>
      </c>
      <c r="L307" s="309">
        <f t="shared" si="601"/>
        <v>19166.666666666668</v>
      </c>
      <c r="M307" s="309">
        <f t="shared" si="602"/>
        <v>19166.666666666668</v>
      </c>
      <c r="N307" s="309">
        <f t="shared" si="603"/>
        <v>19166.666666666668</v>
      </c>
      <c r="O307" s="309">
        <f t="shared" si="604"/>
        <v>19166.666666666668</v>
      </c>
      <c r="P307" s="309">
        <f t="shared" si="605"/>
        <v>19166.666666666668</v>
      </c>
      <c r="Q307" s="309">
        <f t="shared" si="606"/>
        <v>19166.666666666668</v>
      </c>
      <c r="R307" s="309">
        <f t="shared" si="607"/>
        <v>19166.666666666668</v>
      </c>
      <c r="S307" s="309">
        <f t="shared" si="608"/>
        <v>19166.666666666668</v>
      </c>
      <c r="T307" s="309">
        <f t="shared" si="609"/>
        <v>19166.666666666668</v>
      </c>
      <c r="U307" s="309">
        <f t="shared" si="610"/>
        <v>19166.666666666668</v>
      </c>
      <c r="V307" s="309">
        <f t="shared" si="611"/>
        <v>19166.666666666668</v>
      </c>
    </row>
    <row r="308" spans="1:22" ht="15" customHeight="1" x14ac:dyDescent="0.25">
      <c r="A308" s="41" t="s">
        <v>321</v>
      </c>
      <c r="B308" s="126">
        <v>1125100000</v>
      </c>
      <c r="C308" s="41">
        <v>31111</v>
      </c>
      <c r="D308" s="43" t="s">
        <v>1375</v>
      </c>
      <c r="E308" s="41" t="s">
        <v>375</v>
      </c>
      <c r="F308" s="43" t="s">
        <v>1167</v>
      </c>
      <c r="G308" s="275" t="s">
        <v>341</v>
      </c>
      <c r="H308" s="45" t="s">
        <v>349</v>
      </c>
      <c r="I308" s="109" t="s">
        <v>951</v>
      </c>
      <c r="J308" s="291">
        <v>120000</v>
      </c>
      <c r="K308" s="309">
        <f t="shared" si="600"/>
        <v>10000</v>
      </c>
      <c r="L308" s="309">
        <f t="shared" si="601"/>
        <v>10000</v>
      </c>
      <c r="M308" s="309">
        <f t="shared" si="602"/>
        <v>10000</v>
      </c>
      <c r="N308" s="309">
        <f t="shared" si="603"/>
        <v>10000</v>
      </c>
      <c r="O308" s="309">
        <f t="shared" si="604"/>
        <v>10000</v>
      </c>
      <c r="P308" s="309">
        <f t="shared" si="605"/>
        <v>10000</v>
      </c>
      <c r="Q308" s="309">
        <f t="shared" si="606"/>
        <v>10000</v>
      </c>
      <c r="R308" s="309">
        <f t="shared" si="607"/>
        <v>10000</v>
      </c>
      <c r="S308" s="309">
        <f t="shared" si="608"/>
        <v>10000</v>
      </c>
      <c r="T308" s="309">
        <f t="shared" si="609"/>
        <v>10000</v>
      </c>
      <c r="U308" s="309">
        <f t="shared" si="610"/>
        <v>10000</v>
      </c>
      <c r="V308" s="309">
        <f t="shared" si="611"/>
        <v>10000</v>
      </c>
    </row>
    <row r="309" spans="1:22" ht="15" customHeight="1" x14ac:dyDescent="0.25">
      <c r="A309" s="41" t="s">
        <v>321</v>
      </c>
      <c r="B309" s="126">
        <v>1125100000</v>
      </c>
      <c r="C309" s="41">
        <v>31111</v>
      </c>
      <c r="D309" s="43" t="s">
        <v>1375</v>
      </c>
      <c r="E309" s="41" t="s">
        <v>375</v>
      </c>
      <c r="F309" s="43" t="s">
        <v>1168</v>
      </c>
      <c r="G309" s="275" t="s">
        <v>341</v>
      </c>
      <c r="H309" s="45" t="s">
        <v>349</v>
      </c>
      <c r="I309" s="109" t="s">
        <v>952</v>
      </c>
      <c r="J309" s="291">
        <v>900000</v>
      </c>
      <c r="K309" s="309">
        <f t="shared" si="600"/>
        <v>75000</v>
      </c>
      <c r="L309" s="309">
        <f t="shared" si="601"/>
        <v>75000</v>
      </c>
      <c r="M309" s="309">
        <f t="shared" si="602"/>
        <v>75000</v>
      </c>
      <c r="N309" s="309">
        <f t="shared" si="603"/>
        <v>75000</v>
      </c>
      <c r="O309" s="309">
        <f t="shared" si="604"/>
        <v>75000</v>
      </c>
      <c r="P309" s="309">
        <f t="shared" si="605"/>
        <v>75000</v>
      </c>
      <c r="Q309" s="309">
        <f t="shared" si="606"/>
        <v>75000</v>
      </c>
      <c r="R309" s="309">
        <f t="shared" si="607"/>
        <v>75000</v>
      </c>
      <c r="S309" s="309">
        <f t="shared" si="608"/>
        <v>75000</v>
      </c>
      <c r="T309" s="309">
        <f t="shared" si="609"/>
        <v>75000</v>
      </c>
      <c r="U309" s="309">
        <f t="shared" si="610"/>
        <v>75000</v>
      </c>
      <c r="V309" s="309">
        <f t="shared" si="611"/>
        <v>75000</v>
      </c>
    </row>
    <row r="310" spans="1:22" ht="24.95" customHeight="1" x14ac:dyDescent="0.25">
      <c r="A310" s="41" t="s">
        <v>321</v>
      </c>
      <c r="B310" s="126">
        <v>1125100000</v>
      </c>
      <c r="C310" s="41">
        <v>31111</v>
      </c>
      <c r="D310" s="43" t="s">
        <v>1375</v>
      </c>
      <c r="E310" s="41" t="s">
        <v>375</v>
      </c>
      <c r="F310" s="43" t="s">
        <v>1169</v>
      </c>
      <c r="G310" s="275" t="s">
        <v>341</v>
      </c>
      <c r="H310" s="45" t="s">
        <v>349</v>
      </c>
      <c r="I310" s="109" t="s">
        <v>953</v>
      </c>
      <c r="J310" s="291">
        <v>100000</v>
      </c>
      <c r="K310" s="309">
        <f t="shared" si="600"/>
        <v>8333.3333333333339</v>
      </c>
      <c r="L310" s="309">
        <f t="shared" si="601"/>
        <v>8333.3333333333339</v>
      </c>
      <c r="M310" s="309">
        <f t="shared" si="602"/>
        <v>8333.3333333333339</v>
      </c>
      <c r="N310" s="309">
        <f t="shared" si="603"/>
        <v>8333.3333333333339</v>
      </c>
      <c r="O310" s="309">
        <f t="shared" si="604"/>
        <v>8333.3333333333339</v>
      </c>
      <c r="P310" s="309">
        <f t="shared" si="605"/>
        <v>8333.3333333333339</v>
      </c>
      <c r="Q310" s="309">
        <f t="shared" si="606"/>
        <v>8333.3333333333339</v>
      </c>
      <c r="R310" s="309">
        <f t="shared" si="607"/>
        <v>8333.3333333333339</v>
      </c>
      <c r="S310" s="309">
        <f t="shared" si="608"/>
        <v>8333.3333333333339</v>
      </c>
      <c r="T310" s="309">
        <f t="shared" si="609"/>
        <v>8333.3333333333339</v>
      </c>
      <c r="U310" s="309">
        <f t="shared" si="610"/>
        <v>8333.3333333333339</v>
      </c>
      <c r="V310" s="309">
        <f t="shared" si="611"/>
        <v>8333.3333333333339</v>
      </c>
    </row>
    <row r="311" spans="1:22" ht="15" customHeight="1" x14ac:dyDescent="0.25">
      <c r="A311" s="41" t="s">
        <v>321</v>
      </c>
      <c r="B311" s="126">
        <v>1125100000</v>
      </c>
      <c r="C311" s="41">
        <v>31111</v>
      </c>
      <c r="D311" s="43" t="s">
        <v>1375</v>
      </c>
      <c r="E311" s="41" t="s">
        <v>375</v>
      </c>
      <c r="F311" s="43" t="s">
        <v>1170</v>
      </c>
      <c r="G311" s="275" t="s">
        <v>341</v>
      </c>
      <c r="H311" s="45" t="s">
        <v>349</v>
      </c>
      <c r="I311" s="109" t="s">
        <v>853</v>
      </c>
      <c r="J311" s="291">
        <v>25000</v>
      </c>
      <c r="K311" s="309">
        <f t="shared" si="600"/>
        <v>2083.3333333333335</v>
      </c>
      <c r="L311" s="309">
        <f t="shared" si="601"/>
        <v>2083.3333333333335</v>
      </c>
      <c r="M311" s="309">
        <f t="shared" si="602"/>
        <v>2083.3333333333335</v>
      </c>
      <c r="N311" s="309">
        <f t="shared" si="603"/>
        <v>2083.3333333333335</v>
      </c>
      <c r="O311" s="309">
        <f t="shared" si="604"/>
        <v>2083.3333333333335</v>
      </c>
      <c r="P311" s="309">
        <f t="shared" si="605"/>
        <v>2083.3333333333335</v>
      </c>
      <c r="Q311" s="309">
        <f t="shared" si="606"/>
        <v>2083.3333333333335</v>
      </c>
      <c r="R311" s="309">
        <f t="shared" si="607"/>
        <v>2083.3333333333335</v>
      </c>
      <c r="S311" s="309">
        <f t="shared" si="608"/>
        <v>2083.3333333333335</v>
      </c>
      <c r="T311" s="309">
        <f t="shared" si="609"/>
        <v>2083.3333333333335</v>
      </c>
      <c r="U311" s="309">
        <f t="shared" si="610"/>
        <v>2083.3333333333335</v>
      </c>
      <c r="V311" s="309">
        <f t="shared" si="611"/>
        <v>2083.3333333333335</v>
      </c>
    </row>
    <row r="312" spans="1:22" ht="15" customHeight="1" x14ac:dyDescent="0.25">
      <c r="A312" s="41"/>
      <c r="B312" s="41"/>
      <c r="C312" s="41"/>
      <c r="D312" s="43"/>
      <c r="E312" s="41"/>
      <c r="F312" s="104" t="s">
        <v>878</v>
      </c>
      <c r="G312" s="275"/>
      <c r="H312" s="45"/>
      <c r="I312" s="108" t="s">
        <v>858</v>
      </c>
      <c r="J312" s="291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</row>
    <row r="313" spans="1:22" ht="15" customHeight="1" x14ac:dyDescent="0.25">
      <c r="A313" s="41" t="s">
        <v>321</v>
      </c>
      <c r="B313" s="126">
        <v>1125100000</v>
      </c>
      <c r="C313" s="41">
        <v>31111</v>
      </c>
      <c r="D313" s="43" t="s">
        <v>1375</v>
      </c>
      <c r="E313" s="41" t="s">
        <v>375</v>
      </c>
      <c r="F313" s="43" t="s">
        <v>1171</v>
      </c>
      <c r="G313" s="275" t="s">
        <v>341</v>
      </c>
      <c r="H313" s="45" t="s">
        <v>349</v>
      </c>
      <c r="I313" s="109" t="s">
        <v>954</v>
      </c>
      <c r="J313" s="291">
        <v>50000</v>
      </c>
      <c r="K313" s="309">
        <f t="shared" ref="K313:K314" si="612">J313/12</f>
        <v>4166.666666666667</v>
      </c>
      <c r="L313" s="309">
        <f t="shared" ref="L313:L314" si="613">J313/12</f>
        <v>4166.666666666667</v>
      </c>
      <c r="M313" s="309">
        <f t="shared" ref="M313:M314" si="614">J313/12</f>
        <v>4166.666666666667</v>
      </c>
      <c r="N313" s="309">
        <f t="shared" ref="N313:N314" si="615">J313/12</f>
        <v>4166.666666666667</v>
      </c>
      <c r="O313" s="309">
        <f t="shared" ref="O313:O314" si="616">J313/12</f>
        <v>4166.666666666667</v>
      </c>
      <c r="P313" s="309">
        <f t="shared" ref="P313:P314" si="617">J313/12</f>
        <v>4166.666666666667</v>
      </c>
      <c r="Q313" s="309">
        <f t="shared" ref="Q313:Q314" si="618">J313/12</f>
        <v>4166.666666666667</v>
      </c>
      <c r="R313" s="309">
        <f t="shared" ref="R313:R314" si="619">J313/12</f>
        <v>4166.666666666667</v>
      </c>
      <c r="S313" s="309">
        <f t="shared" ref="S313:S314" si="620">J313/12</f>
        <v>4166.666666666667</v>
      </c>
      <c r="T313" s="309">
        <f t="shared" ref="T313:T314" si="621">J313/12</f>
        <v>4166.666666666667</v>
      </c>
      <c r="U313" s="309">
        <f t="shared" ref="U313:U314" si="622">J313/12</f>
        <v>4166.666666666667</v>
      </c>
      <c r="V313" s="309">
        <f t="shared" ref="V313:V314" si="623">J313/12</f>
        <v>4166.666666666667</v>
      </c>
    </row>
    <row r="314" spans="1:22" ht="15" customHeight="1" x14ac:dyDescent="0.25">
      <c r="A314" s="41" t="s">
        <v>321</v>
      </c>
      <c r="B314" s="126">
        <v>1125100000</v>
      </c>
      <c r="C314" s="41">
        <v>31111</v>
      </c>
      <c r="D314" s="43" t="s">
        <v>1375</v>
      </c>
      <c r="E314" s="41" t="s">
        <v>375</v>
      </c>
      <c r="F314" s="43" t="s">
        <v>1172</v>
      </c>
      <c r="G314" s="275" t="s">
        <v>341</v>
      </c>
      <c r="H314" s="45" t="s">
        <v>349</v>
      </c>
      <c r="I314" s="109" t="s">
        <v>955</v>
      </c>
      <c r="J314" s="291">
        <v>25000</v>
      </c>
      <c r="K314" s="309">
        <f t="shared" si="612"/>
        <v>2083.3333333333335</v>
      </c>
      <c r="L314" s="309">
        <f t="shared" si="613"/>
        <v>2083.3333333333335</v>
      </c>
      <c r="M314" s="309">
        <f t="shared" si="614"/>
        <v>2083.3333333333335</v>
      </c>
      <c r="N314" s="309">
        <f t="shared" si="615"/>
        <v>2083.3333333333335</v>
      </c>
      <c r="O314" s="309">
        <f t="shared" si="616"/>
        <v>2083.3333333333335</v>
      </c>
      <c r="P314" s="309">
        <f t="shared" si="617"/>
        <v>2083.3333333333335</v>
      </c>
      <c r="Q314" s="309">
        <f t="shared" si="618"/>
        <v>2083.3333333333335</v>
      </c>
      <c r="R314" s="309">
        <f t="shared" si="619"/>
        <v>2083.3333333333335</v>
      </c>
      <c r="S314" s="309">
        <f t="shared" si="620"/>
        <v>2083.3333333333335</v>
      </c>
      <c r="T314" s="309">
        <f t="shared" si="621"/>
        <v>2083.3333333333335</v>
      </c>
      <c r="U314" s="309">
        <f t="shared" si="622"/>
        <v>2083.3333333333335</v>
      </c>
      <c r="V314" s="309">
        <f t="shared" si="623"/>
        <v>2083.3333333333335</v>
      </c>
    </row>
    <row r="315" spans="1:22" ht="15" customHeight="1" x14ac:dyDescent="0.25">
      <c r="A315" s="41"/>
      <c r="B315" s="41"/>
      <c r="C315" s="41"/>
      <c r="D315" s="43"/>
      <c r="E315" s="41"/>
      <c r="F315" s="104" t="s">
        <v>956</v>
      </c>
      <c r="G315" s="275"/>
      <c r="H315" s="45"/>
      <c r="I315" s="109"/>
      <c r="J315" s="291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</row>
    <row r="316" spans="1:22" ht="15" customHeight="1" x14ac:dyDescent="0.25">
      <c r="A316" s="41" t="s">
        <v>321</v>
      </c>
      <c r="B316" s="126">
        <v>1125100000</v>
      </c>
      <c r="C316" s="41">
        <v>31111</v>
      </c>
      <c r="D316" s="43" t="s">
        <v>1375</v>
      </c>
      <c r="E316" s="41" t="s">
        <v>375</v>
      </c>
      <c r="F316" s="43" t="s">
        <v>1173</v>
      </c>
      <c r="G316" s="275" t="s">
        <v>341</v>
      </c>
      <c r="H316" s="45" t="s">
        <v>349</v>
      </c>
      <c r="I316" s="109" t="s">
        <v>957</v>
      </c>
      <c r="J316" s="291">
        <v>300000</v>
      </c>
      <c r="K316" s="309">
        <f t="shared" ref="K316:K319" si="624">J316/12</f>
        <v>25000</v>
      </c>
      <c r="L316" s="309">
        <f t="shared" ref="L316:L319" si="625">J316/12</f>
        <v>25000</v>
      </c>
      <c r="M316" s="309">
        <f t="shared" ref="M316:M319" si="626">J316/12</f>
        <v>25000</v>
      </c>
      <c r="N316" s="309">
        <f t="shared" ref="N316:N319" si="627">J316/12</f>
        <v>25000</v>
      </c>
      <c r="O316" s="309">
        <f t="shared" ref="O316:O319" si="628">J316/12</f>
        <v>25000</v>
      </c>
      <c r="P316" s="309">
        <f t="shared" ref="P316:P319" si="629">J316/12</f>
        <v>25000</v>
      </c>
      <c r="Q316" s="309">
        <f t="shared" ref="Q316:Q319" si="630">J316/12</f>
        <v>25000</v>
      </c>
      <c r="R316" s="309">
        <f t="shared" ref="R316:R319" si="631">J316/12</f>
        <v>25000</v>
      </c>
      <c r="S316" s="309">
        <f t="shared" ref="S316:S319" si="632">J316/12</f>
        <v>25000</v>
      </c>
      <c r="T316" s="309">
        <f t="shared" ref="T316:T319" si="633">J316/12</f>
        <v>25000</v>
      </c>
      <c r="U316" s="309">
        <f t="shared" ref="U316:U319" si="634">J316/12</f>
        <v>25000</v>
      </c>
      <c r="V316" s="309">
        <f t="shared" ref="V316:V319" si="635">J316/12</f>
        <v>25000</v>
      </c>
    </row>
    <row r="317" spans="1:22" ht="24.95" customHeight="1" x14ac:dyDescent="0.25">
      <c r="A317" s="41" t="s">
        <v>321</v>
      </c>
      <c r="B317" s="126">
        <v>1125100000</v>
      </c>
      <c r="C317" s="41">
        <v>31111</v>
      </c>
      <c r="D317" s="43" t="s">
        <v>1375</v>
      </c>
      <c r="E317" s="41" t="s">
        <v>375</v>
      </c>
      <c r="F317" s="43" t="s">
        <v>1174</v>
      </c>
      <c r="G317" s="275" t="s">
        <v>341</v>
      </c>
      <c r="H317" s="45" t="s">
        <v>349</v>
      </c>
      <c r="I317" s="109" t="s">
        <v>958</v>
      </c>
      <c r="J317" s="291">
        <v>150000</v>
      </c>
      <c r="K317" s="309">
        <f t="shared" si="624"/>
        <v>12500</v>
      </c>
      <c r="L317" s="309">
        <f t="shared" si="625"/>
        <v>12500</v>
      </c>
      <c r="M317" s="309">
        <f t="shared" si="626"/>
        <v>12500</v>
      </c>
      <c r="N317" s="309">
        <f t="shared" si="627"/>
        <v>12500</v>
      </c>
      <c r="O317" s="309">
        <f t="shared" si="628"/>
        <v>12500</v>
      </c>
      <c r="P317" s="309">
        <f t="shared" si="629"/>
        <v>12500</v>
      </c>
      <c r="Q317" s="309">
        <f t="shared" si="630"/>
        <v>12500</v>
      </c>
      <c r="R317" s="309">
        <f t="shared" si="631"/>
        <v>12500</v>
      </c>
      <c r="S317" s="309">
        <f t="shared" si="632"/>
        <v>12500</v>
      </c>
      <c r="T317" s="309">
        <f t="shared" si="633"/>
        <v>12500</v>
      </c>
      <c r="U317" s="309">
        <f t="shared" si="634"/>
        <v>12500</v>
      </c>
      <c r="V317" s="309">
        <f t="shared" si="635"/>
        <v>12500</v>
      </c>
    </row>
    <row r="318" spans="1:22" ht="24.95" customHeight="1" x14ac:dyDescent="0.25">
      <c r="A318" s="41" t="s">
        <v>321</v>
      </c>
      <c r="B318" s="126">
        <v>1125100000</v>
      </c>
      <c r="C318" s="41">
        <v>31111</v>
      </c>
      <c r="D318" s="43" t="s">
        <v>1375</v>
      </c>
      <c r="E318" s="41" t="s">
        <v>375</v>
      </c>
      <c r="F318" s="43" t="s">
        <v>1175</v>
      </c>
      <c r="G318" s="275" t="s">
        <v>341</v>
      </c>
      <c r="H318" s="45" t="s">
        <v>349</v>
      </c>
      <c r="I318" s="109" t="s">
        <v>861</v>
      </c>
      <c r="J318" s="291">
        <v>50000</v>
      </c>
      <c r="K318" s="309">
        <f t="shared" si="624"/>
        <v>4166.666666666667</v>
      </c>
      <c r="L318" s="309">
        <f t="shared" si="625"/>
        <v>4166.666666666667</v>
      </c>
      <c r="M318" s="309">
        <f t="shared" si="626"/>
        <v>4166.666666666667</v>
      </c>
      <c r="N318" s="309">
        <f t="shared" si="627"/>
        <v>4166.666666666667</v>
      </c>
      <c r="O318" s="309">
        <f t="shared" si="628"/>
        <v>4166.666666666667</v>
      </c>
      <c r="P318" s="309">
        <f t="shared" si="629"/>
        <v>4166.666666666667</v>
      </c>
      <c r="Q318" s="309">
        <f t="shared" si="630"/>
        <v>4166.666666666667</v>
      </c>
      <c r="R318" s="309">
        <f t="shared" si="631"/>
        <v>4166.666666666667</v>
      </c>
      <c r="S318" s="309">
        <f t="shared" si="632"/>
        <v>4166.666666666667</v>
      </c>
      <c r="T318" s="309">
        <f t="shared" si="633"/>
        <v>4166.666666666667</v>
      </c>
      <c r="U318" s="309">
        <f t="shared" si="634"/>
        <v>4166.666666666667</v>
      </c>
      <c r="V318" s="309">
        <f t="shared" si="635"/>
        <v>4166.666666666667</v>
      </c>
    </row>
    <row r="319" spans="1:22" ht="15" customHeight="1" x14ac:dyDescent="0.25">
      <c r="A319" s="41" t="s">
        <v>321</v>
      </c>
      <c r="B319" s="126">
        <v>1125100000</v>
      </c>
      <c r="C319" s="41">
        <v>31111</v>
      </c>
      <c r="D319" s="43" t="s">
        <v>1375</v>
      </c>
      <c r="E319" s="41" t="s">
        <v>375</v>
      </c>
      <c r="F319" s="43" t="s">
        <v>1176</v>
      </c>
      <c r="G319" s="275" t="s">
        <v>341</v>
      </c>
      <c r="H319" s="45" t="s">
        <v>349</v>
      </c>
      <c r="I319" s="109" t="s">
        <v>860</v>
      </c>
      <c r="J319" s="291">
        <v>10000</v>
      </c>
      <c r="K319" s="309">
        <f t="shared" si="624"/>
        <v>833.33333333333337</v>
      </c>
      <c r="L319" s="309">
        <f t="shared" si="625"/>
        <v>833.33333333333337</v>
      </c>
      <c r="M319" s="309">
        <f t="shared" si="626"/>
        <v>833.33333333333337</v>
      </c>
      <c r="N319" s="309">
        <f t="shared" si="627"/>
        <v>833.33333333333337</v>
      </c>
      <c r="O319" s="309">
        <f t="shared" si="628"/>
        <v>833.33333333333337</v>
      </c>
      <c r="P319" s="309">
        <f t="shared" si="629"/>
        <v>833.33333333333337</v>
      </c>
      <c r="Q319" s="309">
        <f t="shared" si="630"/>
        <v>833.33333333333337</v>
      </c>
      <c r="R319" s="309">
        <f t="shared" si="631"/>
        <v>833.33333333333337</v>
      </c>
      <c r="S319" s="309">
        <f t="shared" si="632"/>
        <v>833.33333333333337</v>
      </c>
      <c r="T319" s="309">
        <f t="shared" si="633"/>
        <v>833.33333333333337</v>
      </c>
      <c r="U319" s="309">
        <f t="shared" si="634"/>
        <v>833.33333333333337</v>
      </c>
      <c r="V319" s="309">
        <f t="shared" si="635"/>
        <v>833.33333333333337</v>
      </c>
    </row>
    <row r="320" spans="1:22" ht="15" customHeight="1" x14ac:dyDescent="0.25">
      <c r="A320" s="41"/>
      <c r="B320" s="41"/>
      <c r="C320" s="41"/>
      <c r="D320" s="43"/>
      <c r="E320" s="41"/>
      <c r="F320" s="104" t="s">
        <v>959</v>
      </c>
      <c r="G320" s="275"/>
      <c r="H320" s="45"/>
      <c r="I320" s="109" t="s">
        <v>962</v>
      </c>
      <c r="J320" s="291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</row>
    <row r="321" spans="1:22" ht="15" customHeight="1" x14ac:dyDescent="0.25">
      <c r="A321" s="41" t="s">
        <v>321</v>
      </c>
      <c r="B321" s="126">
        <v>1125100000</v>
      </c>
      <c r="C321" s="41">
        <v>31111</v>
      </c>
      <c r="D321" s="43" t="s">
        <v>1375</v>
      </c>
      <c r="E321" s="41" t="s">
        <v>375</v>
      </c>
      <c r="F321" s="43" t="s">
        <v>1177</v>
      </c>
      <c r="G321" s="275" t="s">
        <v>341</v>
      </c>
      <c r="H321" s="45" t="s">
        <v>349</v>
      </c>
      <c r="I321" s="109" t="s">
        <v>960</v>
      </c>
      <c r="J321" s="291">
        <v>100000</v>
      </c>
      <c r="K321" s="309">
        <f t="shared" ref="K321:K324" si="636">J321/12</f>
        <v>8333.3333333333339</v>
      </c>
      <c r="L321" s="309">
        <f t="shared" ref="L321:L324" si="637">J321/12</f>
        <v>8333.3333333333339</v>
      </c>
      <c r="M321" s="309">
        <f t="shared" ref="M321:M324" si="638">J321/12</f>
        <v>8333.3333333333339</v>
      </c>
      <c r="N321" s="309">
        <f t="shared" ref="N321:N324" si="639">J321/12</f>
        <v>8333.3333333333339</v>
      </c>
      <c r="O321" s="309">
        <f t="shared" ref="O321:O324" si="640">J321/12</f>
        <v>8333.3333333333339</v>
      </c>
      <c r="P321" s="309">
        <f t="shared" ref="P321:P324" si="641">J321/12</f>
        <v>8333.3333333333339</v>
      </c>
      <c r="Q321" s="309">
        <f t="shared" ref="Q321:Q324" si="642">J321/12</f>
        <v>8333.3333333333339</v>
      </c>
      <c r="R321" s="309">
        <f t="shared" ref="R321:R324" si="643">J321/12</f>
        <v>8333.3333333333339</v>
      </c>
      <c r="S321" s="309">
        <f t="shared" ref="S321:S324" si="644">J321/12</f>
        <v>8333.3333333333339</v>
      </c>
      <c r="T321" s="309">
        <f t="shared" ref="T321:T324" si="645">J321/12</f>
        <v>8333.3333333333339</v>
      </c>
      <c r="U321" s="309">
        <f t="shared" ref="U321:U324" si="646">J321/12</f>
        <v>8333.3333333333339</v>
      </c>
      <c r="V321" s="309">
        <f t="shared" ref="V321:V324" si="647">J321/12</f>
        <v>8333.3333333333339</v>
      </c>
    </row>
    <row r="322" spans="1:22" ht="15" customHeight="1" x14ac:dyDescent="0.25">
      <c r="A322" s="41" t="s">
        <v>321</v>
      </c>
      <c r="B322" s="126">
        <v>1125100000</v>
      </c>
      <c r="C322" s="41">
        <v>31111</v>
      </c>
      <c r="D322" s="43" t="s">
        <v>1375</v>
      </c>
      <c r="E322" s="41" t="s">
        <v>375</v>
      </c>
      <c r="F322" s="43" t="s">
        <v>1178</v>
      </c>
      <c r="G322" s="275" t="s">
        <v>341</v>
      </c>
      <c r="H322" s="45" t="s">
        <v>349</v>
      </c>
      <c r="I322" s="109" t="s">
        <v>961</v>
      </c>
      <c r="J322" s="291">
        <v>800000</v>
      </c>
      <c r="K322" s="309">
        <f t="shared" si="636"/>
        <v>66666.666666666672</v>
      </c>
      <c r="L322" s="309">
        <f t="shared" si="637"/>
        <v>66666.666666666672</v>
      </c>
      <c r="M322" s="309">
        <f t="shared" si="638"/>
        <v>66666.666666666672</v>
      </c>
      <c r="N322" s="309">
        <f t="shared" si="639"/>
        <v>66666.666666666672</v>
      </c>
      <c r="O322" s="309">
        <f t="shared" si="640"/>
        <v>66666.666666666672</v>
      </c>
      <c r="P322" s="309">
        <f t="shared" si="641"/>
        <v>66666.666666666672</v>
      </c>
      <c r="Q322" s="309">
        <f t="shared" si="642"/>
        <v>66666.666666666672</v>
      </c>
      <c r="R322" s="309">
        <f t="shared" si="643"/>
        <v>66666.666666666672</v>
      </c>
      <c r="S322" s="309">
        <f t="shared" si="644"/>
        <v>66666.666666666672</v>
      </c>
      <c r="T322" s="309">
        <f t="shared" si="645"/>
        <v>66666.666666666672</v>
      </c>
      <c r="U322" s="309">
        <f t="shared" si="646"/>
        <v>66666.666666666672</v>
      </c>
      <c r="V322" s="309">
        <f t="shared" si="647"/>
        <v>66666.666666666672</v>
      </c>
    </row>
    <row r="323" spans="1:22" ht="15" customHeight="1" x14ac:dyDescent="0.25">
      <c r="A323" s="41" t="s">
        <v>321</v>
      </c>
      <c r="B323" s="126">
        <v>1125100000</v>
      </c>
      <c r="C323" s="41">
        <v>31111</v>
      </c>
      <c r="D323" s="43" t="s">
        <v>1375</v>
      </c>
      <c r="E323" s="41" t="s">
        <v>375</v>
      </c>
      <c r="F323" s="43" t="s">
        <v>1179</v>
      </c>
      <c r="G323" s="275" t="s">
        <v>341</v>
      </c>
      <c r="H323" s="45" t="s">
        <v>349</v>
      </c>
      <c r="I323" s="109" t="s">
        <v>963</v>
      </c>
      <c r="J323" s="291">
        <v>50000</v>
      </c>
      <c r="K323" s="309">
        <f t="shared" si="636"/>
        <v>4166.666666666667</v>
      </c>
      <c r="L323" s="309">
        <f t="shared" si="637"/>
        <v>4166.666666666667</v>
      </c>
      <c r="M323" s="309">
        <f t="shared" si="638"/>
        <v>4166.666666666667</v>
      </c>
      <c r="N323" s="309">
        <f t="shared" si="639"/>
        <v>4166.666666666667</v>
      </c>
      <c r="O323" s="309">
        <f t="shared" si="640"/>
        <v>4166.666666666667</v>
      </c>
      <c r="P323" s="309">
        <f t="shared" si="641"/>
        <v>4166.666666666667</v>
      </c>
      <c r="Q323" s="309">
        <f t="shared" si="642"/>
        <v>4166.666666666667</v>
      </c>
      <c r="R323" s="309">
        <f t="shared" si="643"/>
        <v>4166.666666666667</v>
      </c>
      <c r="S323" s="309">
        <f t="shared" si="644"/>
        <v>4166.666666666667</v>
      </c>
      <c r="T323" s="309">
        <f t="shared" si="645"/>
        <v>4166.666666666667</v>
      </c>
      <c r="U323" s="309">
        <f t="shared" si="646"/>
        <v>4166.666666666667</v>
      </c>
      <c r="V323" s="309">
        <f t="shared" si="647"/>
        <v>4166.666666666667</v>
      </c>
    </row>
    <row r="324" spans="1:22" ht="15" customHeight="1" x14ac:dyDescent="0.25">
      <c r="A324" s="41" t="s">
        <v>321</v>
      </c>
      <c r="B324" s="126">
        <v>1125100000</v>
      </c>
      <c r="C324" s="41">
        <v>31111</v>
      </c>
      <c r="D324" s="43" t="s">
        <v>1375</v>
      </c>
      <c r="E324" s="41" t="s">
        <v>375</v>
      </c>
      <c r="F324" s="43" t="s">
        <v>1180</v>
      </c>
      <c r="G324" s="275" t="s">
        <v>341</v>
      </c>
      <c r="H324" s="45" t="s">
        <v>349</v>
      </c>
      <c r="I324" s="109" t="s">
        <v>962</v>
      </c>
      <c r="J324" s="291">
        <v>50000</v>
      </c>
      <c r="K324" s="309">
        <f t="shared" si="636"/>
        <v>4166.666666666667</v>
      </c>
      <c r="L324" s="309">
        <f t="shared" si="637"/>
        <v>4166.666666666667</v>
      </c>
      <c r="M324" s="309">
        <f t="shared" si="638"/>
        <v>4166.666666666667</v>
      </c>
      <c r="N324" s="309">
        <f t="shared" si="639"/>
        <v>4166.666666666667</v>
      </c>
      <c r="O324" s="309">
        <f t="shared" si="640"/>
        <v>4166.666666666667</v>
      </c>
      <c r="P324" s="309">
        <f t="shared" si="641"/>
        <v>4166.666666666667</v>
      </c>
      <c r="Q324" s="309">
        <f t="shared" si="642"/>
        <v>4166.666666666667</v>
      </c>
      <c r="R324" s="309">
        <f t="shared" si="643"/>
        <v>4166.666666666667</v>
      </c>
      <c r="S324" s="309">
        <f t="shared" si="644"/>
        <v>4166.666666666667</v>
      </c>
      <c r="T324" s="309">
        <f t="shared" si="645"/>
        <v>4166.666666666667</v>
      </c>
      <c r="U324" s="309">
        <f t="shared" si="646"/>
        <v>4166.666666666667</v>
      </c>
      <c r="V324" s="309">
        <f t="shared" si="647"/>
        <v>4166.666666666667</v>
      </c>
    </row>
    <row r="325" spans="1:22" ht="24.95" customHeight="1" x14ac:dyDescent="0.25">
      <c r="A325" s="41"/>
      <c r="B325" s="41"/>
      <c r="C325" s="41"/>
      <c r="D325" s="43"/>
      <c r="E325" s="41"/>
      <c r="F325" s="104" t="s">
        <v>879</v>
      </c>
      <c r="G325" s="275"/>
      <c r="H325" s="45"/>
      <c r="I325" s="108" t="s">
        <v>826</v>
      </c>
      <c r="J325" s="291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</row>
    <row r="326" spans="1:22" ht="15" customHeight="1" x14ac:dyDescent="0.25">
      <c r="A326" s="41" t="s">
        <v>321</v>
      </c>
      <c r="B326" s="126">
        <v>1125100000</v>
      </c>
      <c r="C326" s="41">
        <v>31111</v>
      </c>
      <c r="D326" s="43" t="s">
        <v>1375</v>
      </c>
      <c r="E326" s="41" t="s">
        <v>375</v>
      </c>
      <c r="F326" s="43" t="s">
        <v>1181</v>
      </c>
      <c r="G326" s="275" t="s">
        <v>341</v>
      </c>
      <c r="H326" s="45" t="s">
        <v>349</v>
      </c>
      <c r="I326" s="109" t="s">
        <v>964</v>
      </c>
      <c r="J326" s="291">
        <v>250000</v>
      </c>
      <c r="K326" s="309">
        <f t="shared" ref="K326:K331" si="648">J326/12</f>
        <v>20833.333333333332</v>
      </c>
      <c r="L326" s="309">
        <f t="shared" ref="L326:L331" si="649">J326/12</f>
        <v>20833.333333333332</v>
      </c>
      <c r="M326" s="309">
        <f t="shared" ref="M326:M331" si="650">J326/12</f>
        <v>20833.333333333332</v>
      </c>
      <c r="N326" s="309">
        <f t="shared" ref="N326:N331" si="651">J326/12</f>
        <v>20833.333333333332</v>
      </c>
      <c r="O326" s="309">
        <f t="shared" ref="O326:O331" si="652">J326/12</f>
        <v>20833.333333333332</v>
      </c>
      <c r="P326" s="309">
        <f t="shared" ref="P326:P331" si="653">J326/12</f>
        <v>20833.333333333332</v>
      </c>
      <c r="Q326" s="309">
        <f t="shared" ref="Q326:Q331" si="654">J326/12</f>
        <v>20833.333333333332</v>
      </c>
      <c r="R326" s="309">
        <f t="shared" ref="R326:R331" si="655">J326/12</f>
        <v>20833.333333333332</v>
      </c>
      <c r="S326" s="309">
        <f t="shared" ref="S326:S331" si="656">J326/12</f>
        <v>20833.333333333332</v>
      </c>
      <c r="T326" s="309">
        <f t="shared" ref="T326:T331" si="657">J326/12</f>
        <v>20833.333333333332</v>
      </c>
      <c r="U326" s="309">
        <f t="shared" ref="U326:U331" si="658">J326/12</f>
        <v>20833.333333333332</v>
      </c>
      <c r="V326" s="309">
        <f t="shared" ref="V326:V331" si="659">J326/12</f>
        <v>20833.333333333332</v>
      </c>
    </row>
    <row r="327" spans="1:22" ht="24.95" customHeight="1" x14ac:dyDescent="0.25">
      <c r="A327" s="41" t="s">
        <v>321</v>
      </c>
      <c r="B327" s="126">
        <v>1125100000</v>
      </c>
      <c r="C327" s="41">
        <v>31111</v>
      </c>
      <c r="D327" s="43" t="s">
        <v>1375</v>
      </c>
      <c r="E327" s="41" t="s">
        <v>375</v>
      </c>
      <c r="F327" s="43" t="s">
        <v>1182</v>
      </c>
      <c r="G327" s="275" t="s">
        <v>341</v>
      </c>
      <c r="H327" s="45" t="s">
        <v>349</v>
      </c>
      <c r="I327" s="109" t="s">
        <v>965</v>
      </c>
      <c r="J327" s="291">
        <v>50000</v>
      </c>
      <c r="K327" s="309">
        <f t="shared" si="648"/>
        <v>4166.666666666667</v>
      </c>
      <c r="L327" s="309">
        <f t="shared" si="649"/>
        <v>4166.666666666667</v>
      </c>
      <c r="M327" s="309">
        <f t="shared" si="650"/>
        <v>4166.666666666667</v>
      </c>
      <c r="N327" s="309">
        <f t="shared" si="651"/>
        <v>4166.666666666667</v>
      </c>
      <c r="O327" s="309">
        <f t="shared" si="652"/>
        <v>4166.666666666667</v>
      </c>
      <c r="P327" s="309">
        <f t="shared" si="653"/>
        <v>4166.666666666667</v>
      </c>
      <c r="Q327" s="309">
        <f t="shared" si="654"/>
        <v>4166.666666666667</v>
      </c>
      <c r="R327" s="309">
        <f t="shared" si="655"/>
        <v>4166.666666666667</v>
      </c>
      <c r="S327" s="309">
        <f t="shared" si="656"/>
        <v>4166.666666666667</v>
      </c>
      <c r="T327" s="309">
        <f t="shared" si="657"/>
        <v>4166.666666666667</v>
      </c>
      <c r="U327" s="309">
        <f t="shared" si="658"/>
        <v>4166.666666666667</v>
      </c>
      <c r="V327" s="309">
        <f t="shared" si="659"/>
        <v>4166.666666666667</v>
      </c>
    </row>
    <row r="328" spans="1:22" ht="24.95" customHeight="1" x14ac:dyDescent="0.25">
      <c r="A328" s="41" t="s">
        <v>321</v>
      </c>
      <c r="B328" s="126">
        <v>1125100000</v>
      </c>
      <c r="C328" s="41">
        <v>31111</v>
      </c>
      <c r="D328" s="43" t="s">
        <v>1375</v>
      </c>
      <c r="E328" s="41" t="s">
        <v>375</v>
      </c>
      <c r="F328" s="43" t="s">
        <v>1183</v>
      </c>
      <c r="G328" s="275" t="s">
        <v>341</v>
      </c>
      <c r="H328" s="45" t="s">
        <v>349</v>
      </c>
      <c r="I328" s="109" t="s">
        <v>966</v>
      </c>
      <c r="J328" s="291">
        <v>50000</v>
      </c>
      <c r="K328" s="309">
        <f t="shared" si="648"/>
        <v>4166.666666666667</v>
      </c>
      <c r="L328" s="309">
        <f t="shared" si="649"/>
        <v>4166.666666666667</v>
      </c>
      <c r="M328" s="309">
        <f t="shared" si="650"/>
        <v>4166.666666666667</v>
      </c>
      <c r="N328" s="309">
        <f t="shared" si="651"/>
        <v>4166.666666666667</v>
      </c>
      <c r="O328" s="309">
        <f t="shared" si="652"/>
        <v>4166.666666666667</v>
      </c>
      <c r="P328" s="309">
        <f t="shared" si="653"/>
        <v>4166.666666666667</v>
      </c>
      <c r="Q328" s="309">
        <f t="shared" si="654"/>
        <v>4166.666666666667</v>
      </c>
      <c r="R328" s="309">
        <f t="shared" si="655"/>
        <v>4166.666666666667</v>
      </c>
      <c r="S328" s="309">
        <f t="shared" si="656"/>
        <v>4166.666666666667</v>
      </c>
      <c r="T328" s="309">
        <f t="shared" si="657"/>
        <v>4166.666666666667</v>
      </c>
      <c r="U328" s="309">
        <f t="shared" si="658"/>
        <v>4166.666666666667</v>
      </c>
      <c r="V328" s="309">
        <f t="shared" si="659"/>
        <v>4166.666666666667</v>
      </c>
    </row>
    <row r="329" spans="1:22" ht="15" customHeight="1" x14ac:dyDescent="0.25">
      <c r="A329" s="41" t="s">
        <v>321</v>
      </c>
      <c r="B329" s="126">
        <v>1125100000</v>
      </c>
      <c r="C329" s="41">
        <v>31111</v>
      </c>
      <c r="D329" s="43" t="s">
        <v>1375</v>
      </c>
      <c r="E329" s="41" t="s">
        <v>375</v>
      </c>
      <c r="F329" s="43" t="s">
        <v>1100</v>
      </c>
      <c r="G329" s="275" t="s">
        <v>341</v>
      </c>
      <c r="H329" s="45" t="s">
        <v>349</v>
      </c>
      <c r="I329" s="109" t="s">
        <v>827</v>
      </c>
      <c r="J329" s="291">
        <v>50000</v>
      </c>
      <c r="K329" s="309">
        <f t="shared" si="648"/>
        <v>4166.666666666667</v>
      </c>
      <c r="L329" s="309">
        <f t="shared" si="649"/>
        <v>4166.666666666667</v>
      </c>
      <c r="M329" s="309">
        <f t="shared" si="650"/>
        <v>4166.666666666667</v>
      </c>
      <c r="N329" s="309">
        <f t="shared" si="651"/>
        <v>4166.666666666667</v>
      </c>
      <c r="O329" s="309">
        <f t="shared" si="652"/>
        <v>4166.666666666667</v>
      </c>
      <c r="P329" s="309">
        <f t="shared" si="653"/>
        <v>4166.666666666667</v>
      </c>
      <c r="Q329" s="309">
        <f t="shared" si="654"/>
        <v>4166.666666666667</v>
      </c>
      <c r="R329" s="309">
        <f t="shared" si="655"/>
        <v>4166.666666666667</v>
      </c>
      <c r="S329" s="309">
        <f t="shared" si="656"/>
        <v>4166.666666666667</v>
      </c>
      <c r="T329" s="309">
        <f t="shared" si="657"/>
        <v>4166.666666666667</v>
      </c>
      <c r="U329" s="309">
        <f t="shared" si="658"/>
        <v>4166.666666666667</v>
      </c>
      <c r="V329" s="309">
        <f t="shared" si="659"/>
        <v>4166.666666666667</v>
      </c>
    </row>
    <row r="330" spans="1:22" ht="24.95" customHeight="1" x14ac:dyDescent="0.25">
      <c r="A330" s="41" t="s">
        <v>321</v>
      </c>
      <c r="B330" s="126">
        <v>1125100000</v>
      </c>
      <c r="C330" s="41">
        <v>31111</v>
      </c>
      <c r="D330" s="43" t="s">
        <v>1375</v>
      </c>
      <c r="E330" s="41" t="s">
        <v>375</v>
      </c>
      <c r="F330" s="43" t="s">
        <v>1184</v>
      </c>
      <c r="G330" s="275" t="s">
        <v>341</v>
      </c>
      <c r="H330" s="45" t="s">
        <v>349</v>
      </c>
      <c r="I330" s="109" t="s">
        <v>967</v>
      </c>
      <c r="J330" s="291">
        <v>50000</v>
      </c>
      <c r="K330" s="309">
        <f t="shared" si="648"/>
        <v>4166.666666666667</v>
      </c>
      <c r="L330" s="309">
        <f t="shared" si="649"/>
        <v>4166.666666666667</v>
      </c>
      <c r="M330" s="309">
        <f t="shared" si="650"/>
        <v>4166.666666666667</v>
      </c>
      <c r="N330" s="309">
        <f t="shared" si="651"/>
        <v>4166.666666666667</v>
      </c>
      <c r="O330" s="309">
        <f t="shared" si="652"/>
        <v>4166.666666666667</v>
      </c>
      <c r="P330" s="309">
        <f t="shared" si="653"/>
        <v>4166.666666666667</v>
      </c>
      <c r="Q330" s="309">
        <f t="shared" si="654"/>
        <v>4166.666666666667</v>
      </c>
      <c r="R330" s="309">
        <f t="shared" si="655"/>
        <v>4166.666666666667</v>
      </c>
      <c r="S330" s="309">
        <f t="shared" si="656"/>
        <v>4166.666666666667</v>
      </c>
      <c r="T330" s="309">
        <f t="shared" si="657"/>
        <v>4166.666666666667</v>
      </c>
      <c r="U330" s="309">
        <f t="shared" si="658"/>
        <v>4166.666666666667</v>
      </c>
      <c r="V330" s="309">
        <f t="shared" si="659"/>
        <v>4166.666666666667</v>
      </c>
    </row>
    <row r="331" spans="1:22" ht="15" customHeight="1" x14ac:dyDescent="0.25">
      <c r="A331" s="41" t="s">
        <v>321</v>
      </c>
      <c r="B331" s="126">
        <v>1125100000</v>
      </c>
      <c r="C331" s="41">
        <v>31111</v>
      </c>
      <c r="D331" s="43" t="s">
        <v>1375</v>
      </c>
      <c r="E331" s="41" t="s">
        <v>375</v>
      </c>
      <c r="F331" s="43" t="s">
        <v>1185</v>
      </c>
      <c r="G331" s="275" t="s">
        <v>341</v>
      </c>
      <c r="H331" s="45" t="s">
        <v>349</v>
      </c>
      <c r="I331" s="109" t="s">
        <v>968</v>
      </c>
      <c r="J331" s="291">
        <v>200000</v>
      </c>
      <c r="K331" s="309">
        <f t="shared" si="648"/>
        <v>16666.666666666668</v>
      </c>
      <c r="L331" s="309">
        <f t="shared" si="649"/>
        <v>16666.666666666668</v>
      </c>
      <c r="M331" s="309">
        <f t="shared" si="650"/>
        <v>16666.666666666668</v>
      </c>
      <c r="N331" s="309">
        <f t="shared" si="651"/>
        <v>16666.666666666668</v>
      </c>
      <c r="O331" s="309">
        <f t="shared" si="652"/>
        <v>16666.666666666668</v>
      </c>
      <c r="P331" s="309">
        <f t="shared" si="653"/>
        <v>16666.666666666668</v>
      </c>
      <c r="Q331" s="309">
        <f t="shared" si="654"/>
        <v>16666.666666666668</v>
      </c>
      <c r="R331" s="309">
        <f t="shared" si="655"/>
        <v>16666.666666666668</v>
      </c>
      <c r="S331" s="309">
        <f t="shared" si="656"/>
        <v>16666.666666666668</v>
      </c>
      <c r="T331" s="309">
        <f t="shared" si="657"/>
        <v>16666.666666666668</v>
      </c>
      <c r="U331" s="309">
        <f t="shared" si="658"/>
        <v>16666.666666666668</v>
      </c>
      <c r="V331" s="309">
        <f t="shared" si="659"/>
        <v>16666.666666666668</v>
      </c>
    </row>
    <row r="332" spans="1:22" ht="15" customHeight="1" x14ac:dyDescent="0.25">
      <c r="A332" s="41"/>
      <c r="B332" s="41"/>
      <c r="C332" s="41"/>
      <c r="D332" s="43"/>
      <c r="E332" s="41"/>
      <c r="F332" s="104" t="s">
        <v>969</v>
      </c>
      <c r="G332" s="275"/>
      <c r="H332" s="45"/>
      <c r="I332" s="108" t="s">
        <v>970</v>
      </c>
      <c r="J332" s="291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</row>
    <row r="333" spans="1:22" ht="24.95" customHeight="1" x14ac:dyDescent="0.25">
      <c r="A333" s="41" t="s">
        <v>321</v>
      </c>
      <c r="B333" s="126">
        <v>1125100000</v>
      </c>
      <c r="C333" s="41">
        <v>31111</v>
      </c>
      <c r="D333" s="43" t="s">
        <v>1375</v>
      </c>
      <c r="E333" s="41" t="s">
        <v>375</v>
      </c>
      <c r="F333" s="43" t="s">
        <v>1186</v>
      </c>
      <c r="G333" s="275" t="s">
        <v>341</v>
      </c>
      <c r="H333" s="45" t="s">
        <v>349</v>
      </c>
      <c r="I333" s="109" t="s">
        <v>971</v>
      </c>
      <c r="J333" s="291">
        <v>50000</v>
      </c>
      <c r="K333" s="309">
        <f t="shared" ref="K333:K334" si="660">J333/12</f>
        <v>4166.666666666667</v>
      </c>
      <c r="L333" s="309">
        <f t="shared" ref="L333:L334" si="661">J333/12</f>
        <v>4166.666666666667</v>
      </c>
      <c r="M333" s="309">
        <f t="shared" ref="M333:M334" si="662">J333/12</f>
        <v>4166.666666666667</v>
      </c>
      <c r="N333" s="309">
        <f t="shared" ref="N333:N334" si="663">J333/12</f>
        <v>4166.666666666667</v>
      </c>
      <c r="O333" s="309">
        <f t="shared" ref="O333:O334" si="664">J333/12</f>
        <v>4166.666666666667</v>
      </c>
      <c r="P333" s="309">
        <f t="shared" ref="P333:P334" si="665">J333/12</f>
        <v>4166.666666666667</v>
      </c>
      <c r="Q333" s="309">
        <f t="shared" ref="Q333:Q334" si="666">J333/12</f>
        <v>4166.666666666667</v>
      </c>
      <c r="R333" s="309">
        <f t="shared" ref="R333:R334" si="667">J333/12</f>
        <v>4166.666666666667</v>
      </c>
      <c r="S333" s="309">
        <f t="shared" ref="S333:S334" si="668">J333/12</f>
        <v>4166.666666666667</v>
      </c>
      <c r="T333" s="309">
        <f t="shared" ref="T333:T334" si="669">J333/12</f>
        <v>4166.666666666667</v>
      </c>
      <c r="U333" s="309">
        <f t="shared" ref="U333:U334" si="670">J333/12</f>
        <v>4166.666666666667</v>
      </c>
      <c r="V333" s="309">
        <f t="shared" ref="V333:V334" si="671">J333/12</f>
        <v>4166.666666666667</v>
      </c>
    </row>
    <row r="334" spans="1:22" ht="24.95" customHeight="1" x14ac:dyDescent="0.25">
      <c r="A334" s="41" t="s">
        <v>321</v>
      </c>
      <c r="B334" s="126">
        <v>1125100000</v>
      </c>
      <c r="C334" s="41">
        <v>31111</v>
      </c>
      <c r="D334" s="43" t="s">
        <v>1375</v>
      </c>
      <c r="E334" s="41" t="s">
        <v>375</v>
      </c>
      <c r="F334" s="43" t="s">
        <v>1187</v>
      </c>
      <c r="G334" s="275" t="s">
        <v>341</v>
      </c>
      <c r="H334" s="45" t="s">
        <v>349</v>
      </c>
      <c r="I334" s="109" t="s">
        <v>972</v>
      </c>
      <c r="J334" s="291">
        <v>50000</v>
      </c>
      <c r="K334" s="309">
        <f t="shared" si="660"/>
        <v>4166.666666666667</v>
      </c>
      <c r="L334" s="309">
        <f t="shared" si="661"/>
        <v>4166.666666666667</v>
      </c>
      <c r="M334" s="309">
        <f t="shared" si="662"/>
        <v>4166.666666666667</v>
      </c>
      <c r="N334" s="309">
        <f t="shared" si="663"/>
        <v>4166.666666666667</v>
      </c>
      <c r="O334" s="309">
        <f t="shared" si="664"/>
        <v>4166.666666666667</v>
      </c>
      <c r="P334" s="309">
        <f t="shared" si="665"/>
        <v>4166.666666666667</v>
      </c>
      <c r="Q334" s="309">
        <f t="shared" si="666"/>
        <v>4166.666666666667</v>
      </c>
      <c r="R334" s="309">
        <f t="shared" si="667"/>
        <v>4166.666666666667</v>
      </c>
      <c r="S334" s="309">
        <f t="shared" si="668"/>
        <v>4166.666666666667</v>
      </c>
      <c r="T334" s="309">
        <f t="shared" si="669"/>
        <v>4166.666666666667</v>
      </c>
      <c r="U334" s="309">
        <f t="shared" si="670"/>
        <v>4166.666666666667</v>
      </c>
      <c r="V334" s="309">
        <f t="shared" si="671"/>
        <v>4166.666666666667</v>
      </c>
    </row>
    <row r="335" spans="1:22" ht="15" customHeight="1" x14ac:dyDescent="0.25">
      <c r="A335" s="41"/>
      <c r="B335" s="41"/>
      <c r="C335" s="41"/>
      <c r="D335" s="43"/>
      <c r="E335" s="41"/>
      <c r="F335" s="104" t="s">
        <v>880</v>
      </c>
      <c r="G335" s="275"/>
      <c r="H335" s="45"/>
      <c r="I335" s="108" t="s">
        <v>881</v>
      </c>
      <c r="J335" s="291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</row>
    <row r="336" spans="1:22" ht="15" customHeight="1" x14ac:dyDescent="0.25">
      <c r="A336" s="41" t="s">
        <v>321</v>
      </c>
      <c r="B336" s="126">
        <v>1125100000</v>
      </c>
      <c r="C336" s="41">
        <v>31111</v>
      </c>
      <c r="D336" s="43" t="s">
        <v>1375</v>
      </c>
      <c r="E336" s="41" t="s">
        <v>375</v>
      </c>
      <c r="F336" s="43" t="s">
        <v>1140</v>
      </c>
      <c r="G336" s="275" t="s">
        <v>341</v>
      </c>
      <c r="H336" s="45" t="s">
        <v>349</v>
      </c>
      <c r="I336" s="109" t="s">
        <v>830</v>
      </c>
      <c r="J336" s="291">
        <v>25000</v>
      </c>
      <c r="K336" s="309">
        <f t="shared" ref="K336:K337" si="672">J336/12</f>
        <v>2083.3333333333335</v>
      </c>
      <c r="L336" s="309">
        <f t="shared" ref="L336:L337" si="673">J336/12</f>
        <v>2083.3333333333335</v>
      </c>
      <c r="M336" s="309">
        <f t="shared" ref="M336:M337" si="674">J336/12</f>
        <v>2083.3333333333335</v>
      </c>
      <c r="N336" s="309">
        <f t="shared" ref="N336:N337" si="675">J336/12</f>
        <v>2083.3333333333335</v>
      </c>
      <c r="O336" s="309">
        <f t="shared" ref="O336:O337" si="676">J336/12</f>
        <v>2083.3333333333335</v>
      </c>
      <c r="P336" s="309">
        <f t="shared" ref="P336:P337" si="677">J336/12</f>
        <v>2083.3333333333335</v>
      </c>
      <c r="Q336" s="309">
        <f t="shared" ref="Q336:Q337" si="678">J336/12</f>
        <v>2083.3333333333335</v>
      </c>
      <c r="R336" s="309">
        <f t="shared" ref="R336:R337" si="679">J336/12</f>
        <v>2083.3333333333335</v>
      </c>
      <c r="S336" s="309">
        <f t="shared" ref="S336:S337" si="680">J336/12</f>
        <v>2083.3333333333335</v>
      </c>
      <c r="T336" s="309">
        <f t="shared" ref="T336:T337" si="681">J336/12</f>
        <v>2083.3333333333335</v>
      </c>
      <c r="U336" s="309">
        <f t="shared" ref="U336:U337" si="682">J336/12</f>
        <v>2083.3333333333335</v>
      </c>
      <c r="V336" s="309">
        <f t="shared" ref="V336:V337" si="683">J336/12</f>
        <v>2083.3333333333335</v>
      </c>
    </row>
    <row r="337" spans="1:22" ht="15" customHeight="1" x14ac:dyDescent="0.25">
      <c r="A337" s="41" t="s">
        <v>321</v>
      </c>
      <c r="B337" s="126">
        <v>1125100000</v>
      </c>
      <c r="C337" s="41">
        <v>31111</v>
      </c>
      <c r="D337" s="43" t="s">
        <v>1375</v>
      </c>
      <c r="E337" s="41" t="s">
        <v>375</v>
      </c>
      <c r="F337" s="43" t="s">
        <v>1141</v>
      </c>
      <c r="G337" s="275" t="s">
        <v>341</v>
      </c>
      <c r="H337" s="45" t="s">
        <v>349</v>
      </c>
      <c r="I337" s="109" t="s">
        <v>829</v>
      </c>
      <c r="J337" s="291">
        <v>25000</v>
      </c>
      <c r="K337" s="309">
        <f t="shared" si="672"/>
        <v>2083.3333333333335</v>
      </c>
      <c r="L337" s="309">
        <f t="shared" si="673"/>
        <v>2083.3333333333335</v>
      </c>
      <c r="M337" s="309">
        <f t="shared" si="674"/>
        <v>2083.3333333333335</v>
      </c>
      <c r="N337" s="309">
        <f t="shared" si="675"/>
        <v>2083.3333333333335</v>
      </c>
      <c r="O337" s="309">
        <f t="shared" si="676"/>
        <v>2083.3333333333335</v>
      </c>
      <c r="P337" s="309">
        <f t="shared" si="677"/>
        <v>2083.3333333333335</v>
      </c>
      <c r="Q337" s="309">
        <f t="shared" si="678"/>
        <v>2083.3333333333335</v>
      </c>
      <c r="R337" s="309">
        <f t="shared" si="679"/>
        <v>2083.3333333333335</v>
      </c>
      <c r="S337" s="309">
        <f t="shared" si="680"/>
        <v>2083.3333333333335</v>
      </c>
      <c r="T337" s="309">
        <f t="shared" si="681"/>
        <v>2083.3333333333335</v>
      </c>
      <c r="U337" s="309">
        <f t="shared" si="682"/>
        <v>2083.3333333333335</v>
      </c>
      <c r="V337" s="309">
        <f t="shared" si="683"/>
        <v>2083.3333333333335</v>
      </c>
    </row>
    <row r="338" spans="1:22" ht="15" customHeight="1" x14ac:dyDescent="0.25">
      <c r="A338" s="41"/>
      <c r="B338" s="41"/>
      <c r="C338" s="41"/>
      <c r="D338" s="43"/>
      <c r="E338" s="41"/>
      <c r="F338" s="104" t="s">
        <v>882</v>
      </c>
      <c r="G338" s="275"/>
      <c r="H338" s="45"/>
      <c r="I338" s="108" t="s">
        <v>831</v>
      </c>
      <c r="J338" s="291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</row>
    <row r="339" spans="1:22" ht="15" customHeight="1" x14ac:dyDescent="0.25">
      <c r="A339" s="41" t="s">
        <v>321</v>
      </c>
      <c r="B339" s="126">
        <v>1125100000</v>
      </c>
      <c r="C339" s="41">
        <v>31111</v>
      </c>
      <c r="D339" s="43" t="s">
        <v>1375</v>
      </c>
      <c r="E339" s="41" t="s">
        <v>375</v>
      </c>
      <c r="F339" s="43" t="s">
        <v>1142</v>
      </c>
      <c r="G339" s="275" t="s">
        <v>855</v>
      </c>
      <c r="H339" s="45" t="s">
        <v>333</v>
      </c>
      <c r="I339" s="109" t="s">
        <v>883</v>
      </c>
      <c r="J339" s="291">
        <v>30000</v>
      </c>
      <c r="K339" s="309">
        <f t="shared" ref="K339" si="684">J339/12</f>
        <v>2500</v>
      </c>
      <c r="L339" s="309">
        <f t="shared" ref="L339" si="685">J339/12</f>
        <v>2500</v>
      </c>
      <c r="M339" s="309">
        <f t="shared" ref="M339" si="686">J339/12</f>
        <v>2500</v>
      </c>
      <c r="N339" s="309">
        <f t="shared" ref="N339" si="687">J339/12</f>
        <v>2500</v>
      </c>
      <c r="O339" s="309">
        <f t="shared" ref="O339" si="688">J339/12</f>
        <v>2500</v>
      </c>
      <c r="P339" s="309">
        <f t="shared" ref="P339" si="689">J339/12</f>
        <v>2500</v>
      </c>
      <c r="Q339" s="309">
        <f t="shared" ref="Q339" si="690">J339/12</f>
        <v>2500</v>
      </c>
      <c r="R339" s="309">
        <f t="shared" ref="R339" si="691">J339/12</f>
        <v>2500</v>
      </c>
      <c r="S339" s="309">
        <f t="shared" ref="S339" si="692">J339/12</f>
        <v>2500</v>
      </c>
      <c r="T339" s="309">
        <f t="shared" ref="T339" si="693">J339/12</f>
        <v>2500</v>
      </c>
      <c r="U339" s="309">
        <f t="shared" ref="U339" si="694">J339/12</f>
        <v>2500</v>
      </c>
      <c r="V339" s="309">
        <f t="shared" ref="V339" si="695">J339/12</f>
        <v>2500</v>
      </c>
    </row>
    <row r="340" spans="1:22" ht="15" customHeight="1" x14ac:dyDescent="0.25">
      <c r="A340" s="41"/>
      <c r="B340" s="41"/>
      <c r="C340" s="41"/>
      <c r="D340" s="43"/>
      <c r="E340" s="41"/>
      <c r="F340" s="104" t="s">
        <v>874</v>
      </c>
      <c r="G340" s="275"/>
      <c r="H340" s="45"/>
      <c r="I340" s="109"/>
      <c r="J340" s="291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</row>
    <row r="341" spans="1:22" ht="15" customHeight="1" x14ac:dyDescent="0.25">
      <c r="A341" s="41" t="s">
        <v>321</v>
      </c>
      <c r="B341" s="126">
        <v>1125100000</v>
      </c>
      <c r="C341" s="41">
        <v>31111</v>
      </c>
      <c r="D341" s="43" t="s">
        <v>1375</v>
      </c>
      <c r="E341" s="41" t="s">
        <v>375</v>
      </c>
      <c r="F341" s="43" t="s">
        <v>1188</v>
      </c>
      <c r="G341" s="275" t="s">
        <v>341</v>
      </c>
      <c r="H341" s="45" t="s">
        <v>349</v>
      </c>
      <c r="I341" s="109" t="s">
        <v>973</v>
      </c>
      <c r="J341" s="291">
        <v>80000</v>
      </c>
      <c r="K341" s="309">
        <f t="shared" ref="K341:K345" si="696">J341/12</f>
        <v>6666.666666666667</v>
      </c>
      <c r="L341" s="309">
        <f t="shared" ref="L341:L345" si="697">J341/12</f>
        <v>6666.666666666667</v>
      </c>
      <c r="M341" s="309">
        <f t="shared" ref="M341:M345" si="698">J341/12</f>
        <v>6666.666666666667</v>
      </c>
      <c r="N341" s="309">
        <f t="shared" ref="N341:N345" si="699">J341/12</f>
        <v>6666.666666666667</v>
      </c>
      <c r="O341" s="309">
        <f t="shared" ref="O341:O345" si="700">J341/12</f>
        <v>6666.666666666667</v>
      </c>
      <c r="P341" s="309">
        <f t="shared" ref="P341:P345" si="701">J341/12</f>
        <v>6666.666666666667</v>
      </c>
      <c r="Q341" s="309">
        <f t="shared" ref="Q341:Q345" si="702">J341/12</f>
        <v>6666.666666666667</v>
      </c>
      <c r="R341" s="309">
        <f t="shared" ref="R341:R345" si="703">J341/12</f>
        <v>6666.666666666667</v>
      </c>
      <c r="S341" s="309">
        <f t="shared" ref="S341:S345" si="704">J341/12</f>
        <v>6666.666666666667</v>
      </c>
      <c r="T341" s="309">
        <f t="shared" ref="T341:T345" si="705">J341/12</f>
        <v>6666.666666666667</v>
      </c>
      <c r="U341" s="309">
        <f t="shared" ref="U341:U345" si="706">J341/12</f>
        <v>6666.666666666667</v>
      </c>
      <c r="V341" s="309">
        <f t="shared" ref="V341:V345" si="707">J341/12</f>
        <v>6666.666666666667</v>
      </c>
    </row>
    <row r="342" spans="1:22" ht="15" customHeight="1" x14ac:dyDescent="0.25">
      <c r="A342" s="41" t="s">
        <v>321</v>
      </c>
      <c r="B342" s="126">
        <v>1125100000</v>
      </c>
      <c r="C342" s="41">
        <v>31111</v>
      </c>
      <c r="D342" s="43" t="s">
        <v>1375</v>
      </c>
      <c r="E342" s="41" t="s">
        <v>375</v>
      </c>
      <c r="F342" s="43" t="s">
        <v>1189</v>
      </c>
      <c r="G342" s="275" t="s">
        <v>341</v>
      </c>
      <c r="H342" s="45" t="s">
        <v>349</v>
      </c>
      <c r="I342" s="109" t="s">
        <v>974</v>
      </c>
      <c r="J342" s="291">
        <v>80000</v>
      </c>
      <c r="K342" s="309">
        <f t="shared" si="696"/>
        <v>6666.666666666667</v>
      </c>
      <c r="L342" s="309">
        <f t="shared" si="697"/>
        <v>6666.666666666667</v>
      </c>
      <c r="M342" s="309">
        <f t="shared" si="698"/>
        <v>6666.666666666667</v>
      </c>
      <c r="N342" s="309">
        <f t="shared" si="699"/>
        <v>6666.666666666667</v>
      </c>
      <c r="O342" s="309">
        <f t="shared" si="700"/>
        <v>6666.666666666667</v>
      </c>
      <c r="P342" s="309">
        <f t="shared" si="701"/>
        <v>6666.666666666667</v>
      </c>
      <c r="Q342" s="309">
        <f t="shared" si="702"/>
        <v>6666.666666666667</v>
      </c>
      <c r="R342" s="309">
        <f t="shared" si="703"/>
        <v>6666.666666666667</v>
      </c>
      <c r="S342" s="309">
        <f t="shared" si="704"/>
        <v>6666.666666666667</v>
      </c>
      <c r="T342" s="309">
        <f t="shared" si="705"/>
        <v>6666.666666666667</v>
      </c>
      <c r="U342" s="309">
        <f t="shared" si="706"/>
        <v>6666.666666666667</v>
      </c>
      <c r="V342" s="309">
        <f t="shared" si="707"/>
        <v>6666.666666666667</v>
      </c>
    </row>
    <row r="343" spans="1:22" ht="15" customHeight="1" x14ac:dyDescent="0.25">
      <c r="A343" s="41" t="s">
        <v>321</v>
      </c>
      <c r="B343" s="126">
        <v>1125100000</v>
      </c>
      <c r="C343" s="41">
        <v>31111</v>
      </c>
      <c r="D343" s="43" t="s">
        <v>1375</v>
      </c>
      <c r="E343" s="41" t="s">
        <v>375</v>
      </c>
      <c r="F343" s="43" t="s">
        <v>1138</v>
      </c>
      <c r="G343" s="275" t="s">
        <v>341</v>
      </c>
      <c r="H343" s="45" t="s">
        <v>349</v>
      </c>
      <c r="I343" s="109" t="s">
        <v>975</v>
      </c>
      <c r="J343" s="291">
        <v>10000</v>
      </c>
      <c r="K343" s="309">
        <f t="shared" si="696"/>
        <v>833.33333333333337</v>
      </c>
      <c r="L343" s="309">
        <f t="shared" si="697"/>
        <v>833.33333333333337</v>
      </c>
      <c r="M343" s="309">
        <f t="shared" si="698"/>
        <v>833.33333333333337</v>
      </c>
      <c r="N343" s="309">
        <f t="shared" si="699"/>
        <v>833.33333333333337</v>
      </c>
      <c r="O343" s="309">
        <f t="shared" si="700"/>
        <v>833.33333333333337</v>
      </c>
      <c r="P343" s="309">
        <f t="shared" si="701"/>
        <v>833.33333333333337</v>
      </c>
      <c r="Q343" s="309">
        <f t="shared" si="702"/>
        <v>833.33333333333337</v>
      </c>
      <c r="R343" s="309">
        <f t="shared" si="703"/>
        <v>833.33333333333337</v>
      </c>
      <c r="S343" s="309">
        <f t="shared" si="704"/>
        <v>833.33333333333337</v>
      </c>
      <c r="T343" s="309">
        <f t="shared" si="705"/>
        <v>833.33333333333337</v>
      </c>
      <c r="U343" s="309">
        <f t="shared" si="706"/>
        <v>833.33333333333337</v>
      </c>
      <c r="V343" s="309">
        <f t="shared" si="707"/>
        <v>833.33333333333337</v>
      </c>
    </row>
    <row r="344" spans="1:22" ht="15" customHeight="1" x14ac:dyDescent="0.25">
      <c r="A344" s="41" t="s">
        <v>321</v>
      </c>
      <c r="B344" s="126">
        <v>1125100000</v>
      </c>
      <c r="C344" s="41">
        <v>31111</v>
      </c>
      <c r="D344" s="43" t="s">
        <v>1375</v>
      </c>
      <c r="E344" s="41" t="s">
        <v>375</v>
      </c>
      <c r="F344" s="43" t="s">
        <v>1190</v>
      </c>
      <c r="G344" s="275" t="s">
        <v>341</v>
      </c>
      <c r="H344" s="45" t="s">
        <v>349</v>
      </c>
      <c r="I344" s="109" t="s">
        <v>976</v>
      </c>
      <c r="J344" s="296">
        <v>3000000</v>
      </c>
      <c r="K344" s="309">
        <f t="shared" si="696"/>
        <v>250000</v>
      </c>
      <c r="L344" s="309">
        <f t="shared" si="697"/>
        <v>250000</v>
      </c>
      <c r="M344" s="309">
        <f t="shared" si="698"/>
        <v>250000</v>
      </c>
      <c r="N344" s="309">
        <f t="shared" si="699"/>
        <v>250000</v>
      </c>
      <c r="O344" s="309">
        <f t="shared" si="700"/>
        <v>250000</v>
      </c>
      <c r="P344" s="309">
        <f t="shared" si="701"/>
        <v>250000</v>
      </c>
      <c r="Q344" s="309">
        <f t="shared" si="702"/>
        <v>250000</v>
      </c>
      <c r="R344" s="309">
        <f t="shared" si="703"/>
        <v>250000</v>
      </c>
      <c r="S344" s="309">
        <f t="shared" si="704"/>
        <v>250000</v>
      </c>
      <c r="T344" s="309">
        <f t="shared" si="705"/>
        <v>250000</v>
      </c>
      <c r="U344" s="309">
        <f t="shared" si="706"/>
        <v>250000</v>
      </c>
      <c r="V344" s="309">
        <f t="shared" si="707"/>
        <v>250000</v>
      </c>
    </row>
    <row r="345" spans="1:22" ht="15" customHeight="1" x14ac:dyDescent="0.25">
      <c r="A345" s="41"/>
      <c r="B345" s="41"/>
      <c r="C345" s="41"/>
      <c r="D345" s="43"/>
      <c r="E345" s="41"/>
      <c r="F345" s="43"/>
      <c r="G345" s="275"/>
      <c r="H345" s="45"/>
      <c r="I345" s="50" t="s">
        <v>833</v>
      </c>
      <c r="J345" s="295">
        <f>SUM(J304:J344)</f>
        <v>7771660</v>
      </c>
      <c r="K345" s="312">
        <f t="shared" si="696"/>
        <v>647638.33333333337</v>
      </c>
      <c r="L345" s="312">
        <f t="shared" si="697"/>
        <v>647638.33333333337</v>
      </c>
      <c r="M345" s="312">
        <f t="shared" si="698"/>
        <v>647638.33333333337</v>
      </c>
      <c r="N345" s="312">
        <f t="shared" si="699"/>
        <v>647638.33333333337</v>
      </c>
      <c r="O345" s="312">
        <f t="shared" si="700"/>
        <v>647638.33333333337</v>
      </c>
      <c r="P345" s="312">
        <f t="shared" si="701"/>
        <v>647638.33333333337</v>
      </c>
      <c r="Q345" s="312">
        <f t="shared" si="702"/>
        <v>647638.33333333337</v>
      </c>
      <c r="R345" s="312">
        <f t="shared" si="703"/>
        <v>647638.33333333337</v>
      </c>
      <c r="S345" s="312">
        <f t="shared" si="704"/>
        <v>647638.33333333337</v>
      </c>
      <c r="T345" s="312">
        <f t="shared" si="705"/>
        <v>647638.33333333337</v>
      </c>
      <c r="U345" s="312">
        <f t="shared" si="706"/>
        <v>647638.33333333337</v>
      </c>
      <c r="V345" s="312">
        <f t="shared" si="707"/>
        <v>647638.33333333337</v>
      </c>
    </row>
    <row r="346" spans="1:22" ht="15" customHeight="1" x14ac:dyDescent="0.25">
      <c r="A346" s="41"/>
      <c r="B346" s="41"/>
      <c r="C346" s="41"/>
      <c r="D346" s="43"/>
      <c r="E346" s="41"/>
      <c r="F346" s="104" t="s">
        <v>892</v>
      </c>
      <c r="G346" s="275"/>
      <c r="H346" s="45"/>
      <c r="I346" s="108" t="s">
        <v>894</v>
      </c>
      <c r="J346" s="291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</row>
    <row r="347" spans="1:22" ht="15" customHeight="1" x14ac:dyDescent="0.25">
      <c r="A347" s="41"/>
      <c r="B347" s="41"/>
      <c r="C347" s="41"/>
      <c r="D347" s="43"/>
      <c r="E347" s="41"/>
      <c r="F347" s="104" t="s">
        <v>977</v>
      </c>
      <c r="G347" s="275"/>
      <c r="H347" s="45"/>
      <c r="I347" s="108" t="s">
        <v>1192</v>
      </c>
      <c r="J347" s="29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</row>
    <row r="348" spans="1:22" ht="15" customHeight="1" x14ac:dyDescent="0.25">
      <c r="A348" s="41" t="s">
        <v>321</v>
      </c>
      <c r="B348" s="126">
        <v>1125100000</v>
      </c>
      <c r="C348" s="41">
        <v>31111</v>
      </c>
      <c r="D348" s="43" t="s">
        <v>1375</v>
      </c>
      <c r="E348" s="41" t="s">
        <v>375</v>
      </c>
      <c r="F348" s="104" t="s">
        <v>1191</v>
      </c>
      <c r="G348" s="275" t="s">
        <v>856</v>
      </c>
      <c r="H348" s="45" t="s">
        <v>324</v>
      </c>
      <c r="I348" s="108" t="s">
        <v>978</v>
      </c>
      <c r="J348" s="292">
        <f>J349+J350</f>
        <v>16772490</v>
      </c>
      <c r="K348" s="313">
        <f t="shared" ref="K348:K350" si="708">J348/12</f>
        <v>1397707.5</v>
      </c>
      <c r="L348" s="313">
        <f t="shared" ref="L348:L350" si="709">J348/12</f>
        <v>1397707.5</v>
      </c>
      <c r="M348" s="313">
        <f t="shared" ref="M348:M350" si="710">J348/12</f>
        <v>1397707.5</v>
      </c>
      <c r="N348" s="313">
        <f t="shared" ref="N348:N350" si="711">J348/12</f>
        <v>1397707.5</v>
      </c>
      <c r="O348" s="313">
        <f t="shared" ref="O348:O350" si="712">J348/12</f>
        <v>1397707.5</v>
      </c>
      <c r="P348" s="313">
        <f t="shared" ref="P348:P350" si="713">J348/12</f>
        <v>1397707.5</v>
      </c>
      <c r="Q348" s="313">
        <f t="shared" ref="Q348:Q350" si="714">J348/12</f>
        <v>1397707.5</v>
      </c>
      <c r="R348" s="313">
        <f t="shared" ref="R348:R350" si="715">J348/12</f>
        <v>1397707.5</v>
      </c>
      <c r="S348" s="313">
        <f t="shared" ref="S348:S350" si="716">J348/12</f>
        <v>1397707.5</v>
      </c>
      <c r="T348" s="313">
        <f t="shared" ref="T348:T350" si="717">J348/12</f>
        <v>1397707.5</v>
      </c>
      <c r="U348" s="313">
        <f t="shared" ref="U348:U350" si="718">J348/12</f>
        <v>1397707.5</v>
      </c>
      <c r="V348" s="313">
        <f t="shared" ref="V348:V350" si="719">J348/12</f>
        <v>1397707.5</v>
      </c>
    </row>
    <row r="349" spans="1:22" ht="15" customHeight="1" x14ac:dyDescent="0.25">
      <c r="A349" s="41"/>
      <c r="B349" s="126"/>
      <c r="C349" s="41"/>
      <c r="D349" s="43"/>
      <c r="E349" s="41"/>
      <c r="F349" s="43" t="s">
        <v>324</v>
      </c>
      <c r="G349" s="275"/>
      <c r="H349" s="45"/>
      <c r="I349" s="42" t="s">
        <v>841</v>
      </c>
      <c r="J349" s="291">
        <v>5971455</v>
      </c>
      <c r="K349" s="309">
        <f t="shared" si="708"/>
        <v>497621.25</v>
      </c>
      <c r="L349" s="309">
        <f t="shared" si="709"/>
        <v>497621.25</v>
      </c>
      <c r="M349" s="309">
        <f t="shared" si="710"/>
        <v>497621.25</v>
      </c>
      <c r="N349" s="309">
        <f t="shared" si="711"/>
        <v>497621.25</v>
      </c>
      <c r="O349" s="309">
        <f t="shared" si="712"/>
        <v>497621.25</v>
      </c>
      <c r="P349" s="309">
        <f t="shared" si="713"/>
        <v>497621.25</v>
      </c>
      <c r="Q349" s="309">
        <f t="shared" si="714"/>
        <v>497621.25</v>
      </c>
      <c r="R349" s="309">
        <f t="shared" si="715"/>
        <v>497621.25</v>
      </c>
      <c r="S349" s="309">
        <f t="shared" si="716"/>
        <v>497621.25</v>
      </c>
      <c r="T349" s="309">
        <f t="shared" si="717"/>
        <v>497621.25</v>
      </c>
      <c r="U349" s="309">
        <f t="shared" si="718"/>
        <v>497621.25</v>
      </c>
      <c r="V349" s="309">
        <f t="shared" si="719"/>
        <v>497621.25</v>
      </c>
    </row>
    <row r="350" spans="1:22" ht="24.95" customHeight="1" x14ac:dyDescent="0.25">
      <c r="A350" s="41"/>
      <c r="B350" s="126"/>
      <c r="C350" s="41"/>
      <c r="D350" s="43"/>
      <c r="E350" s="41"/>
      <c r="F350" s="43" t="s">
        <v>333</v>
      </c>
      <c r="G350" s="275"/>
      <c r="H350" s="45"/>
      <c r="I350" s="111" t="s">
        <v>842</v>
      </c>
      <c r="J350" s="291">
        <v>10801035</v>
      </c>
      <c r="K350" s="309">
        <f t="shared" si="708"/>
        <v>900086.25</v>
      </c>
      <c r="L350" s="309">
        <f t="shared" si="709"/>
        <v>900086.25</v>
      </c>
      <c r="M350" s="309">
        <f t="shared" si="710"/>
        <v>900086.25</v>
      </c>
      <c r="N350" s="309">
        <f t="shared" si="711"/>
        <v>900086.25</v>
      </c>
      <c r="O350" s="309">
        <f t="shared" si="712"/>
        <v>900086.25</v>
      </c>
      <c r="P350" s="309">
        <f t="shared" si="713"/>
        <v>900086.25</v>
      </c>
      <c r="Q350" s="309">
        <f t="shared" si="714"/>
        <v>900086.25</v>
      </c>
      <c r="R350" s="309">
        <f t="shared" si="715"/>
        <v>900086.25</v>
      </c>
      <c r="S350" s="309">
        <f t="shared" si="716"/>
        <v>900086.25</v>
      </c>
      <c r="T350" s="309">
        <f t="shared" si="717"/>
        <v>900086.25</v>
      </c>
      <c r="U350" s="309">
        <f t="shared" si="718"/>
        <v>900086.25</v>
      </c>
      <c r="V350" s="309">
        <f t="shared" si="719"/>
        <v>900086.25</v>
      </c>
    </row>
    <row r="351" spans="1:22" ht="15" customHeight="1" x14ac:dyDescent="0.25">
      <c r="A351" s="41"/>
      <c r="B351" s="41"/>
      <c r="C351" s="41"/>
      <c r="D351" s="43"/>
      <c r="E351" s="41"/>
      <c r="F351" s="104" t="s">
        <v>893</v>
      </c>
      <c r="G351" s="275"/>
      <c r="H351" s="45"/>
      <c r="I351" s="108" t="s">
        <v>899</v>
      </c>
      <c r="J351" s="291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</row>
    <row r="352" spans="1:22" ht="15" customHeight="1" x14ac:dyDescent="0.25">
      <c r="A352" s="41" t="s">
        <v>321</v>
      </c>
      <c r="B352" s="126">
        <v>1125100000</v>
      </c>
      <c r="C352" s="41">
        <v>31111</v>
      </c>
      <c r="D352" s="43" t="s">
        <v>1375</v>
      </c>
      <c r="E352" s="41" t="s">
        <v>375</v>
      </c>
      <c r="F352" s="104" t="s">
        <v>1144</v>
      </c>
      <c r="G352" s="275" t="s">
        <v>900</v>
      </c>
      <c r="H352" s="45" t="s">
        <v>324</v>
      </c>
      <c r="I352" s="108" t="s">
        <v>901</v>
      </c>
      <c r="J352" s="292">
        <f>SUM(J353:J355)</f>
        <v>462000</v>
      </c>
      <c r="K352" s="309">
        <f t="shared" ref="K352:K364" si="720">J352/12</f>
        <v>38500</v>
      </c>
      <c r="L352" s="309">
        <f t="shared" ref="L352:L364" si="721">J352/12</f>
        <v>38500</v>
      </c>
      <c r="M352" s="309">
        <f t="shared" ref="M352:M364" si="722">J352/12</f>
        <v>38500</v>
      </c>
      <c r="N352" s="309">
        <f t="shared" ref="N352:N364" si="723">J352/12</f>
        <v>38500</v>
      </c>
      <c r="O352" s="309">
        <f t="shared" ref="O352:O364" si="724">J352/12</f>
        <v>38500</v>
      </c>
      <c r="P352" s="309">
        <f t="shared" ref="P352:P364" si="725">J352/12</f>
        <v>38500</v>
      </c>
      <c r="Q352" s="309">
        <f t="shared" ref="Q352:Q364" si="726">J352/12</f>
        <v>38500</v>
      </c>
      <c r="R352" s="309">
        <f t="shared" ref="R352:R364" si="727">J352/12</f>
        <v>38500</v>
      </c>
      <c r="S352" s="309">
        <f t="shared" ref="S352:S364" si="728">J352/12</f>
        <v>38500</v>
      </c>
      <c r="T352" s="309">
        <f t="shared" ref="T352:T364" si="729">J352/12</f>
        <v>38500</v>
      </c>
      <c r="U352" s="309">
        <f t="shared" ref="U352:U364" si="730">J352/12</f>
        <v>38500</v>
      </c>
      <c r="V352" s="309">
        <f t="shared" ref="V352:V364" si="731">J352/12</f>
        <v>38500</v>
      </c>
    </row>
    <row r="353" spans="1:22" ht="15" customHeight="1" x14ac:dyDescent="0.25">
      <c r="A353" s="41"/>
      <c r="B353" s="126"/>
      <c r="C353" s="41"/>
      <c r="D353" s="43"/>
      <c r="E353" s="41"/>
      <c r="F353" s="43" t="s">
        <v>324</v>
      </c>
      <c r="G353" s="275"/>
      <c r="H353" s="45"/>
      <c r="I353" s="109" t="s">
        <v>979</v>
      </c>
      <c r="J353" s="291">
        <v>272400</v>
      </c>
      <c r="K353" s="309">
        <f t="shared" si="720"/>
        <v>22700</v>
      </c>
      <c r="L353" s="309">
        <f t="shared" si="721"/>
        <v>22700</v>
      </c>
      <c r="M353" s="309">
        <f t="shared" si="722"/>
        <v>22700</v>
      </c>
      <c r="N353" s="309">
        <f t="shared" si="723"/>
        <v>22700</v>
      </c>
      <c r="O353" s="309">
        <f t="shared" si="724"/>
        <v>22700</v>
      </c>
      <c r="P353" s="309">
        <f t="shared" si="725"/>
        <v>22700</v>
      </c>
      <c r="Q353" s="309">
        <f t="shared" si="726"/>
        <v>22700</v>
      </c>
      <c r="R353" s="309">
        <f t="shared" si="727"/>
        <v>22700</v>
      </c>
      <c r="S353" s="309">
        <f t="shared" si="728"/>
        <v>22700</v>
      </c>
      <c r="T353" s="309">
        <f t="shared" si="729"/>
        <v>22700</v>
      </c>
      <c r="U353" s="309">
        <f t="shared" si="730"/>
        <v>22700</v>
      </c>
      <c r="V353" s="309">
        <f t="shared" si="731"/>
        <v>22700</v>
      </c>
    </row>
    <row r="354" spans="1:22" ht="15" customHeight="1" x14ac:dyDescent="0.25">
      <c r="A354" s="41"/>
      <c r="B354" s="126"/>
      <c r="C354" s="41"/>
      <c r="D354" s="43"/>
      <c r="E354" s="41"/>
      <c r="F354" s="43" t="s">
        <v>333</v>
      </c>
      <c r="G354" s="275"/>
      <c r="H354" s="45"/>
      <c r="I354" s="109" t="s">
        <v>980</v>
      </c>
      <c r="J354" s="291">
        <v>138000</v>
      </c>
      <c r="K354" s="309">
        <f t="shared" si="720"/>
        <v>11500</v>
      </c>
      <c r="L354" s="309">
        <f t="shared" si="721"/>
        <v>11500</v>
      </c>
      <c r="M354" s="309">
        <f t="shared" si="722"/>
        <v>11500</v>
      </c>
      <c r="N354" s="309">
        <f t="shared" si="723"/>
        <v>11500</v>
      </c>
      <c r="O354" s="309">
        <f t="shared" si="724"/>
        <v>11500</v>
      </c>
      <c r="P354" s="309">
        <f t="shared" si="725"/>
        <v>11500</v>
      </c>
      <c r="Q354" s="309">
        <f t="shared" si="726"/>
        <v>11500</v>
      </c>
      <c r="R354" s="309">
        <f t="shared" si="727"/>
        <v>11500</v>
      </c>
      <c r="S354" s="309">
        <f t="shared" si="728"/>
        <v>11500</v>
      </c>
      <c r="T354" s="309">
        <f t="shared" si="729"/>
        <v>11500</v>
      </c>
      <c r="U354" s="309">
        <f t="shared" si="730"/>
        <v>11500</v>
      </c>
      <c r="V354" s="309">
        <f t="shared" si="731"/>
        <v>11500</v>
      </c>
    </row>
    <row r="355" spans="1:22" ht="15" customHeight="1" x14ac:dyDescent="0.25">
      <c r="A355" s="41"/>
      <c r="B355" s="126"/>
      <c r="C355" s="41"/>
      <c r="D355" s="43"/>
      <c r="E355" s="41"/>
      <c r="F355" s="43" t="s">
        <v>348</v>
      </c>
      <c r="G355" s="275"/>
      <c r="H355" s="45"/>
      <c r="I355" s="109" t="s">
        <v>981</v>
      </c>
      <c r="J355" s="291">
        <v>51600</v>
      </c>
      <c r="K355" s="309">
        <f t="shared" si="720"/>
        <v>4300</v>
      </c>
      <c r="L355" s="309">
        <f t="shared" si="721"/>
        <v>4300</v>
      </c>
      <c r="M355" s="309">
        <f t="shared" si="722"/>
        <v>4300</v>
      </c>
      <c r="N355" s="309">
        <f t="shared" si="723"/>
        <v>4300</v>
      </c>
      <c r="O355" s="309">
        <f t="shared" si="724"/>
        <v>4300</v>
      </c>
      <c r="P355" s="309">
        <f t="shared" si="725"/>
        <v>4300</v>
      </c>
      <c r="Q355" s="309">
        <f t="shared" si="726"/>
        <v>4300</v>
      </c>
      <c r="R355" s="309">
        <f t="shared" si="727"/>
        <v>4300</v>
      </c>
      <c r="S355" s="309">
        <f t="shared" si="728"/>
        <v>4300</v>
      </c>
      <c r="T355" s="309">
        <f t="shared" si="729"/>
        <v>4300</v>
      </c>
      <c r="U355" s="309">
        <f t="shared" si="730"/>
        <v>4300</v>
      </c>
      <c r="V355" s="309">
        <f t="shared" si="731"/>
        <v>4300</v>
      </c>
    </row>
    <row r="356" spans="1:22" ht="15" customHeight="1" x14ac:dyDescent="0.25">
      <c r="A356" s="41" t="s">
        <v>321</v>
      </c>
      <c r="B356" s="126">
        <v>1125100000</v>
      </c>
      <c r="C356" s="41">
        <v>31111</v>
      </c>
      <c r="D356" s="43" t="s">
        <v>1375</v>
      </c>
      <c r="E356" s="41" t="s">
        <v>375</v>
      </c>
      <c r="F356" s="104" t="s">
        <v>1193</v>
      </c>
      <c r="G356" s="275" t="s">
        <v>856</v>
      </c>
      <c r="H356" s="45" t="s">
        <v>324</v>
      </c>
      <c r="I356" s="108" t="s">
        <v>982</v>
      </c>
      <c r="J356" s="292">
        <f>J357+J358</f>
        <v>156000</v>
      </c>
      <c r="K356" s="309">
        <f t="shared" si="720"/>
        <v>13000</v>
      </c>
      <c r="L356" s="309">
        <f t="shared" si="721"/>
        <v>13000</v>
      </c>
      <c r="M356" s="309">
        <f t="shared" si="722"/>
        <v>13000</v>
      </c>
      <c r="N356" s="309">
        <f t="shared" si="723"/>
        <v>13000</v>
      </c>
      <c r="O356" s="309">
        <f t="shared" si="724"/>
        <v>13000</v>
      </c>
      <c r="P356" s="309">
        <f t="shared" si="725"/>
        <v>13000</v>
      </c>
      <c r="Q356" s="309">
        <f t="shared" si="726"/>
        <v>13000</v>
      </c>
      <c r="R356" s="309">
        <f t="shared" si="727"/>
        <v>13000</v>
      </c>
      <c r="S356" s="309">
        <f t="shared" si="728"/>
        <v>13000</v>
      </c>
      <c r="T356" s="309">
        <f t="shared" si="729"/>
        <v>13000</v>
      </c>
      <c r="U356" s="309">
        <f t="shared" si="730"/>
        <v>13000</v>
      </c>
      <c r="V356" s="309">
        <f t="shared" si="731"/>
        <v>13000</v>
      </c>
    </row>
    <row r="357" spans="1:22" ht="15" customHeight="1" x14ac:dyDescent="0.25">
      <c r="A357" s="41"/>
      <c r="B357" s="41"/>
      <c r="C357" s="41"/>
      <c r="D357" s="43"/>
      <c r="E357" s="41"/>
      <c r="F357" s="43" t="s">
        <v>324</v>
      </c>
      <c r="G357" s="275"/>
      <c r="H357" s="45"/>
      <c r="I357" s="109" t="s">
        <v>983</v>
      </c>
      <c r="J357" s="291">
        <v>36000</v>
      </c>
      <c r="K357" s="309">
        <f t="shared" si="720"/>
        <v>3000</v>
      </c>
      <c r="L357" s="309">
        <f t="shared" si="721"/>
        <v>3000</v>
      </c>
      <c r="M357" s="309">
        <f t="shared" si="722"/>
        <v>3000</v>
      </c>
      <c r="N357" s="309">
        <f t="shared" si="723"/>
        <v>3000</v>
      </c>
      <c r="O357" s="309">
        <f t="shared" si="724"/>
        <v>3000</v>
      </c>
      <c r="P357" s="309">
        <f t="shared" si="725"/>
        <v>3000</v>
      </c>
      <c r="Q357" s="309">
        <f t="shared" si="726"/>
        <v>3000</v>
      </c>
      <c r="R357" s="309">
        <f t="shared" si="727"/>
        <v>3000</v>
      </c>
      <c r="S357" s="309">
        <f t="shared" si="728"/>
        <v>3000</v>
      </c>
      <c r="T357" s="309">
        <f t="shared" si="729"/>
        <v>3000</v>
      </c>
      <c r="U357" s="309">
        <f t="shared" si="730"/>
        <v>3000</v>
      </c>
      <c r="V357" s="309">
        <f t="shared" si="731"/>
        <v>3000</v>
      </c>
    </row>
    <row r="358" spans="1:22" ht="15" customHeight="1" x14ac:dyDescent="0.25">
      <c r="A358" s="41"/>
      <c r="B358" s="41"/>
      <c r="C358" s="41"/>
      <c r="D358" s="43"/>
      <c r="E358" s="41"/>
      <c r="F358" s="43" t="s">
        <v>333</v>
      </c>
      <c r="G358" s="275"/>
      <c r="H358" s="45"/>
      <c r="I358" s="109" t="s">
        <v>984</v>
      </c>
      <c r="J358" s="291">
        <v>120000</v>
      </c>
      <c r="K358" s="309">
        <f t="shared" si="720"/>
        <v>10000</v>
      </c>
      <c r="L358" s="309">
        <f t="shared" si="721"/>
        <v>10000</v>
      </c>
      <c r="M358" s="309">
        <f t="shared" si="722"/>
        <v>10000</v>
      </c>
      <c r="N358" s="309">
        <f t="shared" si="723"/>
        <v>10000</v>
      </c>
      <c r="O358" s="309">
        <f t="shared" si="724"/>
        <v>10000</v>
      </c>
      <c r="P358" s="309">
        <f t="shared" si="725"/>
        <v>10000</v>
      </c>
      <c r="Q358" s="309">
        <f t="shared" si="726"/>
        <v>10000</v>
      </c>
      <c r="R358" s="309">
        <f t="shared" si="727"/>
        <v>10000</v>
      </c>
      <c r="S358" s="309">
        <f t="shared" si="728"/>
        <v>10000</v>
      </c>
      <c r="T358" s="309">
        <f t="shared" si="729"/>
        <v>10000</v>
      </c>
      <c r="U358" s="309">
        <f t="shared" si="730"/>
        <v>10000</v>
      </c>
      <c r="V358" s="309">
        <f t="shared" si="731"/>
        <v>10000</v>
      </c>
    </row>
    <row r="359" spans="1:22" ht="15" customHeight="1" x14ac:dyDescent="0.25">
      <c r="A359" s="41" t="s">
        <v>321</v>
      </c>
      <c r="B359" s="126">
        <v>1125100000</v>
      </c>
      <c r="C359" s="41">
        <v>31111</v>
      </c>
      <c r="D359" s="43" t="s">
        <v>1375</v>
      </c>
      <c r="E359" s="41" t="s">
        <v>375</v>
      </c>
      <c r="F359" s="104" t="s">
        <v>1194</v>
      </c>
      <c r="G359" s="275" t="s">
        <v>856</v>
      </c>
      <c r="H359" s="45" t="s">
        <v>324</v>
      </c>
      <c r="I359" s="108" t="s">
        <v>985</v>
      </c>
      <c r="J359" s="292">
        <f>SUM(J360:J363)</f>
        <v>888000</v>
      </c>
      <c r="K359" s="309">
        <f t="shared" si="720"/>
        <v>74000</v>
      </c>
      <c r="L359" s="309">
        <f t="shared" si="721"/>
        <v>74000</v>
      </c>
      <c r="M359" s="309">
        <f t="shared" si="722"/>
        <v>74000</v>
      </c>
      <c r="N359" s="309">
        <f t="shared" si="723"/>
        <v>74000</v>
      </c>
      <c r="O359" s="309">
        <f t="shared" si="724"/>
        <v>74000</v>
      </c>
      <c r="P359" s="309">
        <f t="shared" si="725"/>
        <v>74000</v>
      </c>
      <c r="Q359" s="309">
        <f t="shared" si="726"/>
        <v>74000</v>
      </c>
      <c r="R359" s="309">
        <f t="shared" si="727"/>
        <v>74000</v>
      </c>
      <c r="S359" s="309">
        <f t="shared" si="728"/>
        <v>74000</v>
      </c>
      <c r="T359" s="309">
        <f t="shared" si="729"/>
        <v>74000</v>
      </c>
      <c r="U359" s="309">
        <f t="shared" si="730"/>
        <v>74000</v>
      </c>
      <c r="V359" s="309">
        <f t="shared" si="731"/>
        <v>74000</v>
      </c>
    </row>
    <row r="360" spans="1:22" ht="15" customHeight="1" x14ac:dyDescent="0.25">
      <c r="A360" s="41"/>
      <c r="B360" s="41"/>
      <c r="C360" s="41"/>
      <c r="D360" s="43"/>
      <c r="E360" s="41"/>
      <c r="F360" s="43" t="s">
        <v>324</v>
      </c>
      <c r="G360" s="275"/>
      <c r="H360" s="45"/>
      <c r="I360" s="109" t="s">
        <v>986</v>
      </c>
      <c r="J360" s="291">
        <v>222000</v>
      </c>
      <c r="K360" s="309">
        <f t="shared" si="720"/>
        <v>18500</v>
      </c>
      <c r="L360" s="309">
        <f t="shared" si="721"/>
        <v>18500</v>
      </c>
      <c r="M360" s="309">
        <f t="shared" si="722"/>
        <v>18500</v>
      </c>
      <c r="N360" s="309">
        <f t="shared" si="723"/>
        <v>18500</v>
      </c>
      <c r="O360" s="309">
        <f t="shared" si="724"/>
        <v>18500</v>
      </c>
      <c r="P360" s="309">
        <f t="shared" si="725"/>
        <v>18500</v>
      </c>
      <c r="Q360" s="309">
        <f t="shared" si="726"/>
        <v>18500</v>
      </c>
      <c r="R360" s="309">
        <f t="shared" si="727"/>
        <v>18500</v>
      </c>
      <c r="S360" s="309">
        <f t="shared" si="728"/>
        <v>18500</v>
      </c>
      <c r="T360" s="309">
        <f t="shared" si="729"/>
        <v>18500</v>
      </c>
      <c r="U360" s="309">
        <f t="shared" si="730"/>
        <v>18500</v>
      </c>
      <c r="V360" s="309">
        <f t="shared" si="731"/>
        <v>18500</v>
      </c>
    </row>
    <row r="361" spans="1:22" ht="15" customHeight="1" x14ac:dyDescent="0.25">
      <c r="A361" s="41"/>
      <c r="B361" s="41"/>
      <c r="C361" s="41"/>
      <c r="D361" s="43"/>
      <c r="E361" s="41"/>
      <c r="F361" s="43" t="s">
        <v>333</v>
      </c>
      <c r="G361" s="275"/>
      <c r="H361" s="45"/>
      <c r="I361" s="109" t="s">
        <v>987</v>
      </c>
      <c r="J361" s="291">
        <v>222000</v>
      </c>
      <c r="K361" s="309">
        <f t="shared" si="720"/>
        <v>18500</v>
      </c>
      <c r="L361" s="309">
        <f t="shared" si="721"/>
        <v>18500</v>
      </c>
      <c r="M361" s="309">
        <f t="shared" si="722"/>
        <v>18500</v>
      </c>
      <c r="N361" s="309">
        <f t="shared" si="723"/>
        <v>18500</v>
      </c>
      <c r="O361" s="309">
        <f t="shared" si="724"/>
        <v>18500</v>
      </c>
      <c r="P361" s="309">
        <f t="shared" si="725"/>
        <v>18500</v>
      </c>
      <c r="Q361" s="309">
        <f t="shared" si="726"/>
        <v>18500</v>
      </c>
      <c r="R361" s="309">
        <f t="shared" si="727"/>
        <v>18500</v>
      </c>
      <c r="S361" s="309">
        <f t="shared" si="728"/>
        <v>18500</v>
      </c>
      <c r="T361" s="309">
        <f t="shared" si="729"/>
        <v>18500</v>
      </c>
      <c r="U361" s="309">
        <f t="shared" si="730"/>
        <v>18500</v>
      </c>
      <c r="V361" s="309">
        <f t="shared" si="731"/>
        <v>18500</v>
      </c>
    </row>
    <row r="362" spans="1:22" ht="15" customHeight="1" x14ac:dyDescent="0.25">
      <c r="A362" s="41"/>
      <c r="B362" s="41"/>
      <c r="C362" s="41"/>
      <c r="D362" s="43"/>
      <c r="E362" s="41"/>
      <c r="F362" s="43" t="s">
        <v>348</v>
      </c>
      <c r="G362" s="275"/>
      <c r="H362" s="45"/>
      <c r="I362" s="109" t="s">
        <v>988</v>
      </c>
      <c r="J362" s="291">
        <v>222000</v>
      </c>
      <c r="K362" s="309">
        <f t="shared" si="720"/>
        <v>18500</v>
      </c>
      <c r="L362" s="309">
        <f t="shared" si="721"/>
        <v>18500</v>
      </c>
      <c r="M362" s="309">
        <f t="shared" si="722"/>
        <v>18500</v>
      </c>
      <c r="N362" s="309">
        <f t="shared" si="723"/>
        <v>18500</v>
      </c>
      <c r="O362" s="309">
        <f t="shared" si="724"/>
        <v>18500</v>
      </c>
      <c r="P362" s="309">
        <f t="shared" si="725"/>
        <v>18500</v>
      </c>
      <c r="Q362" s="309">
        <f t="shared" si="726"/>
        <v>18500</v>
      </c>
      <c r="R362" s="309">
        <f t="shared" si="727"/>
        <v>18500</v>
      </c>
      <c r="S362" s="309">
        <f t="shared" si="728"/>
        <v>18500</v>
      </c>
      <c r="T362" s="309">
        <f t="shared" si="729"/>
        <v>18500</v>
      </c>
      <c r="U362" s="309">
        <f t="shared" si="730"/>
        <v>18500</v>
      </c>
      <c r="V362" s="309">
        <f t="shared" si="731"/>
        <v>18500</v>
      </c>
    </row>
    <row r="363" spans="1:22" ht="15" customHeight="1" x14ac:dyDescent="0.25">
      <c r="A363" s="41"/>
      <c r="B363" s="41"/>
      <c r="C363" s="41"/>
      <c r="D363" s="43"/>
      <c r="E363" s="41"/>
      <c r="F363" s="43" t="s">
        <v>347</v>
      </c>
      <c r="G363" s="275"/>
      <c r="H363" s="45"/>
      <c r="I363" s="109" t="s">
        <v>989</v>
      </c>
      <c r="J363" s="291">
        <v>222000</v>
      </c>
      <c r="K363" s="309">
        <f t="shared" si="720"/>
        <v>18500</v>
      </c>
      <c r="L363" s="309">
        <f t="shared" si="721"/>
        <v>18500</v>
      </c>
      <c r="M363" s="309">
        <f t="shared" si="722"/>
        <v>18500</v>
      </c>
      <c r="N363" s="309">
        <f t="shared" si="723"/>
        <v>18500</v>
      </c>
      <c r="O363" s="309">
        <f t="shared" si="724"/>
        <v>18500</v>
      </c>
      <c r="P363" s="309">
        <f t="shared" si="725"/>
        <v>18500</v>
      </c>
      <c r="Q363" s="309">
        <f t="shared" si="726"/>
        <v>18500</v>
      </c>
      <c r="R363" s="309">
        <f t="shared" si="727"/>
        <v>18500</v>
      </c>
      <c r="S363" s="309">
        <f t="shared" si="728"/>
        <v>18500</v>
      </c>
      <c r="T363" s="309">
        <f t="shared" si="729"/>
        <v>18500</v>
      </c>
      <c r="U363" s="309">
        <f t="shared" si="730"/>
        <v>18500</v>
      </c>
      <c r="V363" s="309">
        <f t="shared" si="731"/>
        <v>18500</v>
      </c>
    </row>
    <row r="364" spans="1:22" ht="15" customHeight="1" x14ac:dyDescent="0.25">
      <c r="A364" s="41"/>
      <c r="B364" s="41"/>
      <c r="C364" s="41"/>
      <c r="D364" s="43"/>
      <c r="E364" s="41"/>
      <c r="F364" s="43"/>
      <c r="G364" s="275"/>
      <c r="H364" s="45"/>
      <c r="I364" s="50" t="s">
        <v>908</v>
      </c>
      <c r="J364" s="295">
        <f>SUM(J346:J363)-J348-J352-J356-J359</f>
        <v>18278490</v>
      </c>
      <c r="K364" s="312">
        <f t="shared" si="720"/>
        <v>1523207.5</v>
      </c>
      <c r="L364" s="312">
        <f t="shared" si="721"/>
        <v>1523207.5</v>
      </c>
      <c r="M364" s="312">
        <f t="shared" si="722"/>
        <v>1523207.5</v>
      </c>
      <c r="N364" s="312">
        <f t="shared" si="723"/>
        <v>1523207.5</v>
      </c>
      <c r="O364" s="312">
        <f t="shared" si="724"/>
        <v>1523207.5</v>
      </c>
      <c r="P364" s="312">
        <f t="shared" si="725"/>
        <v>1523207.5</v>
      </c>
      <c r="Q364" s="312">
        <f t="shared" si="726"/>
        <v>1523207.5</v>
      </c>
      <c r="R364" s="312">
        <f t="shared" si="727"/>
        <v>1523207.5</v>
      </c>
      <c r="S364" s="312">
        <f t="shared" si="728"/>
        <v>1523207.5</v>
      </c>
      <c r="T364" s="312">
        <f t="shared" si="729"/>
        <v>1523207.5</v>
      </c>
      <c r="U364" s="312">
        <f t="shared" si="730"/>
        <v>1523207.5</v>
      </c>
      <c r="V364" s="310">
        <f t="shared" si="731"/>
        <v>1523207.5</v>
      </c>
    </row>
    <row r="365" spans="1:22" ht="15" customHeight="1" x14ac:dyDescent="0.25">
      <c r="A365" s="41"/>
      <c r="B365" s="41"/>
      <c r="C365" s="41"/>
      <c r="D365" s="43"/>
      <c r="E365" s="41"/>
      <c r="F365" s="104" t="s">
        <v>990</v>
      </c>
      <c r="G365" s="275"/>
      <c r="H365" s="45"/>
      <c r="I365" s="108" t="s">
        <v>991</v>
      </c>
      <c r="J365" s="291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</row>
    <row r="366" spans="1:22" ht="15" customHeight="1" x14ac:dyDescent="0.25">
      <c r="A366" s="41"/>
      <c r="B366" s="41"/>
      <c r="C366" s="41"/>
      <c r="D366" s="43"/>
      <c r="E366" s="41"/>
      <c r="F366" s="104" t="s">
        <v>614</v>
      </c>
      <c r="G366" s="275"/>
      <c r="H366" s="45"/>
      <c r="I366" s="108" t="s">
        <v>992</v>
      </c>
      <c r="J366" s="291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</row>
    <row r="367" spans="1:22" ht="15" customHeight="1" x14ac:dyDescent="0.25">
      <c r="A367" s="41" t="s">
        <v>321</v>
      </c>
      <c r="B367" s="126">
        <v>1125100000</v>
      </c>
      <c r="C367" s="41">
        <v>31111</v>
      </c>
      <c r="D367" s="43" t="s">
        <v>1375</v>
      </c>
      <c r="E367" s="41" t="s">
        <v>375</v>
      </c>
      <c r="F367" s="43" t="s">
        <v>1195</v>
      </c>
      <c r="G367" s="275" t="s">
        <v>913</v>
      </c>
      <c r="H367" s="45" t="s">
        <v>333</v>
      </c>
      <c r="I367" s="109" t="s">
        <v>993</v>
      </c>
      <c r="J367" s="291">
        <v>80000</v>
      </c>
      <c r="K367" s="309">
        <f t="shared" ref="K367:K370" si="732">J367/12</f>
        <v>6666.666666666667</v>
      </c>
      <c r="L367" s="309">
        <f t="shared" ref="L367:L370" si="733">J367/12</f>
        <v>6666.666666666667</v>
      </c>
      <c r="M367" s="309">
        <f t="shared" ref="M367:M370" si="734">J367/12</f>
        <v>6666.666666666667</v>
      </c>
      <c r="N367" s="309">
        <f t="shared" ref="N367:N370" si="735">J367/12</f>
        <v>6666.666666666667</v>
      </c>
      <c r="O367" s="309">
        <f t="shared" ref="O367:O370" si="736">J367/12</f>
        <v>6666.666666666667</v>
      </c>
      <c r="P367" s="309">
        <f t="shared" ref="P367:P370" si="737">J367/12</f>
        <v>6666.666666666667</v>
      </c>
      <c r="Q367" s="309">
        <f t="shared" ref="Q367:Q370" si="738">J367/12</f>
        <v>6666.666666666667</v>
      </c>
      <c r="R367" s="309">
        <f t="shared" ref="R367:R370" si="739">J367/12</f>
        <v>6666.666666666667</v>
      </c>
      <c r="S367" s="309">
        <f t="shared" ref="S367:S370" si="740">J367/12</f>
        <v>6666.666666666667</v>
      </c>
      <c r="T367" s="309">
        <f t="shared" ref="T367:T370" si="741">J367/12</f>
        <v>6666.666666666667</v>
      </c>
      <c r="U367" s="309">
        <f t="shared" ref="U367:U370" si="742">J367/12</f>
        <v>6666.666666666667</v>
      </c>
      <c r="V367" s="309">
        <f t="shared" ref="V367:V370" si="743">J367/12</f>
        <v>6666.666666666667</v>
      </c>
    </row>
    <row r="368" spans="1:22" ht="15" customHeight="1" x14ac:dyDescent="0.25">
      <c r="A368" s="41" t="s">
        <v>321</v>
      </c>
      <c r="B368" s="126">
        <v>1125100000</v>
      </c>
      <c r="C368" s="41">
        <v>31111</v>
      </c>
      <c r="D368" s="43" t="s">
        <v>1375</v>
      </c>
      <c r="E368" s="41" t="s">
        <v>375</v>
      </c>
      <c r="F368" s="43" t="s">
        <v>1196</v>
      </c>
      <c r="G368" s="275" t="s">
        <v>913</v>
      </c>
      <c r="H368" s="45" t="s">
        <v>333</v>
      </c>
      <c r="I368" s="109" t="s">
        <v>994</v>
      </c>
      <c r="J368" s="291">
        <v>100000</v>
      </c>
      <c r="K368" s="309">
        <f t="shared" si="732"/>
        <v>8333.3333333333339</v>
      </c>
      <c r="L368" s="309">
        <f t="shared" si="733"/>
        <v>8333.3333333333339</v>
      </c>
      <c r="M368" s="309">
        <f t="shared" si="734"/>
        <v>8333.3333333333339</v>
      </c>
      <c r="N368" s="309">
        <f t="shared" si="735"/>
        <v>8333.3333333333339</v>
      </c>
      <c r="O368" s="309">
        <f t="shared" si="736"/>
        <v>8333.3333333333339</v>
      </c>
      <c r="P368" s="309">
        <f t="shared" si="737"/>
        <v>8333.3333333333339</v>
      </c>
      <c r="Q368" s="309">
        <f t="shared" si="738"/>
        <v>8333.3333333333339</v>
      </c>
      <c r="R368" s="309">
        <f t="shared" si="739"/>
        <v>8333.3333333333339</v>
      </c>
      <c r="S368" s="309">
        <f t="shared" si="740"/>
        <v>8333.3333333333339</v>
      </c>
      <c r="T368" s="309">
        <f t="shared" si="741"/>
        <v>8333.3333333333339</v>
      </c>
      <c r="U368" s="309">
        <f t="shared" si="742"/>
        <v>8333.3333333333339</v>
      </c>
      <c r="V368" s="309">
        <f t="shared" si="743"/>
        <v>8333.3333333333339</v>
      </c>
    </row>
    <row r="369" spans="1:22" ht="15" customHeight="1" x14ac:dyDescent="0.25">
      <c r="A369" s="41" t="s">
        <v>321</v>
      </c>
      <c r="B369" s="126">
        <v>1125100000</v>
      </c>
      <c r="C369" s="41">
        <v>31111</v>
      </c>
      <c r="D369" s="43" t="s">
        <v>1375</v>
      </c>
      <c r="E369" s="41" t="s">
        <v>375</v>
      </c>
      <c r="F369" s="43" t="s">
        <v>1197</v>
      </c>
      <c r="G369" s="275" t="s">
        <v>913</v>
      </c>
      <c r="H369" s="45" t="s">
        <v>333</v>
      </c>
      <c r="I369" s="109" t="s">
        <v>995</v>
      </c>
      <c r="J369" s="291">
        <v>100000</v>
      </c>
      <c r="K369" s="309">
        <f t="shared" si="732"/>
        <v>8333.3333333333339</v>
      </c>
      <c r="L369" s="309">
        <f t="shared" si="733"/>
        <v>8333.3333333333339</v>
      </c>
      <c r="M369" s="309">
        <f t="shared" si="734"/>
        <v>8333.3333333333339</v>
      </c>
      <c r="N369" s="309">
        <f t="shared" si="735"/>
        <v>8333.3333333333339</v>
      </c>
      <c r="O369" s="309">
        <f t="shared" si="736"/>
        <v>8333.3333333333339</v>
      </c>
      <c r="P369" s="309">
        <f t="shared" si="737"/>
        <v>8333.3333333333339</v>
      </c>
      <c r="Q369" s="309">
        <f t="shared" si="738"/>
        <v>8333.3333333333339</v>
      </c>
      <c r="R369" s="309">
        <f t="shared" si="739"/>
        <v>8333.3333333333339</v>
      </c>
      <c r="S369" s="309">
        <f t="shared" si="740"/>
        <v>8333.3333333333339</v>
      </c>
      <c r="T369" s="309">
        <f t="shared" si="741"/>
        <v>8333.3333333333339</v>
      </c>
      <c r="U369" s="309">
        <f t="shared" si="742"/>
        <v>8333.3333333333339</v>
      </c>
      <c r="V369" s="309">
        <f t="shared" si="743"/>
        <v>8333.3333333333339</v>
      </c>
    </row>
    <row r="370" spans="1:22" ht="15" customHeight="1" x14ac:dyDescent="0.25">
      <c r="A370" s="41" t="s">
        <v>321</v>
      </c>
      <c r="B370" s="126">
        <v>1125100000</v>
      </c>
      <c r="C370" s="41">
        <v>31111</v>
      </c>
      <c r="D370" s="43" t="s">
        <v>1375</v>
      </c>
      <c r="E370" s="41" t="s">
        <v>375</v>
      </c>
      <c r="F370" s="43" t="s">
        <v>1198</v>
      </c>
      <c r="G370" s="275" t="s">
        <v>913</v>
      </c>
      <c r="H370" s="45" t="s">
        <v>333</v>
      </c>
      <c r="I370" s="109" t="s">
        <v>1107</v>
      </c>
      <c r="J370" s="291">
        <v>150000</v>
      </c>
      <c r="K370" s="309">
        <f t="shared" si="732"/>
        <v>12500</v>
      </c>
      <c r="L370" s="309">
        <f t="shared" si="733"/>
        <v>12500</v>
      </c>
      <c r="M370" s="309">
        <f t="shared" si="734"/>
        <v>12500</v>
      </c>
      <c r="N370" s="309">
        <f t="shared" si="735"/>
        <v>12500</v>
      </c>
      <c r="O370" s="309">
        <f t="shared" si="736"/>
        <v>12500</v>
      </c>
      <c r="P370" s="309">
        <f t="shared" si="737"/>
        <v>12500</v>
      </c>
      <c r="Q370" s="309">
        <f t="shared" si="738"/>
        <v>12500</v>
      </c>
      <c r="R370" s="309">
        <f t="shared" si="739"/>
        <v>12500</v>
      </c>
      <c r="S370" s="309">
        <f t="shared" si="740"/>
        <v>12500</v>
      </c>
      <c r="T370" s="309">
        <f t="shared" si="741"/>
        <v>12500</v>
      </c>
      <c r="U370" s="309">
        <f t="shared" si="742"/>
        <v>12500</v>
      </c>
      <c r="V370" s="309">
        <f t="shared" si="743"/>
        <v>12500</v>
      </c>
    </row>
    <row r="371" spans="1:22" ht="15" customHeight="1" x14ac:dyDescent="0.25">
      <c r="A371" s="41"/>
      <c r="B371" s="41"/>
      <c r="C371" s="41"/>
      <c r="D371" s="43"/>
      <c r="E371" s="41"/>
      <c r="F371" s="104" t="s">
        <v>996</v>
      </c>
      <c r="G371" s="275"/>
      <c r="H371" s="45"/>
      <c r="I371" s="108" t="s">
        <v>997</v>
      </c>
      <c r="J371" s="291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</row>
    <row r="372" spans="1:22" ht="15" customHeight="1" x14ac:dyDescent="0.25">
      <c r="A372" s="41" t="s">
        <v>321</v>
      </c>
      <c r="B372" s="126">
        <v>1125100000</v>
      </c>
      <c r="C372" s="41">
        <v>31111</v>
      </c>
      <c r="D372" s="43" t="s">
        <v>1375</v>
      </c>
      <c r="E372" s="41" t="s">
        <v>375</v>
      </c>
      <c r="F372" s="43" t="s">
        <v>1199</v>
      </c>
      <c r="G372" s="275" t="s">
        <v>913</v>
      </c>
      <c r="H372" s="45" t="s">
        <v>333</v>
      </c>
      <c r="I372" s="109" t="s">
        <v>998</v>
      </c>
      <c r="J372" s="291">
        <v>25000</v>
      </c>
      <c r="K372" s="309">
        <f t="shared" ref="K372:K373" si="744">J372/12</f>
        <v>2083.3333333333335</v>
      </c>
      <c r="L372" s="309">
        <f t="shared" ref="L372:L373" si="745">J372/12</f>
        <v>2083.3333333333335</v>
      </c>
      <c r="M372" s="309">
        <f t="shared" ref="M372:M373" si="746">J372/12</f>
        <v>2083.3333333333335</v>
      </c>
      <c r="N372" s="309">
        <f t="shared" ref="N372:N373" si="747">J372/12</f>
        <v>2083.3333333333335</v>
      </c>
      <c r="O372" s="309">
        <f t="shared" ref="O372:O373" si="748">J372/12</f>
        <v>2083.3333333333335</v>
      </c>
      <c r="P372" s="309">
        <f t="shared" ref="P372:P373" si="749">J372/12</f>
        <v>2083.3333333333335</v>
      </c>
      <c r="Q372" s="309">
        <f t="shared" ref="Q372:Q373" si="750">J372/12</f>
        <v>2083.3333333333335</v>
      </c>
      <c r="R372" s="309">
        <f t="shared" ref="R372:R373" si="751">J372/12</f>
        <v>2083.3333333333335</v>
      </c>
      <c r="S372" s="309">
        <f t="shared" ref="S372:S373" si="752">J372/12</f>
        <v>2083.3333333333335</v>
      </c>
      <c r="T372" s="309">
        <f t="shared" ref="T372:T373" si="753">J372/12</f>
        <v>2083.3333333333335</v>
      </c>
      <c r="U372" s="309">
        <f t="shared" ref="U372:U373" si="754">J372/12</f>
        <v>2083.3333333333335</v>
      </c>
      <c r="V372" s="309">
        <f t="shared" ref="V372:V373" si="755">J372/12</f>
        <v>2083.3333333333335</v>
      </c>
    </row>
    <row r="373" spans="1:22" ht="15" customHeight="1" x14ac:dyDescent="0.25">
      <c r="A373" s="41" t="s">
        <v>321</v>
      </c>
      <c r="B373" s="126">
        <v>1125100000</v>
      </c>
      <c r="C373" s="41">
        <v>31111</v>
      </c>
      <c r="D373" s="43" t="s">
        <v>1375</v>
      </c>
      <c r="E373" s="41" t="s">
        <v>375</v>
      </c>
      <c r="F373" s="43" t="s">
        <v>1200</v>
      </c>
      <c r="G373" s="275" t="s">
        <v>913</v>
      </c>
      <c r="H373" s="45" t="s">
        <v>333</v>
      </c>
      <c r="I373" s="109" t="s">
        <v>999</v>
      </c>
      <c r="J373" s="291">
        <v>25000</v>
      </c>
      <c r="K373" s="309">
        <f t="shared" si="744"/>
        <v>2083.3333333333335</v>
      </c>
      <c r="L373" s="309">
        <f t="shared" si="745"/>
        <v>2083.3333333333335</v>
      </c>
      <c r="M373" s="309">
        <f t="shared" si="746"/>
        <v>2083.3333333333335</v>
      </c>
      <c r="N373" s="309">
        <f t="shared" si="747"/>
        <v>2083.3333333333335</v>
      </c>
      <c r="O373" s="309">
        <f t="shared" si="748"/>
        <v>2083.3333333333335</v>
      </c>
      <c r="P373" s="309">
        <f t="shared" si="749"/>
        <v>2083.3333333333335</v>
      </c>
      <c r="Q373" s="309">
        <f t="shared" si="750"/>
        <v>2083.3333333333335</v>
      </c>
      <c r="R373" s="309">
        <f t="shared" si="751"/>
        <v>2083.3333333333335</v>
      </c>
      <c r="S373" s="309">
        <f t="shared" si="752"/>
        <v>2083.3333333333335</v>
      </c>
      <c r="T373" s="309">
        <f t="shared" si="753"/>
        <v>2083.3333333333335</v>
      </c>
      <c r="U373" s="309">
        <f t="shared" si="754"/>
        <v>2083.3333333333335</v>
      </c>
      <c r="V373" s="309">
        <f t="shared" si="755"/>
        <v>2083.3333333333335</v>
      </c>
    </row>
    <row r="374" spans="1:22" ht="15" customHeight="1" x14ac:dyDescent="0.25">
      <c r="A374" s="41"/>
      <c r="B374" s="41"/>
      <c r="C374" s="41"/>
      <c r="D374" s="43"/>
      <c r="E374" s="41"/>
      <c r="F374" s="104" t="s">
        <v>1000</v>
      </c>
      <c r="G374" s="275"/>
      <c r="H374" s="45"/>
      <c r="I374" s="109"/>
      <c r="J374" s="291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</row>
    <row r="375" spans="1:22" ht="15" customHeight="1" x14ac:dyDescent="0.25">
      <c r="A375" s="41" t="s">
        <v>321</v>
      </c>
      <c r="B375" s="126">
        <v>1125100000</v>
      </c>
      <c r="C375" s="41">
        <v>31111</v>
      </c>
      <c r="D375" s="43" t="s">
        <v>1375</v>
      </c>
      <c r="E375" s="41" t="s">
        <v>375</v>
      </c>
      <c r="F375" s="43" t="s">
        <v>1201</v>
      </c>
      <c r="G375" s="275" t="s">
        <v>913</v>
      </c>
      <c r="H375" s="45" t="s">
        <v>333</v>
      </c>
      <c r="I375" s="109" t="s">
        <v>1001</v>
      </c>
      <c r="J375" s="291">
        <v>50000</v>
      </c>
      <c r="K375" s="309">
        <f t="shared" ref="K375:K376" si="756">J375/12</f>
        <v>4166.666666666667</v>
      </c>
      <c r="L375" s="309">
        <f t="shared" ref="L375:L376" si="757">J375/12</f>
        <v>4166.666666666667</v>
      </c>
      <c r="M375" s="309">
        <f t="shared" ref="M375:M376" si="758">J375/12</f>
        <v>4166.666666666667</v>
      </c>
      <c r="N375" s="309">
        <f t="shared" ref="N375:N376" si="759">J375/12</f>
        <v>4166.666666666667</v>
      </c>
      <c r="O375" s="309">
        <f t="shared" ref="O375:O376" si="760">J375/12</f>
        <v>4166.666666666667</v>
      </c>
      <c r="P375" s="309">
        <f t="shared" ref="P375:P376" si="761">J375/12</f>
        <v>4166.666666666667</v>
      </c>
      <c r="Q375" s="309">
        <f t="shared" ref="Q375:Q376" si="762">J375/12</f>
        <v>4166.666666666667</v>
      </c>
      <c r="R375" s="309">
        <f t="shared" ref="R375:R376" si="763">J375/12</f>
        <v>4166.666666666667</v>
      </c>
      <c r="S375" s="309">
        <f t="shared" ref="S375:S376" si="764">J375/12</f>
        <v>4166.666666666667</v>
      </c>
      <c r="T375" s="309">
        <f t="shared" ref="T375:T376" si="765">J375/12</f>
        <v>4166.666666666667</v>
      </c>
      <c r="U375" s="309">
        <f t="shared" ref="U375:U376" si="766">J375/12</f>
        <v>4166.666666666667</v>
      </c>
      <c r="V375" s="309">
        <f t="shared" ref="V375:V376" si="767">J375/12</f>
        <v>4166.666666666667</v>
      </c>
    </row>
    <row r="376" spans="1:22" ht="15" customHeight="1" x14ac:dyDescent="0.25">
      <c r="A376" s="41"/>
      <c r="B376" s="41"/>
      <c r="C376" s="41"/>
      <c r="D376" s="43"/>
      <c r="E376" s="41"/>
      <c r="F376" s="43"/>
      <c r="G376" s="275"/>
      <c r="H376" s="45"/>
      <c r="I376" s="50" t="s">
        <v>1003</v>
      </c>
      <c r="J376" s="295">
        <f>SUM(J365:J375)</f>
        <v>530000</v>
      </c>
      <c r="K376" s="312">
        <f t="shared" si="756"/>
        <v>44166.666666666664</v>
      </c>
      <c r="L376" s="312">
        <f t="shared" si="757"/>
        <v>44166.666666666664</v>
      </c>
      <c r="M376" s="312">
        <f t="shared" si="758"/>
        <v>44166.666666666664</v>
      </c>
      <c r="N376" s="312">
        <f t="shared" si="759"/>
        <v>44166.666666666664</v>
      </c>
      <c r="O376" s="312">
        <f t="shared" si="760"/>
        <v>44166.666666666664</v>
      </c>
      <c r="P376" s="312">
        <f t="shared" si="761"/>
        <v>44166.666666666664</v>
      </c>
      <c r="Q376" s="312">
        <f t="shared" si="762"/>
        <v>44166.666666666664</v>
      </c>
      <c r="R376" s="312">
        <f t="shared" si="763"/>
        <v>44166.666666666664</v>
      </c>
      <c r="S376" s="312">
        <f t="shared" si="764"/>
        <v>44166.666666666664</v>
      </c>
      <c r="T376" s="312">
        <f t="shared" si="765"/>
        <v>44166.666666666664</v>
      </c>
      <c r="U376" s="312">
        <f t="shared" si="766"/>
        <v>44166.666666666664</v>
      </c>
      <c r="V376" s="312">
        <f t="shared" si="767"/>
        <v>44166.666666666664</v>
      </c>
    </row>
    <row r="377" spans="1:22" ht="15" customHeight="1" x14ac:dyDescent="0.25">
      <c r="A377" s="41"/>
      <c r="B377" s="41"/>
      <c r="C377" s="41"/>
      <c r="D377" s="43"/>
      <c r="E377" s="41"/>
      <c r="F377" s="104" t="s">
        <v>1004</v>
      </c>
      <c r="G377" s="275"/>
      <c r="H377" s="45"/>
      <c r="I377" s="108" t="s">
        <v>1005</v>
      </c>
      <c r="J377" s="291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</row>
    <row r="378" spans="1:22" ht="15" customHeight="1" x14ac:dyDescent="0.25">
      <c r="A378" s="41"/>
      <c r="B378" s="41"/>
      <c r="C378" s="41"/>
      <c r="D378" s="43"/>
      <c r="E378" s="41"/>
      <c r="F378" s="104" t="s">
        <v>1002</v>
      </c>
      <c r="G378" s="275"/>
      <c r="H378" s="45"/>
      <c r="I378" s="109" t="s">
        <v>1006</v>
      </c>
      <c r="J378" s="291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</row>
    <row r="379" spans="1:22" ht="15" customHeight="1" x14ac:dyDescent="0.25">
      <c r="A379" s="41" t="s">
        <v>321</v>
      </c>
      <c r="B379" s="126">
        <v>1125100000</v>
      </c>
      <c r="C379" s="41">
        <v>31111</v>
      </c>
      <c r="D379" s="43" t="s">
        <v>1375</v>
      </c>
      <c r="E379" s="41" t="s">
        <v>375</v>
      </c>
      <c r="F379" s="43" t="s">
        <v>1202</v>
      </c>
      <c r="G379" s="275" t="s">
        <v>1008</v>
      </c>
      <c r="H379" s="45" t="s">
        <v>324</v>
      </c>
      <c r="I379" s="109" t="s">
        <v>1007</v>
      </c>
      <c r="J379" s="291">
        <v>100000</v>
      </c>
      <c r="K379" s="309">
        <f t="shared" ref="K379:K381" si="768">J379/12</f>
        <v>8333.3333333333339</v>
      </c>
      <c r="L379" s="309">
        <f t="shared" ref="L379:L381" si="769">J379/12</f>
        <v>8333.3333333333339</v>
      </c>
      <c r="M379" s="309">
        <f t="shared" ref="M379:M381" si="770">J379/12</f>
        <v>8333.3333333333339</v>
      </c>
      <c r="N379" s="309">
        <f t="shared" ref="N379:N381" si="771">J379/12</f>
        <v>8333.3333333333339</v>
      </c>
      <c r="O379" s="309">
        <f t="shared" ref="O379:O381" si="772">J379/12</f>
        <v>8333.3333333333339</v>
      </c>
      <c r="P379" s="309">
        <f t="shared" ref="P379:P381" si="773">J379/12</f>
        <v>8333.3333333333339</v>
      </c>
      <c r="Q379" s="309">
        <f t="shared" ref="Q379:Q381" si="774">J379/12</f>
        <v>8333.3333333333339</v>
      </c>
      <c r="R379" s="309">
        <f t="shared" ref="R379:R381" si="775">J379/12</f>
        <v>8333.3333333333339</v>
      </c>
      <c r="S379" s="309">
        <f t="shared" ref="S379:S381" si="776">J379/12</f>
        <v>8333.3333333333339</v>
      </c>
      <c r="T379" s="309">
        <f t="shared" ref="T379:T381" si="777">J379/12</f>
        <v>8333.3333333333339</v>
      </c>
      <c r="U379" s="309">
        <f t="shared" ref="U379:U381" si="778">J379/12</f>
        <v>8333.3333333333339</v>
      </c>
      <c r="V379" s="309">
        <f t="shared" ref="V379:V381" si="779">J379/12</f>
        <v>8333.3333333333339</v>
      </c>
    </row>
    <row r="380" spans="1:22" ht="15" customHeight="1" x14ac:dyDescent="0.25">
      <c r="A380" s="41"/>
      <c r="B380" s="41"/>
      <c r="C380" s="41"/>
      <c r="D380" s="43"/>
      <c r="E380" s="41"/>
      <c r="F380" s="43"/>
      <c r="G380" s="275"/>
      <c r="H380" s="45"/>
      <c r="I380" s="50" t="s">
        <v>1009</v>
      </c>
      <c r="J380" s="295">
        <f>SUM(J377:J379)</f>
        <v>100000</v>
      </c>
      <c r="K380" s="312">
        <f t="shared" si="768"/>
        <v>8333.3333333333339</v>
      </c>
      <c r="L380" s="312">
        <f t="shared" si="769"/>
        <v>8333.3333333333339</v>
      </c>
      <c r="M380" s="312">
        <f t="shared" si="770"/>
        <v>8333.3333333333339</v>
      </c>
      <c r="N380" s="312">
        <f t="shared" si="771"/>
        <v>8333.3333333333339</v>
      </c>
      <c r="O380" s="312">
        <f t="shared" si="772"/>
        <v>8333.3333333333339</v>
      </c>
      <c r="P380" s="312">
        <f t="shared" si="773"/>
        <v>8333.3333333333339</v>
      </c>
      <c r="Q380" s="312">
        <f t="shared" si="774"/>
        <v>8333.3333333333339</v>
      </c>
      <c r="R380" s="312">
        <f t="shared" si="775"/>
        <v>8333.3333333333339</v>
      </c>
      <c r="S380" s="312">
        <f t="shared" si="776"/>
        <v>8333.3333333333339</v>
      </c>
      <c r="T380" s="312">
        <f t="shared" si="777"/>
        <v>8333.3333333333339</v>
      </c>
      <c r="U380" s="312">
        <f t="shared" si="778"/>
        <v>8333.3333333333339</v>
      </c>
      <c r="V380" s="312">
        <f t="shared" si="779"/>
        <v>8333.3333333333339</v>
      </c>
    </row>
    <row r="381" spans="1:22" ht="15" customHeight="1" x14ac:dyDescent="0.25">
      <c r="A381" s="41"/>
      <c r="B381" s="41"/>
      <c r="C381" s="41"/>
      <c r="D381" s="43"/>
      <c r="E381" s="41"/>
      <c r="F381" s="43"/>
      <c r="G381" s="275"/>
      <c r="H381" s="45"/>
      <c r="I381" s="110" t="s">
        <v>380</v>
      </c>
      <c r="J381" s="294">
        <f>J270+J303+J345+J364+J376+J380</f>
        <v>60562273.451643839</v>
      </c>
      <c r="K381" s="326">
        <f t="shared" si="768"/>
        <v>5046856.12097032</v>
      </c>
      <c r="L381" s="326">
        <f t="shared" si="769"/>
        <v>5046856.12097032</v>
      </c>
      <c r="M381" s="326">
        <f t="shared" si="770"/>
        <v>5046856.12097032</v>
      </c>
      <c r="N381" s="326">
        <f t="shared" si="771"/>
        <v>5046856.12097032</v>
      </c>
      <c r="O381" s="326">
        <f t="shared" si="772"/>
        <v>5046856.12097032</v>
      </c>
      <c r="P381" s="326">
        <f t="shared" si="773"/>
        <v>5046856.12097032</v>
      </c>
      <c r="Q381" s="326">
        <f t="shared" si="774"/>
        <v>5046856.12097032</v>
      </c>
      <c r="R381" s="326">
        <f t="shared" si="775"/>
        <v>5046856.12097032</v>
      </c>
      <c r="S381" s="326">
        <f t="shared" si="776"/>
        <v>5046856.12097032</v>
      </c>
      <c r="T381" s="326">
        <f t="shared" si="777"/>
        <v>5046856.12097032</v>
      </c>
      <c r="U381" s="326">
        <f t="shared" si="778"/>
        <v>5046856.12097032</v>
      </c>
      <c r="V381" s="326">
        <f t="shared" si="779"/>
        <v>5046856.12097032</v>
      </c>
    </row>
    <row r="382" spans="1:22" ht="15" customHeight="1" x14ac:dyDescent="0.25">
      <c r="A382" s="38" t="s">
        <v>84</v>
      </c>
      <c r="B382" s="51"/>
      <c r="C382" s="13"/>
      <c r="D382" s="39"/>
      <c r="E382" s="13"/>
      <c r="F382" s="13"/>
      <c r="G382" s="277"/>
      <c r="H382" s="40"/>
      <c r="I382" s="55"/>
      <c r="J382" s="13"/>
      <c r="K382" s="311"/>
      <c r="L382" s="311"/>
      <c r="M382" s="311"/>
      <c r="N382" s="311"/>
      <c r="O382" s="311"/>
      <c r="P382" s="311"/>
      <c r="Q382" s="311"/>
      <c r="R382" s="311"/>
      <c r="S382" s="311"/>
      <c r="T382" s="311"/>
      <c r="U382" s="311"/>
      <c r="V382" s="311"/>
    </row>
    <row r="383" spans="1:22" ht="15" customHeight="1" x14ac:dyDescent="0.25">
      <c r="A383" s="41"/>
      <c r="B383" s="41"/>
      <c r="C383" s="41"/>
      <c r="D383" s="43"/>
      <c r="E383" s="41"/>
      <c r="F383" s="44">
        <v>1000</v>
      </c>
      <c r="G383" s="275"/>
      <c r="H383" s="45"/>
      <c r="I383" s="108" t="s">
        <v>326</v>
      </c>
      <c r="J383" s="291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</row>
    <row r="384" spans="1:22" ht="15" customHeight="1" x14ac:dyDescent="0.25">
      <c r="A384" s="41"/>
      <c r="B384" s="41"/>
      <c r="C384" s="41"/>
      <c r="D384" s="43"/>
      <c r="E384" s="41"/>
      <c r="F384" s="44">
        <v>1100</v>
      </c>
      <c r="G384" s="275"/>
      <c r="H384" s="45"/>
      <c r="I384" s="108" t="s">
        <v>327</v>
      </c>
      <c r="J384" s="291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</row>
    <row r="385" spans="1:22" ht="15" customHeight="1" x14ac:dyDescent="0.25">
      <c r="A385" s="41" t="s">
        <v>321</v>
      </c>
      <c r="B385" s="114">
        <v>1525811100</v>
      </c>
      <c r="C385" s="41">
        <v>31111</v>
      </c>
      <c r="D385" s="43" t="s">
        <v>1376</v>
      </c>
      <c r="E385" s="41" t="s">
        <v>1010</v>
      </c>
      <c r="F385" s="41">
        <v>1131</v>
      </c>
      <c r="G385" s="275" t="s">
        <v>341</v>
      </c>
      <c r="H385" s="45" t="s">
        <v>350</v>
      </c>
      <c r="I385" s="109" t="s">
        <v>325</v>
      </c>
      <c r="J385" s="291">
        <f>Nómina!T88</f>
        <v>1290384</v>
      </c>
      <c r="K385" s="309">
        <f t="shared" ref="K385:K388" si="780">J385/12</f>
        <v>107532</v>
      </c>
      <c r="L385" s="309">
        <f t="shared" ref="L385:L388" si="781">J385/12</f>
        <v>107532</v>
      </c>
      <c r="M385" s="309">
        <f t="shared" ref="M385:M388" si="782">J385/12</f>
        <v>107532</v>
      </c>
      <c r="N385" s="309">
        <f t="shared" ref="N385:N388" si="783">J385/12</f>
        <v>107532</v>
      </c>
      <c r="O385" s="309">
        <f t="shared" ref="O385:O388" si="784">J385/12</f>
        <v>107532</v>
      </c>
      <c r="P385" s="309">
        <f t="shared" ref="P385:P388" si="785">J385/12</f>
        <v>107532</v>
      </c>
      <c r="Q385" s="309">
        <f t="shared" ref="Q385:Q388" si="786">J385/12</f>
        <v>107532</v>
      </c>
      <c r="R385" s="309">
        <f t="shared" ref="R385:R388" si="787">J385/12</f>
        <v>107532</v>
      </c>
      <c r="S385" s="309">
        <f t="shared" ref="S385:S388" si="788">J385/12</f>
        <v>107532</v>
      </c>
      <c r="T385" s="309">
        <f t="shared" ref="T385:T388" si="789">J385/12</f>
        <v>107532</v>
      </c>
      <c r="U385" s="309">
        <f t="shared" ref="U385:U388" si="790">J385/12</f>
        <v>107532</v>
      </c>
      <c r="V385" s="309">
        <f t="shared" ref="V385:V388" si="791">J385/12</f>
        <v>107532</v>
      </c>
    </row>
    <row r="386" spans="1:22" ht="15" customHeight="1" x14ac:dyDescent="0.25">
      <c r="A386" s="41" t="s">
        <v>321</v>
      </c>
      <c r="B386" s="114">
        <v>1525811100</v>
      </c>
      <c r="C386" s="41">
        <v>31111</v>
      </c>
      <c r="D386" s="43" t="s">
        <v>1376</v>
      </c>
      <c r="E386" s="41" t="s">
        <v>1010</v>
      </c>
      <c r="F386" s="41">
        <v>1132</v>
      </c>
      <c r="G386" s="275" t="s">
        <v>341</v>
      </c>
      <c r="H386" s="45" t="s">
        <v>350</v>
      </c>
      <c r="I386" s="109" t="s">
        <v>335</v>
      </c>
      <c r="J386" s="291">
        <f>Nómina!U88</f>
        <v>129038.40000000001</v>
      </c>
      <c r="K386" s="309">
        <f t="shared" si="780"/>
        <v>10753.2</v>
      </c>
      <c r="L386" s="309">
        <f t="shared" si="781"/>
        <v>10753.2</v>
      </c>
      <c r="M386" s="309">
        <f t="shared" si="782"/>
        <v>10753.2</v>
      </c>
      <c r="N386" s="309">
        <f t="shared" si="783"/>
        <v>10753.2</v>
      </c>
      <c r="O386" s="309">
        <f t="shared" si="784"/>
        <v>10753.2</v>
      </c>
      <c r="P386" s="309">
        <f t="shared" si="785"/>
        <v>10753.2</v>
      </c>
      <c r="Q386" s="309">
        <f t="shared" si="786"/>
        <v>10753.2</v>
      </c>
      <c r="R386" s="309">
        <f t="shared" si="787"/>
        <v>10753.2</v>
      </c>
      <c r="S386" s="309">
        <f t="shared" si="788"/>
        <v>10753.2</v>
      </c>
      <c r="T386" s="309">
        <f t="shared" si="789"/>
        <v>10753.2</v>
      </c>
      <c r="U386" s="309">
        <f t="shared" si="790"/>
        <v>10753.2</v>
      </c>
      <c r="V386" s="309">
        <f t="shared" si="791"/>
        <v>10753.2</v>
      </c>
    </row>
    <row r="387" spans="1:22" ht="15" customHeight="1" x14ac:dyDescent="0.25">
      <c r="A387" s="41" t="s">
        <v>321</v>
      </c>
      <c r="B387" s="114">
        <v>1525811100</v>
      </c>
      <c r="C387" s="41">
        <v>31111</v>
      </c>
      <c r="D387" s="43" t="s">
        <v>1376</v>
      </c>
      <c r="E387" s="41" t="s">
        <v>1010</v>
      </c>
      <c r="F387" s="41">
        <v>1133</v>
      </c>
      <c r="G387" s="275" t="s">
        <v>341</v>
      </c>
      <c r="H387" s="45" t="s">
        <v>350</v>
      </c>
      <c r="I387" s="111" t="s">
        <v>336</v>
      </c>
      <c r="J387" s="291">
        <f>Nómina!V88</f>
        <v>129038.40000000001</v>
      </c>
      <c r="K387" s="309">
        <f t="shared" si="780"/>
        <v>10753.2</v>
      </c>
      <c r="L387" s="309">
        <f t="shared" si="781"/>
        <v>10753.2</v>
      </c>
      <c r="M387" s="309">
        <f t="shared" si="782"/>
        <v>10753.2</v>
      </c>
      <c r="N387" s="309">
        <f t="shared" si="783"/>
        <v>10753.2</v>
      </c>
      <c r="O387" s="309">
        <f t="shared" si="784"/>
        <v>10753.2</v>
      </c>
      <c r="P387" s="309">
        <f t="shared" si="785"/>
        <v>10753.2</v>
      </c>
      <c r="Q387" s="309">
        <f t="shared" si="786"/>
        <v>10753.2</v>
      </c>
      <c r="R387" s="309">
        <f t="shared" si="787"/>
        <v>10753.2</v>
      </c>
      <c r="S387" s="309">
        <f t="shared" si="788"/>
        <v>10753.2</v>
      </c>
      <c r="T387" s="309">
        <f t="shared" si="789"/>
        <v>10753.2</v>
      </c>
      <c r="U387" s="309">
        <f t="shared" si="790"/>
        <v>10753.2</v>
      </c>
      <c r="V387" s="309">
        <f t="shared" si="791"/>
        <v>10753.2</v>
      </c>
    </row>
    <row r="388" spans="1:22" ht="15" customHeight="1" x14ac:dyDescent="0.25">
      <c r="A388" s="41" t="s">
        <v>321</v>
      </c>
      <c r="B388" s="114">
        <v>1525811100</v>
      </c>
      <c r="C388" s="41">
        <v>31111</v>
      </c>
      <c r="D388" s="43" t="s">
        <v>1376</v>
      </c>
      <c r="E388" s="41" t="s">
        <v>1010</v>
      </c>
      <c r="F388" s="41">
        <v>1134</v>
      </c>
      <c r="G388" s="275" t="s">
        <v>341</v>
      </c>
      <c r="H388" s="45" t="s">
        <v>350</v>
      </c>
      <c r="I388" s="111" t="s">
        <v>337</v>
      </c>
      <c r="J388" s="291">
        <f>Nómina!W88</f>
        <v>129038.40000000001</v>
      </c>
      <c r="K388" s="309">
        <f t="shared" si="780"/>
        <v>10753.2</v>
      </c>
      <c r="L388" s="309">
        <f t="shared" si="781"/>
        <v>10753.2</v>
      </c>
      <c r="M388" s="309">
        <f t="shared" si="782"/>
        <v>10753.2</v>
      </c>
      <c r="N388" s="309">
        <f t="shared" si="783"/>
        <v>10753.2</v>
      </c>
      <c r="O388" s="309">
        <f t="shared" si="784"/>
        <v>10753.2</v>
      </c>
      <c r="P388" s="309">
        <f t="shared" si="785"/>
        <v>10753.2</v>
      </c>
      <c r="Q388" s="309">
        <f t="shared" si="786"/>
        <v>10753.2</v>
      </c>
      <c r="R388" s="309">
        <f t="shared" si="787"/>
        <v>10753.2</v>
      </c>
      <c r="S388" s="309">
        <f t="shared" si="788"/>
        <v>10753.2</v>
      </c>
      <c r="T388" s="309">
        <f t="shared" si="789"/>
        <v>10753.2</v>
      </c>
      <c r="U388" s="309">
        <f t="shared" si="790"/>
        <v>10753.2</v>
      </c>
      <c r="V388" s="309">
        <f t="shared" si="791"/>
        <v>10753.2</v>
      </c>
    </row>
    <row r="389" spans="1:22" ht="15" customHeight="1" x14ac:dyDescent="0.25">
      <c r="A389" s="41"/>
      <c r="B389" s="114"/>
      <c r="C389" s="41"/>
      <c r="D389" s="43"/>
      <c r="E389" s="41"/>
      <c r="F389" s="44">
        <v>1300</v>
      </c>
      <c r="G389" s="275"/>
      <c r="H389" s="45"/>
      <c r="I389" s="108" t="s">
        <v>328</v>
      </c>
      <c r="J389" s="291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</row>
    <row r="390" spans="1:22" ht="15" customHeight="1" x14ac:dyDescent="0.25">
      <c r="A390" s="41" t="s">
        <v>321</v>
      </c>
      <c r="B390" s="114">
        <v>1525811100</v>
      </c>
      <c r="C390" s="41">
        <v>31111</v>
      </c>
      <c r="D390" s="43" t="s">
        <v>1376</v>
      </c>
      <c r="E390" s="41" t="s">
        <v>1010</v>
      </c>
      <c r="F390" s="41">
        <v>1321</v>
      </c>
      <c r="G390" s="275" t="s">
        <v>341</v>
      </c>
      <c r="H390" s="45" t="s">
        <v>350</v>
      </c>
      <c r="I390" s="109" t="s">
        <v>329</v>
      </c>
      <c r="J390" s="291">
        <f>Nómina!Y88</f>
        <v>27575.329315068491</v>
      </c>
      <c r="K390" s="309">
        <f t="shared" ref="K390:K392" si="792">J390/12</f>
        <v>2297.9441095890411</v>
      </c>
      <c r="L390" s="309">
        <f t="shared" ref="L390:L392" si="793">J390/12</f>
        <v>2297.9441095890411</v>
      </c>
      <c r="M390" s="309">
        <f t="shared" ref="M390:M392" si="794">J390/12</f>
        <v>2297.9441095890411</v>
      </c>
      <c r="N390" s="309">
        <f t="shared" ref="N390:N392" si="795">J390/12</f>
        <v>2297.9441095890411</v>
      </c>
      <c r="O390" s="309">
        <f t="shared" ref="O390:O392" si="796">J390/12</f>
        <v>2297.9441095890411</v>
      </c>
      <c r="P390" s="309">
        <f t="shared" ref="P390:P392" si="797">J390/12</f>
        <v>2297.9441095890411</v>
      </c>
      <c r="Q390" s="309">
        <f t="shared" ref="Q390:Q392" si="798">J390/12</f>
        <v>2297.9441095890411</v>
      </c>
      <c r="R390" s="309">
        <f t="shared" ref="R390:R392" si="799">J390/12</f>
        <v>2297.9441095890411</v>
      </c>
      <c r="S390" s="309">
        <f t="shared" ref="S390:S392" si="800">J390/12</f>
        <v>2297.9441095890411</v>
      </c>
      <c r="T390" s="309">
        <f t="shared" ref="T390:T392" si="801">J390/12</f>
        <v>2297.9441095890411</v>
      </c>
      <c r="U390" s="309">
        <f t="shared" ref="U390:U392" si="802">J390/12</f>
        <v>2297.9441095890411</v>
      </c>
      <c r="V390" s="309">
        <f t="shared" ref="V390:V392" si="803">J390/12</f>
        <v>2297.9441095890411</v>
      </c>
    </row>
    <row r="391" spans="1:22" ht="15" customHeight="1" x14ac:dyDescent="0.25">
      <c r="A391" s="41" t="s">
        <v>321</v>
      </c>
      <c r="B391" s="114">
        <v>1525811100</v>
      </c>
      <c r="C391" s="41">
        <v>31111</v>
      </c>
      <c r="D391" s="43" t="s">
        <v>1376</v>
      </c>
      <c r="E391" s="41" t="s">
        <v>1010</v>
      </c>
      <c r="F391" s="41">
        <v>1323</v>
      </c>
      <c r="G391" s="275" t="s">
        <v>341</v>
      </c>
      <c r="H391" s="45" t="s">
        <v>350</v>
      </c>
      <c r="I391" s="109" t="s">
        <v>330</v>
      </c>
      <c r="J391" s="291">
        <f>Nómina!Z88</f>
        <v>162797.06301369864</v>
      </c>
      <c r="K391" s="309">
        <f t="shared" si="792"/>
        <v>13566.42191780822</v>
      </c>
      <c r="L391" s="309">
        <f t="shared" si="793"/>
        <v>13566.42191780822</v>
      </c>
      <c r="M391" s="309">
        <f t="shared" si="794"/>
        <v>13566.42191780822</v>
      </c>
      <c r="N391" s="309">
        <f t="shared" si="795"/>
        <v>13566.42191780822</v>
      </c>
      <c r="O391" s="309">
        <f t="shared" si="796"/>
        <v>13566.42191780822</v>
      </c>
      <c r="P391" s="309">
        <f t="shared" si="797"/>
        <v>13566.42191780822</v>
      </c>
      <c r="Q391" s="309">
        <f t="shared" si="798"/>
        <v>13566.42191780822</v>
      </c>
      <c r="R391" s="309">
        <f t="shared" si="799"/>
        <v>13566.42191780822</v>
      </c>
      <c r="S391" s="309">
        <f t="shared" si="800"/>
        <v>13566.42191780822</v>
      </c>
      <c r="T391" s="309">
        <f t="shared" si="801"/>
        <v>13566.42191780822</v>
      </c>
      <c r="U391" s="309">
        <f t="shared" si="802"/>
        <v>13566.42191780822</v>
      </c>
      <c r="V391" s="309">
        <f t="shared" si="803"/>
        <v>13566.42191780822</v>
      </c>
    </row>
    <row r="392" spans="1:22" ht="15" customHeight="1" x14ac:dyDescent="0.25">
      <c r="A392" s="41"/>
      <c r="B392" s="41"/>
      <c r="C392" s="41"/>
      <c r="D392" s="43"/>
      <c r="E392" s="41"/>
      <c r="F392" s="41"/>
      <c r="G392" s="275"/>
      <c r="H392" s="45"/>
      <c r="I392" s="50" t="s">
        <v>338</v>
      </c>
      <c r="J392" s="293">
        <f>SUM(J383:J391)</f>
        <v>1867871.5923287668</v>
      </c>
      <c r="K392" s="312">
        <f t="shared" si="792"/>
        <v>155655.96602739723</v>
      </c>
      <c r="L392" s="312">
        <f t="shared" si="793"/>
        <v>155655.96602739723</v>
      </c>
      <c r="M392" s="312">
        <f t="shared" si="794"/>
        <v>155655.96602739723</v>
      </c>
      <c r="N392" s="312">
        <f t="shared" si="795"/>
        <v>155655.96602739723</v>
      </c>
      <c r="O392" s="312">
        <f t="shared" si="796"/>
        <v>155655.96602739723</v>
      </c>
      <c r="P392" s="312">
        <f t="shared" si="797"/>
        <v>155655.96602739723</v>
      </c>
      <c r="Q392" s="312">
        <f t="shared" si="798"/>
        <v>155655.96602739723</v>
      </c>
      <c r="R392" s="312">
        <f t="shared" si="799"/>
        <v>155655.96602739723</v>
      </c>
      <c r="S392" s="312">
        <f t="shared" si="800"/>
        <v>155655.96602739723</v>
      </c>
      <c r="T392" s="312">
        <f t="shared" si="801"/>
        <v>155655.96602739723</v>
      </c>
      <c r="U392" s="312">
        <f t="shared" si="802"/>
        <v>155655.96602739723</v>
      </c>
      <c r="V392" s="310">
        <f t="shared" si="803"/>
        <v>155655.96602739723</v>
      </c>
    </row>
    <row r="393" spans="1:22" ht="15" customHeight="1" x14ac:dyDescent="0.25">
      <c r="A393" s="41"/>
      <c r="B393" s="41"/>
      <c r="C393" s="41"/>
      <c r="D393" s="43"/>
      <c r="E393" s="41"/>
      <c r="F393" s="104" t="s">
        <v>816</v>
      </c>
      <c r="G393" s="275"/>
      <c r="H393" s="45"/>
      <c r="I393" s="108" t="s">
        <v>817</v>
      </c>
      <c r="J393" s="291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</row>
    <row r="394" spans="1:22" ht="15" customHeight="1" x14ac:dyDescent="0.25">
      <c r="A394" s="41"/>
      <c r="B394" s="41"/>
      <c r="C394" s="41"/>
      <c r="D394" s="43"/>
      <c r="E394" s="41"/>
      <c r="F394" s="104" t="s">
        <v>919</v>
      </c>
      <c r="G394" s="275"/>
      <c r="H394" s="45"/>
      <c r="I394" s="108" t="s">
        <v>821</v>
      </c>
      <c r="J394" s="291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</row>
    <row r="395" spans="1:22" ht="15" customHeight="1" x14ac:dyDescent="0.25">
      <c r="A395" s="41" t="s">
        <v>321</v>
      </c>
      <c r="B395" s="126">
        <v>1125100000</v>
      </c>
      <c r="C395" s="41">
        <v>31111</v>
      </c>
      <c r="D395" s="43" t="s">
        <v>1376</v>
      </c>
      <c r="E395" s="41" t="s">
        <v>1010</v>
      </c>
      <c r="F395" s="43" t="s">
        <v>1122</v>
      </c>
      <c r="G395" s="275" t="s">
        <v>341</v>
      </c>
      <c r="H395" s="45" t="s">
        <v>350</v>
      </c>
      <c r="I395" s="109" t="s">
        <v>822</v>
      </c>
      <c r="J395" s="291">
        <v>5000</v>
      </c>
      <c r="K395" s="309">
        <f t="shared" ref="K395" si="804">J395/12</f>
        <v>416.66666666666669</v>
      </c>
      <c r="L395" s="309">
        <f t="shared" ref="L395" si="805">J395/12</f>
        <v>416.66666666666669</v>
      </c>
      <c r="M395" s="309">
        <f t="shared" ref="M395" si="806">J395/12</f>
        <v>416.66666666666669</v>
      </c>
      <c r="N395" s="309">
        <f t="shared" ref="N395" si="807">J395/12</f>
        <v>416.66666666666669</v>
      </c>
      <c r="O395" s="309">
        <f t="shared" ref="O395" si="808">J395/12</f>
        <v>416.66666666666669</v>
      </c>
      <c r="P395" s="309">
        <f t="shared" ref="P395" si="809">J395/12</f>
        <v>416.66666666666669</v>
      </c>
      <c r="Q395" s="309">
        <f t="shared" ref="Q395" si="810">J395/12</f>
        <v>416.66666666666669</v>
      </c>
      <c r="R395" s="309">
        <f t="shared" ref="R395" si="811">J395/12</f>
        <v>416.66666666666669</v>
      </c>
      <c r="S395" s="309">
        <f t="shared" ref="S395" si="812">J395/12</f>
        <v>416.66666666666669</v>
      </c>
      <c r="T395" s="309">
        <f t="shared" ref="T395" si="813">J395/12</f>
        <v>416.66666666666669</v>
      </c>
      <c r="U395" s="309">
        <f t="shared" ref="U395" si="814">J395/12</f>
        <v>416.66666666666669</v>
      </c>
      <c r="V395" s="309">
        <f t="shared" ref="V395" si="815">J395/12</f>
        <v>416.66666666666669</v>
      </c>
    </row>
    <row r="396" spans="1:22" ht="15" customHeight="1" x14ac:dyDescent="0.25">
      <c r="A396" s="41"/>
      <c r="B396" s="41"/>
      <c r="C396" s="41"/>
      <c r="D396" s="43"/>
      <c r="E396" s="41"/>
      <c r="F396" s="104" t="s">
        <v>877</v>
      </c>
      <c r="G396" s="275"/>
      <c r="H396" s="45"/>
      <c r="I396" s="108" t="s">
        <v>823</v>
      </c>
      <c r="J396" s="291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</row>
    <row r="397" spans="1:22" ht="15" customHeight="1" x14ac:dyDescent="0.25">
      <c r="A397" s="41" t="s">
        <v>321</v>
      </c>
      <c r="B397" s="126">
        <v>1125100000</v>
      </c>
      <c r="C397" s="41">
        <v>31111</v>
      </c>
      <c r="D397" s="43" t="s">
        <v>1376</v>
      </c>
      <c r="E397" s="41" t="s">
        <v>1010</v>
      </c>
      <c r="F397" s="43" t="s">
        <v>1123</v>
      </c>
      <c r="G397" s="275" t="s">
        <v>341</v>
      </c>
      <c r="H397" s="45" t="s">
        <v>350</v>
      </c>
      <c r="I397" s="109" t="s">
        <v>824</v>
      </c>
      <c r="J397" s="291">
        <v>30000</v>
      </c>
      <c r="K397" s="309">
        <f t="shared" ref="K397:K398" si="816">J397/12</f>
        <v>2500</v>
      </c>
      <c r="L397" s="309">
        <f t="shared" ref="L397:L398" si="817">J397/12</f>
        <v>2500</v>
      </c>
      <c r="M397" s="309">
        <f t="shared" ref="M397:M398" si="818">J397/12</f>
        <v>2500</v>
      </c>
      <c r="N397" s="309">
        <f t="shared" ref="N397:N398" si="819">J397/12</f>
        <v>2500</v>
      </c>
      <c r="O397" s="309">
        <f t="shared" ref="O397:O398" si="820">J397/12</f>
        <v>2500</v>
      </c>
      <c r="P397" s="309">
        <f t="shared" ref="P397:P398" si="821">J397/12</f>
        <v>2500</v>
      </c>
      <c r="Q397" s="309">
        <f t="shared" ref="Q397:Q398" si="822">J397/12</f>
        <v>2500</v>
      </c>
      <c r="R397" s="309">
        <f t="shared" ref="R397:R398" si="823">J397/12</f>
        <v>2500</v>
      </c>
      <c r="S397" s="309">
        <f t="shared" ref="S397:S398" si="824">J397/12</f>
        <v>2500</v>
      </c>
      <c r="T397" s="309">
        <f t="shared" ref="T397:T398" si="825">J397/12</f>
        <v>2500</v>
      </c>
      <c r="U397" s="309">
        <f t="shared" ref="U397:U398" si="826">J397/12</f>
        <v>2500</v>
      </c>
      <c r="V397" s="309">
        <f t="shared" ref="V397:V398" si="827">J397/12</f>
        <v>2500</v>
      </c>
    </row>
    <row r="398" spans="1:22" ht="15" customHeight="1" x14ac:dyDescent="0.25">
      <c r="A398" s="41"/>
      <c r="B398" s="41"/>
      <c r="C398" s="41"/>
      <c r="D398" s="43"/>
      <c r="E398" s="41"/>
      <c r="F398" s="43"/>
      <c r="G398" s="275"/>
      <c r="H398" s="45"/>
      <c r="I398" s="50" t="s">
        <v>825</v>
      </c>
      <c r="J398" s="293">
        <f>SUM(J393:J397)</f>
        <v>35000</v>
      </c>
      <c r="K398" s="312">
        <f t="shared" si="816"/>
        <v>2916.6666666666665</v>
      </c>
      <c r="L398" s="312">
        <f t="shared" si="817"/>
        <v>2916.6666666666665</v>
      </c>
      <c r="M398" s="312">
        <f t="shared" si="818"/>
        <v>2916.6666666666665</v>
      </c>
      <c r="N398" s="312">
        <f t="shared" si="819"/>
        <v>2916.6666666666665</v>
      </c>
      <c r="O398" s="312">
        <f t="shared" si="820"/>
        <v>2916.6666666666665</v>
      </c>
      <c r="P398" s="312">
        <f t="shared" si="821"/>
        <v>2916.6666666666665</v>
      </c>
      <c r="Q398" s="312">
        <f t="shared" si="822"/>
        <v>2916.6666666666665</v>
      </c>
      <c r="R398" s="312">
        <f t="shared" si="823"/>
        <v>2916.6666666666665</v>
      </c>
      <c r="S398" s="312">
        <f t="shared" si="824"/>
        <v>2916.6666666666665</v>
      </c>
      <c r="T398" s="312">
        <f t="shared" si="825"/>
        <v>2916.6666666666665</v>
      </c>
      <c r="U398" s="312">
        <f t="shared" si="826"/>
        <v>2916.6666666666665</v>
      </c>
      <c r="V398" s="312">
        <f t="shared" si="827"/>
        <v>2916.6666666666665</v>
      </c>
    </row>
    <row r="399" spans="1:22" ht="15" customHeight="1" x14ac:dyDescent="0.25">
      <c r="A399" s="41"/>
      <c r="B399" s="41"/>
      <c r="C399" s="41"/>
      <c r="D399" s="43"/>
      <c r="E399" s="41"/>
      <c r="F399" s="104" t="s">
        <v>811</v>
      </c>
      <c r="G399" s="275"/>
      <c r="H399" s="45"/>
      <c r="I399" s="108" t="s">
        <v>812</v>
      </c>
      <c r="J399" s="291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</row>
    <row r="400" spans="1:22" ht="24.95" customHeight="1" x14ac:dyDescent="0.25">
      <c r="A400" s="41"/>
      <c r="B400" s="41"/>
      <c r="C400" s="41"/>
      <c r="D400" s="43"/>
      <c r="E400" s="41"/>
      <c r="F400" s="104" t="s">
        <v>879</v>
      </c>
      <c r="G400" s="275"/>
      <c r="H400" s="45"/>
      <c r="I400" s="108" t="s">
        <v>826</v>
      </c>
      <c r="J400" s="291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</row>
    <row r="401" spans="1:22" ht="15" customHeight="1" x14ac:dyDescent="0.25">
      <c r="A401" s="41" t="s">
        <v>321</v>
      </c>
      <c r="B401" s="126">
        <v>1125100000</v>
      </c>
      <c r="C401" s="41">
        <v>31111</v>
      </c>
      <c r="D401" s="43" t="s">
        <v>1376</v>
      </c>
      <c r="E401" s="41" t="s">
        <v>1010</v>
      </c>
      <c r="F401" s="43" t="s">
        <v>1100</v>
      </c>
      <c r="G401" s="275" t="s">
        <v>341</v>
      </c>
      <c r="H401" s="45" t="s">
        <v>350</v>
      </c>
      <c r="I401" s="109" t="s">
        <v>827</v>
      </c>
      <c r="J401" s="291">
        <v>20000</v>
      </c>
      <c r="K401" s="309">
        <f t="shared" ref="K401" si="828">J401/12</f>
        <v>1666.6666666666667</v>
      </c>
      <c r="L401" s="309">
        <f t="shared" ref="L401" si="829">J401/12</f>
        <v>1666.6666666666667</v>
      </c>
      <c r="M401" s="309">
        <f t="shared" ref="M401" si="830">J401/12</f>
        <v>1666.6666666666667</v>
      </c>
      <c r="N401" s="309">
        <f t="shared" ref="N401" si="831">J401/12</f>
        <v>1666.6666666666667</v>
      </c>
      <c r="O401" s="309">
        <f t="shared" ref="O401" si="832">J401/12</f>
        <v>1666.6666666666667</v>
      </c>
      <c r="P401" s="309">
        <f t="shared" ref="P401" si="833">J401/12</f>
        <v>1666.6666666666667</v>
      </c>
      <c r="Q401" s="309">
        <f t="shared" ref="Q401" si="834">J401/12</f>
        <v>1666.6666666666667</v>
      </c>
      <c r="R401" s="309">
        <f t="shared" ref="R401" si="835">J401/12</f>
        <v>1666.6666666666667</v>
      </c>
      <c r="S401" s="309">
        <f t="shared" ref="S401" si="836">J401/12</f>
        <v>1666.6666666666667</v>
      </c>
      <c r="T401" s="309">
        <f t="shared" ref="T401" si="837">J401/12</f>
        <v>1666.6666666666667</v>
      </c>
      <c r="U401" s="309">
        <f t="shared" ref="U401" si="838">J401/12</f>
        <v>1666.6666666666667</v>
      </c>
      <c r="V401" s="309">
        <f t="shared" ref="V401" si="839">J401/12</f>
        <v>1666.6666666666667</v>
      </c>
    </row>
    <row r="402" spans="1:22" ht="15" customHeight="1" x14ac:dyDescent="0.25">
      <c r="A402" s="41"/>
      <c r="B402" s="41"/>
      <c r="C402" s="41"/>
      <c r="D402" s="43"/>
      <c r="E402" s="41"/>
      <c r="F402" s="104" t="s">
        <v>880</v>
      </c>
      <c r="G402" s="275"/>
      <c r="H402" s="45"/>
      <c r="I402" s="108" t="s">
        <v>881</v>
      </c>
      <c r="J402" s="291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</row>
    <row r="403" spans="1:22" ht="15" customHeight="1" x14ac:dyDescent="0.25">
      <c r="A403" s="41" t="s">
        <v>321</v>
      </c>
      <c r="B403" s="126">
        <v>1125100000</v>
      </c>
      <c r="C403" s="41">
        <v>31111</v>
      </c>
      <c r="D403" s="43" t="s">
        <v>1376</v>
      </c>
      <c r="E403" s="41" t="s">
        <v>1010</v>
      </c>
      <c r="F403" s="43" t="s">
        <v>1140</v>
      </c>
      <c r="G403" s="275" t="s">
        <v>341</v>
      </c>
      <c r="H403" s="45" t="s">
        <v>350</v>
      </c>
      <c r="I403" s="109" t="s">
        <v>830</v>
      </c>
      <c r="J403" s="291">
        <v>3000</v>
      </c>
      <c r="K403" s="309">
        <f t="shared" ref="K403:K406" si="840">J403/12</f>
        <v>250</v>
      </c>
      <c r="L403" s="309">
        <f t="shared" ref="L403:L406" si="841">J403/12</f>
        <v>250</v>
      </c>
      <c r="M403" s="309">
        <f t="shared" ref="M403:M406" si="842">J403/12</f>
        <v>250</v>
      </c>
      <c r="N403" s="309">
        <f t="shared" ref="N403:N406" si="843">J403/12</f>
        <v>250</v>
      </c>
      <c r="O403" s="309">
        <f t="shared" ref="O403:O406" si="844">J403/12</f>
        <v>250</v>
      </c>
      <c r="P403" s="309">
        <f t="shared" ref="P403:P406" si="845">J403/12</f>
        <v>250</v>
      </c>
      <c r="Q403" s="309">
        <f t="shared" ref="Q403:Q406" si="846">J403/12</f>
        <v>250</v>
      </c>
      <c r="R403" s="309">
        <f t="shared" ref="R403:R406" si="847">J403/12</f>
        <v>250</v>
      </c>
      <c r="S403" s="309">
        <f t="shared" ref="S403:S406" si="848">J403/12</f>
        <v>250</v>
      </c>
      <c r="T403" s="309">
        <f t="shared" ref="T403:T406" si="849">J403/12</f>
        <v>250</v>
      </c>
      <c r="U403" s="309">
        <f t="shared" ref="U403:U406" si="850">J403/12</f>
        <v>250</v>
      </c>
      <c r="V403" s="309">
        <f t="shared" ref="V403:V406" si="851">J403/12</f>
        <v>250</v>
      </c>
    </row>
    <row r="404" spans="1:22" ht="15" customHeight="1" x14ac:dyDescent="0.25">
      <c r="A404" s="41" t="s">
        <v>321</v>
      </c>
      <c r="B404" s="126">
        <v>1125100000</v>
      </c>
      <c r="C404" s="41">
        <v>31111</v>
      </c>
      <c r="D404" s="43" t="s">
        <v>1376</v>
      </c>
      <c r="E404" s="41" t="s">
        <v>1010</v>
      </c>
      <c r="F404" s="43" t="s">
        <v>1141</v>
      </c>
      <c r="G404" s="275" t="s">
        <v>341</v>
      </c>
      <c r="H404" s="45" t="s">
        <v>350</v>
      </c>
      <c r="I404" s="109" t="s">
        <v>829</v>
      </c>
      <c r="J404" s="291">
        <v>5000</v>
      </c>
      <c r="K404" s="309">
        <f t="shared" si="840"/>
        <v>416.66666666666669</v>
      </c>
      <c r="L404" s="309">
        <f t="shared" si="841"/>
        <v>416.66666666666669</v>
      </c>
      <c r="M404" s="309">
        <f t="shared" si="842"/>
        <v>416.66666666666669</v>
      </c>
      <c r="N404" s="309">
        <f t="shared" si="843"/>
        <v>416.66666666666669</v>
      </c>
      <c r="O404" s="309">
        <f t="shared" si="844"/>
        <v>416.66666666666669</v>
      </c>
      <c r="P404" s="309">
        <f t="shared" si="845"/>
        <v>416.66666666666669</v>
      </c>
      <c r="Q404" s="309">
        <f t="shared" si="846"/>
        <v>416.66666666666669</v>
      </c>
      <c r="R404" s="309">
        <f t="shared" si="847"/>
        <v>416.66666666666669</v>
      </c>
      <c r="S404" s="309">
        <f t="shared" si="848"/>
        <v>416.66666666666669</v>
      </c>
      <c r="T404" s="309">
        <f t="shared" si="849"/>
        <v>416.66666666666669</v>
      </c>
      <c r="U404" s="309">
        <f t="shared" si="850"/>
        <v>416.66666666666669</v>
      </c>
      <c r="V404" s="309">
        <f t="shared" si="851"/>
        <v>416.66666666666669</v>
      </c>
    </row>
    <row r="405" spans="1:22" ht="15" customHeight="1" x14ac:dyDescent="0.25">
      <c r="A405" s="41"/>
      <c r="B405" s="41"/>
      <c r="C405" s="41"/>
      <c r="D405" s="43"/>
      <c r="E405" s="41"/>
      <c r="F405" s="43"/>
      <c r="G405" s="275"/>
      <c r="H405" s="45"/>
      <c r="I405" s="50" t="s">
        <v>833</v>
      </c>
      <c r="J405" s="293">
        <f>SUM(J399:J404)</f>
        <v>28000</v>
      </c>
      <c r="K405" s="310">
        <f t="shared" si="840"/>
        <v>2333.3333333333335</v>
      </c>
      <c r="L405" s="310">
        <f t="shared" si="841"/>
        <v>2333.3333333333335</v>
      </c>
      <c r="M405" s="310">
        <f t="shared" si="842"/>
        <v>2333.3333333333335</v>
      </c>
      <c r="N405" s="310">
        <f t="shared" si="843"/>
        <v>2333.3333333333335</v>
      </c>
      <c r="O405" s="310">
        <f t="shared" si="844"/>
        <v>2333.3333333333335</v>
      </c>
      <c r="P405" s="310">
        <f t="shared" si="845"/>
        <v>2333.3333333333335</v>
      </c>
      <c r="Q405" s="310">
        <f t="shared" si="846"/>
        <v>2333.3333333333335</v>
      </c>
      <c r="R405" s="310">
        <f t="shared" si="847"/>
        <v>2333.3333333333335</v>
      </c>
      <c r="S405" s="310">
        <f t="shared" si="848"/>
        <v>2333.3333333333335</v>
      </c>
      <c r="T405" s="310">
        <f t="shared" si="849"/>
        <v>2333.3333333333335</v>
      </c>
      <c r="U405" s="310">
        <f t="shared" si="850"/>
        <v>2333.3333333333335</v>
      </c>
      <c r="V405" s="310">
        <f t="shared" si="851"/>
        <v>2333.3333333333335</v>
      </c>
    </row>
    <row r="406" spans="1:22" ht="15" customHeight="1" x14ac:dyDescent="0.25">
      <c r="A406" s="41"/>
      <c r="B406" s="41"/>
      <c r="C406" s="41"/>
      <c r="D406" s="43"/>
      <c r="E406" s="41"/>
      <c r="F406" s="43"/>
      <c r="G406" s="275"/>
      <c r="H406" s="45"/>
      <c r="I406" s="110" t="s">
        <v>388</v>
      </c>
      <c r="J406" s="294">
        <f>J392+J398+J405</f>
        <v>1930871.5923287668</v>
      </c>
      <c r="K406" s="326">
        <f t="shared" si="840"/>
        <v>160905.96602739723</v>
      </c>
      <c r="L406" s="326">
        <f t="shared" si="841"/>
        <v>160905.96602739723</v>
      </c>
      <c r="M406" s="326">
        <f t="shared" si="842"/>
        <v>160905.96602739723</v>
      </c>
      <c r="N406" s="326">
        <f t="shared" si="843"/>
        <v>160905.96602739723</v>
      </c>
      <c r="O406" s="326">
        <f t="shared" si="844"/>
        <v>160905.96602739723</v>
      </c>
      <c r="P406" s="326">
        <f t="shared" si="845"/>
        <v>160905.96602739723</v>
      </c>
      <c r="Q406" s="326">
        <f t="shared" si="846"/>
        <v>160905.96602739723</v>
      </c>
      <c r="R406" s="326">
        <f t="shared" si="847"/>
        <v>160905.96602739723</v>
      </c>
      <c r="S406" s="326">
        <f t="shared" si="848"/>
        <v>160905.96602739723</v>
      </c>
      <c r="T406" s="326">
        <f t="shared" si="849"/>
        <v>160905.96602739723</v>
      </c>
      <c r="U406" s="326">
        <f t="shared" si="850"/>
        <v>160905.96602739723</v>
      </c>
      <c r="V406" s="326">
        <f t="shared" si="851"/>
        <v>160905.96602739723</v>
      </c>
    </row>
    <row r="407" spans="1:22" ht="15" customHeight="1" x14ac:dyDescent="0.25">
      <c r="A407" s="38" t="s">
        <v>86</v>
      </c>
      <c r="B407" s="51"/>
      <c r="C407" s="13"/>
      <c r="D407" s="39"/>
      <c r="E407" s="13"/>
      <c r="F407" s="13"/>
      <c r="G407" s="277"/>
      <c r="H407" s="40"/>
      <c r="I407" s="55"/>
      <c r="J407" s="13"/>
      <c r="K407" s="311"/>
      <c r="L407" s="311"/>
      <c r="M407" s="311"/>
      <c r="N407" s="311"/>
      <c r="O407" s="311"/>
      <c r="P407" s="311"/>
      <c r="Q407" s="311"/>
      <c r="R407" s="311"/>
      <c r="S407" s="311"/>
      <c r="T407" s="311"/>
      <c r="U407" s="311"/>
      <c r="V407" s="311"/>
    </row>
    <row r="408" spans="1:22" ht="15" customHeight="1" x14ac:dyDescent="0.25">
      <c r="A408" s="41"/>
      <c r="B408" s="41"/>
      <c r="C408" s="41"/>
      <c r="D408" s="43"/>
      <c r="E408" s="41"/>
      <c r="F408" s="44">
        <v>1000</v>
      </c>
      <c r="G408" s="275"/>
      <c r="H408" s="45"/>
      <c r="I408" s="108" t="s">
        <v>326</v>
      </c>
      <c r="J408" s="291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</row>
    <row r="409" spans="1:22" ht="15" customHeight="1" x14ac:dyDescent="0.25">
      <c r="A409" s="41"/>
      <c r="B409" s="41"/>
      <c r="C409" s="41"/>
      <c r="D409" s="43"/>
      <c r="E409" s="41"/>
      <c r="F409" s="44">
        <v>1100</v>
      </c>
      <c r="G409" s="275"/>
      <c r="H409" s="45"/>
      <c r="I409" s="108" t="s">
        <v>327</v>
      </c>
      <c r="J409" s="291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</row>
    <row r="410" spans="1:22" ht="15" customHeight="1" x14ac:dyDescent="0.25">
      <c r="A410" s="41" t="s">
        <v>321</v>
      </c>
      <c r="B410" s="114">
        <v>1525811100</v>
      </c>
      <c r="C410" s="41">
        <v>31111</v>
      </c>
      <c r="D410" s="43" t="s">
        <v>1377</v>
      </c>
      <c r="E410" s="41" t="s">
        <v>1010</v>
      </c>
      <c r="F410" s="41">
        <v>1131</v>
      </c>
      <c r="G410" s="275" t="s">
        <v>341</v>
      </c>
      <c r="H410" s="45" t="s">
        <v>351</v>
      </c>
      <c r="I410" s="109" t="s">
        <v>325</v>
      </c>
      <c r="J410" s="291">
        <f>Nómina!T95</f>
        <v>776712</v>
      </c>
      <c r="K410" s="309">
        <f t="shared" ref="K410:K418" si="852">J410/12</f>
        <v>64726</v>
      </c>
      <c r="L410" s="309">
        <f t="shared" ref="L410:L413" si="853">J410/12</f>
        <v>64726</v>
      </c>
      <c r="M410" s="309">
        <f t="shared" ref="M410:M413" si="854">J410/12</f>
        <v>64726</v>
      </c>
      <c r="N410" s="309">
        <f t="shared" ref="N410:N413" si="855">J410/12</f>
        <v>64726</v>
      </c>
      <c r="O410" s="309">
        <f t="shared" ref="O410:O413" si="856">J410/12</f>
        <v>64726</v>
      </c>
      <c r="P410" s="309">
        <f t="shared" ref="P410:P413" si="857">J410/12</f>
        <v>64726</v>
      </c>
      <c r="Q410" s="309">
        <f t="shared" ref="Q410:Q413" si="858">J410/12</f>
        <v>64726</v>
      </c>
      <c r="R410" s="309">
        <f t="shared" ref="R410:R413" si="859">J410/12</f>
        <v>64726</v>
      </c>
      <c r="S410" s="309">
        <f t="shared" ref="S410:S413" si="860">J410/12</f>
        <v>64726</v>
      </c>
      <c r="T410" s="309">
        <f t="shared" ref="T410:T413" si="861">J410/12</f>
        <v>64726</v>
      </c>
      <c r="U410" s="309">
        <f t="shared" ref="U410:U413" si="862">J410/12</f>
        <v>64726</v>
      </c>
      <c r="V410" s="309">
        <f t="shared" ref="V410:V413" si="863">J410/12</f>
        <v>64726</v>
      </c>
    </row>
    <row r="411" spans="1:22" ht="15" customHeight="1" x14ac:dyDescent="0.25">
      <c r="A411" s="41" t="s">
        <v>321</v>
      </c>
      <c r="B411" s="114">
        <v>1525811100</v>
      </c>
      <c r="C411" s="41">
        <v>31111</v>
      </c>
      <c r="D411" s="43" t="s">
        <v>1377</v>
      </c>
      <c r="E411" s="41" t="s">
        <v>1010</v>
      </c>
      <c r="F411" s="41">
        <v>1132</v>
      </c>
      <c r="G411" s="275" t="s">
        <v>341</v>
      </c>
      <c r="H411" s="45" t="s">
        <v>351</v>
      </c>
      <c r="I411" s="109" t="s">
        <v>335</v>
      </c>
      <c r="J411" s="291">
        <f>Nómina!U95</f>
        <v>77671.200000000012</v>
      </c>
      <c r="K411" s="309">
        <f t="shared" si="852"/>
        <v>6472.6000000000013</v>
      </c>
      <c r="L411" s="309">
        <f t="shared" si="853"/>
        <v>6472.6000000000013</v>
      </c>
      <c r="M411" s="309">
        <f t="shared" si="854"/>
        <v>6472.6000000000013</v>
      </c>
      <c r="N411" s="309">
        <f t="shared" si="855"/>
        <v>6472.6000000000013</v>
      </c>
      <c r="O411" s="309">
        <f t="shared" si="856"/>
        <v>6472.6000000000013</v>
      </c>
      <c r="P411" s="309">
        <f t="shared" si="857"/>
        <v>6472.6000000000013</v>
      </c>
      <c r="Q411" s="309">
        <f t="shared" si="858"/>
        <v>6472.6000000000013</v>
      </c>
      <c r="R411" s="309">
        <f t="shared" si="859"/>
        <v>6472.6000000000013</v>
      </c>
      <c r="S411" s="309">
        <f t="shared" si="860"/>
        <v>6472.6000000000013</v>
      </c>
      <c r="T411" s="309">
        <f t="shared" si="861"/>
        <v>6472.6000000000013</v>
      </c>
      <c r="U411" s="309">
        <f t="shared" si="862"/>
        <v>6472.6000000000013</v>
      </c>
      <c r="V411" s="309">
        <f t="shared" si="863"/>
        <v>6472.6000000000013</v>
      </c>
    </row>
    <row r="412" spans="1:22" ht="15" customHeight="1" x14ac:dyDescent="0.25">
      <c r="A412" s="41" t="s">
        <v>321</v>
      </c>
      <c r="B412" s="114">
        <v>1525811100</v>
      </c>
      <c r="C412" s="41">
        <v>31111</v>
      </c>
      <c r="D412" s="43" t="s">
        <v>1377</v>
      </c>
      <c r="E412" s="41" t="s">
        <v>1010</v>
      </c>
      <c r="F412" s="41">
        <v>1133</v>
      </c>
      <c r="G412" s="275" t="s">
        <v>341</v>
      </c>
      <c r="H412" s="45" t="s">
        <v>351</v>
      </c>
      <c r="I412" s="111" t="s">
        <v>336</v>
      </c>
      <c r="J412" s="291">
        <f>Nómina!V95</f>
        <v>77671.200000000012</v>
      </c>
      <c r="K412" s="309">
        <f t="shared" si="852"/>
        <v>6472.6000000000013</v>
      </c>
      <c r="L412" s="309">
        <f t="shared" si="853"/>
        <v>6472.6000000000013</v>
      </c>
      <c r="M412" s="309">
        <f t="shared" si="854"/>
        <v>6472.6000000000013</v>
      </c>
      <c r="N412" s="309">
        <f t="shared" si="855"/>
        <v>6472.6000000000013</v>
      </c>
      <c r="O412" s="309">
        <f t="shared" si="856"/>
        <v>6472.6000000000013</v>
      </c>
      <c r="P412" s="309">
        <f t="shared" si="857"/>
        <v>6472.6000000000013</v>
      </c>
      <c r="Q412" s="309">
        <f t="shared" si="858"/>
        <v>6472.6000000000013</v>
      </c>
      <c r="R412" s="309">
        <f t="shared" si="859"/>
        <v>6472.6000000000013</v>
      </c>
      <c r="S412" s="309">
        <f t="shared" si="860"/>
        <v>6472.6000000000013</v>
      </c>
      <c r="T412" s="309">
        <f t="shared" si="861"/>
        <v>6472.6000000000013</v>
      </c>
      <c r="U412" s="309">
        <f t="shared" si="862"/>
        <v>6472.6000000000013</v>
      </c>
      <c r="V412" s="309">
        <f t="shared" si="863"/>
        <v>6472.6000000000013</v>
      </c>
    </row>
    <row r="413" spans="1:22" ht="15" customHeight="1" x14ac:dyDescent="0.25">
      <c r="A413" s="41" t="s">
        <v>321</v>
      </c>
      <c r="B413" s="114">
        <v>1525811100</v>
      </c>
      <c r="C413" s="41">
        <v>31111</v>
      </c>
      <c r="D413" s="43" t="s">
        <v>1377</v>
      </c>
      <c r="E413" s="41" t="s">
        <v>1010</v>
      </c>
      <c r="F413" s="41">
        <v>1134</v>
      </c>
      <c r="G413" s="275" t="s">
        <v>341</v>
      </c>
      <c r="H413" s="45" t="s">
        <v>351</v>
      </c>
      <c r="I413" s="111" t="s">
        <v>337</v>
      </c>
      <c r="J413" s="291">
        <f>Nómina!W95</f>
        <v>77671.200000000012</v>
      </c>
      <c r="K413" s="309">
        <f t="shared" si="852"/>
        <v>6472.6000000000013</v>
      </c>
      <c r="L413" s="309">
        <f t="shared" si="853"/>
        <v>6472.6000000000013</v>
      </c>
      <c r="M413" s="309">
        <f t="shared" si="854"/>
        <v>6472.6000000000013</v>
      </c>
      <c r="N413" s="309">
        <f t="shared" si="855"/>
        <v>6472.6000000000013</v>
      </c>
      <c r="O413" s="309">
        <f t="shared" si="856"/>
        <v>6472.6000000000013</v>
      </c>
      <c r="P413" s="309">
        <f t="shared" si="857"/>
        <v>6472.6000000000013</v>
      </c>
      <c r="Q413" s="309">
        <f t="shared" si="858"/>
        <v>6472.6000000000013</v>
      </c>
      <c r="R413" s="309">
        <f t="shared" si="859"/>
        <v>6472.6000000000013</v>
      </c>
      <c r="S413" s="309">
        <f t="shared" si="860"/>
        <v>6472.6000000000013</v>
      </c>
      <c r="T413" s="309">
        <f t="shared" si="861"/>
        <v>6472.6000000000013</v>
      </c>
      <c r="U413" s="309">
        <f t="shared" si="862"/>
        <v>6472.6000000000013</v>
      </c>
      <c r="V413" s="309">
        <f t="shared" si="863"/>
        <v>6472.6000000000013</v>
      </c>
    </row>
    <row r="414" spans="1:22" ht="15" customHeight="1" x14ac:dyDescent="0.25">
      <c r="A414" s="41"/>
      <c r="B414" s="114"/>
      <c r="C414" s="41"/>
      <c r="D414" s="43"/>
      <c r="E414" s="41"/>
      <c r="F414" s="44">
        <v>1300</v>
      </c>
      <c r="G414" s="275"/>
      <c r="H414" s="45"/>
      <c r="I414" s="108" t="s">
        <v>328</v>
      </c>
      <c r="J414" s="291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</row>
    <row r="415" spans="1:22" ht="15" customHeight="1" x14ac:dyDescent="0.25">
      <c r="A415" s="41" t="s">
        <v>321</v>
      </c>
      <c r="B415" s="114">
        <v>1525811100</v>
      </c>
      <c r="C415" s="41">
        <v>31111</v>
      </c>
      <c r="D415" s="43" t="s">
        <v>1377</v>
      </c>
      <c r="E415" s="41" t="s">
        <v>1010</v>
      </c>
      <c r="F415" s="41">
        <v>1321</v>
      </c>
      <c r="G415" s="275" t="s">
        <v>341</v>
      </c>
      <c r="H415" s="45" t="s">
        <v>351</v>
      </c>
      <c r="I415" s="109" t="s">
        <v>329</v>
      </c>
      <c r="J415" s="291">
        <f>Nómina!Y95</f>
        <v>16598.229041095889</v>
      </c>
      <c r="K415" s="309">
        <f t="shared" si="852"/>
        <v>1383.1857534246574</v>
      </c>
      <c r="L415" s="309">
        <f t="shared" ref="L415:L418" si="864">J415/12</f>
        <v>1383.1857534246574</v>
      </c>
      <c r="M415" s="309">
        <f t="shared" ref="M415:M418" si="865">J415/12</f>
        <v>1383.1857534246574</v>
      </c>
      <c r="N415" s="309">
        <f t="shared" ref="N415:N418" si="866">J415/12</f>
        <v>1383.1857534246574</v>
      </c>
      <c r="O415" s="309">
        <f t="shared" ref="O415:O418" si="867">J415/12</f>
        <v>1383.1857534246574</v>
      </c>
      <c r="P415" s="309">
        <f t="shared" ref="P415:P418" si="868">J415/12</f>
        <v>1383.1857534246574</v>
      </c>
      <c r="Q415" s="309">
        <f t="shared" ref="Q415:Q418" si="869">J415/12</f>
        <v>1383.1857534246574</v>
      </c>
      <c r="R415" s="309">
        <f t="shared" ref="R415:R418" si="870">J415/12</f>
        <v>1383.1857534246574</v>
      </c>
      <c r="S415" s="309">
        <f t="shared" ref="S415:S418" si="871">J415/12</f>
        <v>1383.1857534246574</v>
      </c>
      <c r="T415" s="309">
        <f t="shared" ref="T415:T418" si="872">J415/12</f>
        <v>1383.1857534246574</v>
      </c>
      <c r="U415" s="309">
        <f t="shared" ref="U415:U418" si="873">J415/12</f>
        <v>1383.1857534246574</v>
      </c>
      <c r="V415" s="309">
        <f t="shared" ref="V415:V418" si="874">J415/12</f>
        <v>1383.1857534246574</v>
      </c>
    </row>
    <row r="416" spans="1:22" ht="15" customHeight="1" x14ac:dyDescent="0.25">
      <c r="A416" s="41" t="s">
        <v>321</v>
      </c>
      <c r="B416" s="114">
        <v>1525811100</v>
      </c>
      <c r="C416" s="41">
        <v>31111</v>
      </c>
      <c r="D416" s="43" t="s">
        <v>1377</v>
      </c>
      <c r="E416" s="41" t="s">
        <v>1010</v>
      </c>
      <c r="F416" s="41">
        <v>1323</v>
      </c>
      <c r="G416" s="275" t="s">
        <v>341</v>
      </c>
      <c r="H416" s="45" t="s">
        <v>351</v>
      </c>
      <c r="I416" s="109" t="s">
        <v>330</v>
      </c>
      <c r="J416" s="291">
        <f>Nómina!Z95</f>
        <v>98100.95342465752</v>
      </c>
      <c r="K416" s="309">
        <f t="shared" si="852"/>
        <v>8175.0794520547934</v>
      </c>
      <c r="L416" s="309">
        <f t="shared" si="864"/>
        <v>8175.0794520547934</v>
      </c>
      <c r="M416" s="309">
        <f t="shared" si="865"/>
        <v>8175.0794520547934</v>
      </c>
      <c r="N416" s="309">
        <f t="shared" si="866"/>
        <v>8175.0794520547934</v>
      </c>
      <c r="O416" s="309">
        <f t="shared" si="867"/>
        <v>8175.0794520547934</v>
      </c>
      <c r="P416" s="309">
        <f t="shared" si="868"/>
        <v>8175.0794520547934</v>
      </c>
      <c r="Q416" s="309">
        <f t="shared" si="869"/>
        <v>8175.0794520547934</v>
      </c>
      <c r="R416" s="309">
        <f t="shared" si="870"/>
        <v>8175.0794520547934</v>
      </c>
      <c r="S416" s="309">
        <f t="shared" si="871"/>
        <v>8175.0794520547934</v>
      </c>
      <c r="T416" s="309">
        <f t="shared" si="872"/>
        <v>8175.0794520547934</v>
      </c>
      <c r="U416" s="309">
        <f t="shared" si="873"/>
        <v>8175.0794520547934</v>
      </c>
      <c r="V416" s="309">
        <f t="shared" si="874"/>
        <v>8175.0794520547934</v>
      </c>
    </row>
    <row r="417" spans="1:22" ht="15" customHeight="1" x14ac:dyDescent="0.25">
      <c r="A417" s="41"/>
      <c r="B417" s="41"/>
      <c r="C417" s="41"/>
      <c r="D417" s="43"/>
      <c r="E417" s="41"/>
      <c r="F417" s="41"/>
      <c r="G417" s="275"/>
      <c r="H417" s="45"/>
      <c r="I417" s="50" t="s">
        <v>338</v>
      </c>
      <c r="J417" s="293">
        <f>SUM(J408:J416)</f>
        <v>1124424.7824657534</v>
      </c>
      <c r="K417" s="312">
        <f t="shared" si="852"/>
        <v>93702.065205479448</v>
      </c>
      <c r="L417" s="312">
        <f t="shared" si="864"/>
        <v>93702.065205479448</v>
      </c>
      <c r="M417" s="312">
        <f t="shared" si="865"/>
        <v>93702.065205479448</v>
      </c>
      <c r="N417" s="312">
        <f t="shared" si="866"/>
        <v>93702.065205479448</v>
      </c>
      <c r="O417" s="312">
        <f t="shared" si="867"/>
        <v>93702.065205479448</v>
      </c>
      <c r="P417" s="312">
        <f t="shared" si="868"/>
        <v>93702.065205479448</v>
      </c>
      <c r="Q417" s="312">
        <f t="shared" si="869"/>
        <v>93702.065205479448</v>
      </c>
      <c r="R417" s="312">
        <f t="shared" si="870"/>
        <v>93702.065205479448</v>
      </c>
      <c r="S417" s="312">
        <f t="shared" si="871"/>
        <v>93702.065205479448</v>
      </c>
      <c r="T417" s="312">
        <f t="shared" si="872"/>
        <v>93702.065205479448</v>
      </c>
      <c r="U417" s="312">
        <f t="shared" si="873"/>
        <v>93702.065205479448</v>
      </c>
      <c r="V417" s="312">
        <f t="shared" si="874"/>
        <v>93702.065205479448</v>
      </c>
    </row>
    <row r="418" spans="1:22" ht="15" customHeight="1" x14ac:dyDescent="0.25">
      <c r="A418" s="41"/>
      <c r="B418" s="41"/>
      <c r="C418" s="41"/>
      <c r="D418" s="43"/>
      <c r="E418" s="41"/>
      <c r="F418" s="43"/>
      <c r="G418" s="275"/>
      <c r="H418" s="45"/>
      <c r="I418" s="110" t="s">
        <v>387</v>
      </c>
      <c r="J418" s="294">
        <f>J417</f>
        <v>1124424.7824657534</v>
      </c>
      <c r="K418" s="326">
        <f t="shared" si="852"/>
        <v>93702.065205479448</v>
      </c>
      <c r="L418" s="326">
        <f t="shared" si="864"/>
        <v>93702.065205479448</v>
      </c>
      <c r="M418" s="326">
        <f t="shared" si="865"/>
        <v>93702.065205479448</v>
      </c>
      <c r="N418" s="326">
        <f t="shared" si="866"/>
        <v>93702.065205479448</v>
      </c>
      <c r="O418" s="326">
        <f t="shared" si="867"/>
        <v>93702.065205479448</v>
      </c>
      <c r="P418" s="326">
        <f t="shared" si="868"/>
        <v>93702.065205479448</v>
      </c>
      <c r="Q418" s="326">
        <f t="shared" si="869"/>
        <v>93702.065205479448</v>
      </c>
      <c r="R418" s="326">
        <f t="shared" si="870"/>
        <v>93702.065205479448</v>
      </c>
      <c r="S418" s="326">
        <f t="shared" si="871"/>
        <v>93702.065205479448</v>
      </c>
      <c r="T418" s="326">
        <f t="shared" si="872"/>
        <v>93702.065205479448</v>
      </c>
      <c r="U418" s="326">
        <f t="shared" si="873"/>
        <v>93702.065205479448</v>
      </c>
      <c r="V418" s="326">
        <f t="shared" si="874"/>
        <v>93702.065205479448</v>
      </c>
    </row>
    <row r="419" spans="1:22" ht="15" customHeight="1" x14ac:dyDescent="0.25">
      <c r="A419" s="38" t="s">
        <v>88</v>
      </c>
      <c r="B419" s="51"/>
      <c r="C419" s="13"/>
      <c r="D419" s="39"/>
      <c r="E419" s="13"/>
      <c r="F419" s="13"/>
      <c r="G419" s="277"/>
      <c r="H419" s="40"/>
      <c r="I419" s="55"/>
      <c r="J419" s="13"/>
      <c r="K419" s="311"/>
      <c r="L419" s="311"/>
      <c r="M419" s="311"/>
      <c r="N419" s="311"/>
      <c r="O419" s="311"/>
      <c r="P419" s="311"/>
      <c r="Q419" s="311"/>
      <c r="R419" s="311"/>
      <c r="S419" s="311"/>
      <c r="T419" s="311"/>
      <c r="U419" s="311"/>
      <c r="V419" s="311"/>
    </row>
    <row r="420" spans="1:22" ht="15" customHeight="1" x14ac:dyDescent="0.25">
      <c r="A420" s="41"/>
      <c r="B420" s="41"/>
      <c r="C420" s="41"/>
      <c r="D420" s="43"/>
      <c r="E420" s="41"/>
      <c r="F420" s="44">
        <v>1000</v>
      </c>
      <c r="G420" s="275"/>
      <c r="H420" s="45"/>
      <c r="I420" s="108" t="s">
        <v>326</v>
      </c>
      <c r="J420" s="291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</row>
    <row r="421" spans="1:22" ht="15" customHeight="1" x14ac:dyDescent="0.25">
      <c r="A421" s="41"/>
      <c r="B421" s="41"/>
      <c r="C421" s="41"/>
      <c r="D421" s="43"/>
      <c r="E421" s="41"/>
      <c r="F421" s="44">
        <v>1100</v>
      </c>
      <c r="G421" s="275"/>
      <c r="H421" s="45"/>
      <c r="I421" s="108" t="s">
        <v>327</v>
      </c>
      <c r="J421" s="291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</row>
    <row r="422" spans="1:22" ht="15" customHeight="1" x14ac:dyDescent="0.25">
      <c r="A422" s="41" t="s">
        <v>321</v>
      </c>
      <c r="B422" s="114">
        <v>1525811100</v>
      </c>
      <c r="C422" s="41">
        <v>31111</v>
      </c>
      <c r="D422" s="43" t="s">
        <v>1148</v>
      </c>
      <c r="E422" s="41" t="s">
        <v>1010</v>
      </c>
      <c r="F422" s="41">
        <v>1131</v>
      </c>
      <c r="G422" s="275" t="s">
        <v>341</v>
      </c>
      <c r="H422" s="45" t="s">
        <v>352</v>
      </c>
      <c r="I422" s="109" t="s">
        <v>325</v>
      </c>
      <c r="J422" s="291">
        <f>Nómina!T102</f>
        <v>774768</v>
      </c>
      <c r="K422" s="309">
        <f t="shared" ref="K422:K425" si="875">J422/12</f>
        <v>64564</v>
      </c>
      <c r="L422" s="309">
        <f t="shared" ref="L422:L425" si="876">J422/12</f>
        <v>64564</v>
      </c>
      <c r="M422" s="309">
        <f t="shared" ref="M422:M425" si="877">J422/12</f>
        <v>64564</v>
      </c>
      <c r="N422" s="309">
        <f t="shared" ref="N422:N425" si="878">J422/12</f>
        <v>64564</v>
      </c>
      <c r="O422" s="309">
        <f t="shared" ref="O422:O425" si="879">J422/12</f>
        <v>64564</v>
      </c>
      <c r="P422" s="309">
        <f t="shared" ref="P422:P425" si="880">J422/12</f>
        <v>64564</v>
      </c>
      <c r="Q422" s="309">
        <f t="shared" ref="Q422:Q425" si="881">J422/12</f>
        <v>64564</v>
      </c>
      <c r="R422" s="309">
        <f t="shared" ref="R422:R425" si="882">J422/12</f>
        <v>64564</v>
      </c>
      <c r="S422" s="309">
        <f t="shared" ref="S422:S425" si="883">J422/12</f>
        <v>64564</v>
      </c>
      <c r="T422" s="309">
        <f t="shared" ref="T422:T425" si="884">J422/12</f>
        <v>64564</v>
      </c>
      <c r="U422" s="309">
        <f t="shared" ref="U422:U425" si="885">J422/12</f>
        <v>64564</v>
      </c>
      <c r="V422" s="309">
        <f t="shared" ref="V422:V425" si="886">J422/12</f>
        <v>64564</v>
      </c>
    </row>
    <row r="423" spans="1:22" ht="15" customHeight="1" x14ac:dyDescent="0.25">
      <c r="A423" s="41" t="s">
        <v>321</v>
      </c>
      <c r="B423" s="114">
        <v>1525811100</v>
      </c>
      <c r="C423" s="41">
        <v>31111</v>
      </c>
      <c r="D423" s="43" t="s">
        <v>1148</v>
      </c>
      <c r="E423" s="41" t="s">
        <v>1010</v>
      </c>
      <c r="F423" s="41">
        <v>1132</v>
      </c>
      <c r="G423" s="275" t="s">
        <v>341</v>
      </c>
      <c r="H423" s="45" t="s">
        <v>352</v>
      </c>
      <c r="I423" s="109" t="s">
        <v>335</v>
      </c>
      <c r="J423" s="291">
        <f>Nómina!U102</f>
        <v>77476.800000000003</v>
      </c>
      <c r="K423" s="309">
        <f t="shared" si="875"/>
        <v>6456.4000000000005</v>
      </c>
      <c r="L423" s="309">
        <f t="shared" si="876"/>
        <v>6456.4000000000005</v>
      </c>
      <c r="M423" s="309">
        <f t="shared" si="877"/>
        <v>6456.4000000000005</v>
      </c>
      <c r="N423" s="309">
        <f t="shared" si="878"/>
        <v>6456.4000000000005</v>
      </c>
      <c r="O423" s="309">
        <f t="shared" si="879"/>
        <v>6456.4000000000005</v>
      </c>
      <c r="P423" s="309">
        <f t="shared" si="880"/>
        <v>6456.4000000000005</v>
      </c>
      <c r="Q423" s="309">
        <f t="shared" si="881"/>
        <v>6456.4000000000005</v>
      </c>
      <c r="R423" s="309">
        <f t="shared" si="882"/>
        <v>6456.4000000000005</v>
      </c>
      <c r="S423" s="309">
        <f t="shared" si="883"/>
        <v>6456.4000000000005</v>
      </c>
      <c r="T423" s="309">
        <f t="shared" si="884"/>
        <v>6456.4000000000005</v>
      </c>
      <c r="U423" s="309">
        <f t="shared" si="885"/>
        <v>6456.4000000000005</v>
      </c>
      <c r="V423" s="309">
        <f t="shared" si="886"/>
        <v>6456.4000000000005</v>
      </c>
    </row>
    <row r="424" spans="1:22" ht="15" customHeight="1" x14ac:dyDescent="0.25">
      <c r="A424" s="41" t="s">
        <v>321</v>
      </c>
      <c r="B424" s="114">
        <v>1525811100</v>
      </c>
      <c r="C424" s="41">
        <v>31111</v>
      </c>
      <c r="D424" s="43" t="s">
        <v>1148</v>
      </c>
      <c r="E424" s="41" t="s">
        <v>1010</v>
      </c>
      <c r="F424" s="41">
        <v>1133</v>
      </c>
      <c r="G424" s="275" t="s">
        <v>341</v>
      </c>
      <c r="H424" s="45" t="s">
        <v>352</v>
      </c>
      <c r="I424" s="111" t="s">
        <v>336</v>
      </c>
      <c r="J424" s="291">
        <f>Nómina!V102</f>
        <v>77476.800000000003</v>
      </c>
      <c r="K424" s="309">
        <f t="shared" si="875"/>
        <v>6456.4000000000005</v>
      </c>
      <c r="L424" s="309">
        <f t="shared" si="876"/>
        <v>6456.4000000000005</v>
      </c>
      <c r="M424" s="309">
        <f t="shared" si="877"/>
        <v>6456.4000000000005</v>
      </c>
      <c r="N424" s="309">
        <f t="shared" si="878"/>
        <v>6456.4000000000005</v>
      </c>
      <c r="O424" s="309">
        <f t="shared" si="879"/>
        <v>6456.4000000000005</v>
      </c>
      <c r="P424" s="309">
        <f t="shared" si="880"/>
        <v>6456.4000000000005</v>
      </c>
      <c r="Q424" s="309">
        <f t="shared" si="881"/>
        <v>6456.4000000000005</v>
      </c>
      <c r="R424" s="309">
        <f t="shared" si="882"/>
        <v>6456.4000000000005</v>
      </c>
      <c r="S424" s="309">
        <f t="shared" si="883"/>
        <v>6456.4000000000005</v>
      </c>
      <c r="T424" s="309">
        <f t="shared" si="884"/>
        <v>6456.4000000000005</v>
      </c>
      <c r="U424" s="309">
        <f t="shared" si="885"/>
        <v>6456.4000000000005</v>
      </c>
      <c r="V424" s="309">
        <f t="shared" si="886"/>
        <v>6456.4000000000005</v>
      </c>
    </row>
    <row r="425" spans="1:22" ht="15" customHeight="1" x14ac:dyDescent="0.25">
      <c r="A425" s="41" t="s">
        <v>321</v>
      </c>
      <c r="B425" s="114">
        <v>1525811100</v>
      </c>
      <c r="C425" s="41">
        <v>31111</v>
      </c>
      <c r="D425" s="43" t="s">
        <v>1148</v>
      </c>
      <c r="E425" s="41" t="s">
        <v>1010</v>
      </c>
      <c r="F425" s="41">
        <v>1134</v>
      </c>
      <c r="G425" s="275" t="s">
        <v>341</v>
      </c>
      <c r="H425" s="45" t="s">
        <v>352</v>
      </c>
      <c r="I425" s="111" t="s">
        <v>337</v>
      </c>
      <c r="J425" s="291">
        <f>Nómina!W102</f>
        <v>77476.800000000003</v>
      </c>
      <c r="K425" s="309">
        <f t="shared" si="875"/>
        <v>6456.4000000000005</v>
      </c>
      <c r="L425" s="309">
        <f t="shared" si="876"/>
        <v>6456.4000000000005</v>
      </c>
      <c r="M425" s="309">
        <f t="shared" si="877"/>
        <v>6456.4000000000005</v>
      </c>
      <c r="N425" s="309">
        <f t="shared" si="878"/>
        <v>6456.4000000000005</v>
      </c>
      <c r="O425" s="309">
        <f t="shared" si="879"/>
        <v>6456.4000000000005</v>
      </c>
      <c r="P425" s="309">
        <f t="shared" si="880"/>
        <v>6456.4000000000005</v>
      </c>
      <c r="Q425" s="309">
        <f t="shared" si="881"/>
        <v>6456.4000000000005</v>
      </c>
      <c r="R425" s="309">
        <f t="shared" si="882"/>
        <v>6456.4000000000005</v>
      </c>
      <c r="S425" s="309">
        <f t="shared" si="883"/>
        <v>6456.4000000000005</v>
      </c>
      <c r="T425" s="309">
        <f t="shared" si="884"/>
        <v>6456.4000000000005</v>
      </c>
      <c r="U425" s="309">
        <f t="shared" si="885"/>
        <v>6456.4000000000005</v>
      </c>
      <c r="V425" s="309">
        <f t="shared" si="886"/>
        <v>6456.4000000000005</v>
      </c>
    </row>
    <row r="426" spans="1:22" ht="15" customHeight="1" x14ac:dyDescent="0.25">
      <c r="A426" s="41"/>
      <c r="B426" s="114"/>
      <c r="C426" s="41"/>
      <c r="D426" s="43"/>
      <c r="E426" s="41"/>
      <c r="F426" s="44">
        <v>1300</v>
      </c>
      <c r="G426" s="275"/>
      <c r="H426" s="45"/>
      <c r="I426" s="108" t="s">
        <v>328</v>
      </c>
      <c r="J426" s="291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</row>
    <row r="427" spans="1:22" ht="15" customHeight="1" x14ac:dyDescent="0.25">
      <c r="A427" s="41" t="s">
        <v>321</v>
      </c>
      <c r="B427" s="114">
        <v>1525811100</v>
      </c>
      <c r="C427" s="41">
        <v>31111</v>
      </c>
      <c r="D427" s="43" t="s">
        <v>1148</v>
      </c>
      <c r="E427" s="41" t="s">
        <v>1010</v>
      </c>
      <c r="F427" s="41">
        <v>1321</v>
      </c>
      <c r="G427" s="275" t="s">
        <v>341</v>
      </c>
      <c r="H427" s="45" t="s">
        <v>352</v>
      </c>
      <c r="I427" s="109" t="s">
        <v>329</v>
      </c>
      <c r="J427" s="291">
        <f>Nómina!Y102</f>
        <v>16556.68602739726</v>
      </c>
      <c r="K427" s="309">
        <f t="shared" ref="K427:K430" si="887">J427/12</f>
        <v>1379.7238356164382</v>
      </c>
      <c r="L427" s="309">
        <f t="shared" ref="L427:L430" si="888">J427/12</f>
        <v>1379.7238356164382</v>
      </c>
      <c r="M427" s="309">
        <f t="shared" ref="M427:M430" si="889">J427/12</f>
        <v>1379.7238356164382</v>
      </c>
      <c r="N427" s="309">
        <f t="shared" ref="N427:N430" si="890">J427/12</f>
        <v>1379.7238356164382</v>
      </c>
      <c r="O427" s="309">
        <f t="shared" ref="O427:O430" si="891">J427/12</f>
        <v>1379.7238356164382</v>
      </c>
      <c r="P427" s="309">
        <f t="shared" ref="P427:P430" si="892">J427/12</f>
        <v>1379.7238356164382</v>
      </c>
      <c r="Q427" s="309">
        <f t="shared" ref="Q427:Q430" si="893">J427/12</f>
        <v>1379.7238356164382</v>
      </c>
      <c r="R427" s="309">
        <f t="shared" ref="R427:R430" si="894">J427/12</f>
        <v>1379.7238356164382</v>
      </c>
      <c r="S427" s="309">
        <f t="shared" ref="S427:S430" si="895">J427/12</f>
        <v>1379.7238356164382</v>
      </c>
      <c r="T427" s="309">
        <f t="shared" ref="T427:T430" si="896">J427/12</f>
        <v>1379.7238356164382</v>
      </c>
      <c r="U427" s="309">
        <f t="shared" ref="U427:U430" si="897">J427/12</f>
        <v>1379.7238356164382</v>
      </c>
      <c r="V427" s="309">
        <f t="shared" ref="V427:V430" si="898">J427/12</f>
        <v>1379.7238356164382</v>
      </c>
    </row>
    <row r="428" spans="1:22" ht="15" customHeight="1" x14ac:dyDescent="0.25">
      <c r="A428" s="41" t="s">
        <v>321</v>
      </c>
      <c r="B428" s="114">
        <v>1525811100</v>
      </c>
      <c r="C428" s="41">
        <v>31111</v>
      </c>
      <c r="D428" s="43" t="s">
        <v>1148</v>
      </c>
      <c r="E428" s="41" t="s">
        <v>1010</v>
      </c>
      <c r="F428" s="41">
        <v>1323</v>
      </c>
      <c r="G428" s="275" t="s">
        <v>341</v>
      </c>
      <c r="H428" s="45" t="s">
        <v>352</v>
      </c>
      <c r="I428" s="109" t="s">
        <v>330</v>
      </c>
      <c r="J428" s="291">
        <f>Nómina!Z102</f>
        <v>97444.208219178079</v>
      </c>
      <c r="K428" s="309">
        <f t="shared" si="887"/>
        <v>8120.3506849315063</v>
      </c>
      <c r="L428" s="309">
        <f t="shared" si="888"/>
        <v>8120.3506849315063</v>
      </c>
      <c r="M428" s="309">
        <f t="shared" si="889"/>
        <v>8120.3506849315063</v>
      </c>
      <c r="N428" s="309">
        <f t="shared" si="890"/>
        <v>8120.3506849315063</v>
      </c>
      <c r="O428" s="309">
        <f t="shared" si="891"/>
        <v>8120.3506849315063</v>
      </c>
      <c r="P428" s="309">
        <f t="shared" si="892"/>
        <v>8120.3506849315063</v>
      </c>
      <c r="Q428" s="309">
        <f t="shared" si="893"/>
        <v>8120.3506849315063</v>
      </c>
      <c r="R428" s="309">
        <f t="shared" si="894"/>
        <v>8120.3506849315063</v>
      </c>
      <c r="S428" s="309">
        <f t="shared" si="895"/>
        <v>8120.3506849315063</v>
      </c>
      <c r="T428" s="309">
        <f t="shared" si="896"/>
        <v>8120.3506849315063</v>
      </c>
      <c r="U428" s="309">
        <f t="shared" si="897"/>
        <v>8120.3506849315063</v>
      </c>
      <c r="V428" s="309">
        <f t="shared" si="898"/>
        <v>8120.3506849315063</v>
      </c>
    </row>
    <row r="429" spans="1:22" ht="15" customHeight="1" x14ac:dyDescent="0.25">
      <c r="A429" s="41"/>
      <c r="B429" s="41"/>
      <c r="C429" s="41"/>
      <c r="D429" s="43"/>
      <c r="E429" s="41"/>
      <c r="F429" s="41"/>
      <c r="G429" s="275"/>
      <c r="H429" s="45"/>
      <c r="I429" s="50" t="s">
        <v>338</v>
      </c>
      <c r="J429" s="293">
        <f>SUM(J420:J428)</f>
        <v>1121199.2942465756</v>
      </c>
      <c r="K429" s="312">
        <f t="shared" si="887"/>
        <v>93433.274520547959</v>
      </c>
      <c r="L429" s="312">
        <f t="shared" si="888"/>
        <v>93433.274520547959</v>
      </c>
      <c r="M429" s="312">
        <f t="shared" si="889"/>
        <v>93433.274520547959</v>
      </c>
      <c r="N429" s="312">
        <f t="shared" si="890"/>
        <v>93433.274520547959</v>
      </c>
      <c r="O429" s="312">
        <f t="shared" si="891"/>
        <v>93433.274520547959</v>
      </c>
      <c r="P429" s="312">
        <f t="shared" si="892"/>
        <v>93433.274520547959</v>
      </c>
      <c r="Q429" s="312">
        <f t="shared" si="893"/>
        <v>93433.274520547959</v>
      </c>
      <c r="R429" s="312">
        <f t="shared" si="894"/>
        <v>93433.274520547959</v>
      </c>
      <c r="S429" s="312">
        <f t="shared" si="895"/>
        <v>93433.274520547959</v>
      </c>
      <c r="T429" s="312">
        <f t="shared" si="896"/>
        <v>93433.274520547959</v>
      </c>
      <c r="U429" s="312">
        <f t="shared" si="897"/>
        <v>93433.274520547959</v>
      </c>
      <c r="V429" s="312">
        <f t="shared" si="898"/>
        <v>93433.274520547959</v>
      </c>
    </row>
    <row r="430" spans="1:22" ht="15" customHeight="1" x14ac:dyDescent="0.25">
      <c r="A430" s="41"/>
      <c r="B430" s="41"/>
      <c r="C430" s="41"/>
      <c r="D430" s="43"/>
      <c r="E430" s="41"/>
      <c r="F430" s="43"/>
      <c r="G430" s="275"/>
      <c r="H430" s="45"/>
      <c r="I430" s="110" t="s">
        <v>386</v>
      </c>
      <c r="J430" s="294">
        <f>J429</f>
        <v>1121199.2942465756</v>
      </c>
      <c r="K430" s="326">
        <f t="shared" si="887"/>
        <v>93433.274520547959</v>
      </c>
      <c r="L430" s="326">
        <f t="shared" si="888"/>
        <v>93433.274520547959</v>
      </c>
      <c r="M430" s="326">
        <f t="shared" si="889"/>
        <v>93433.274520547959</v>
      </c>
      <c r="N430" s="326">
        <f t="shared" si="890"/>
        <v>93433.274520547959</v>
      </c>
      <c r="O430" s="326">
        <f t="shared" si="891"/>
        <v>93433.274520547959</v>
      </c>
      <c r="P430" s="326">
        <f t="shared" si="892"/>
        <v>93433.274520547959</v>
      </c>
      <c r="Q430" s="326">
        <f t="shared" si="893"/>
        <v>93433.274520547959</v>
      </c>
      <c r="R430" s="326">
        <f t="shared" si="894"/>
        <v>93433.274520547959</v>
      </c>
      <c r="S430" s="326">
        <f t="shared" si="895"/>
        <v>93433.274520547959</v>
      </c>
      <c r="T430" s="326">
        <f t="shared" si="896"/>
        <v>93433.274520547959</v>
      </c>
      <c r="U430" s="326">
        <f t="shared" si="897"/>
        <v>93433.274520547959</v>
      </c>
      <c r="V430" s="326">
        <f t="shared" si="898"/>
        <v>93433.274520547959</v>
      </c>
    </row>
    <row r="431" spans="1:22" ht="15" customHeight="1" x14ac:dyDescent="0.25">
      <c r="A431" s="52" t="s">
        <v>381</v>
      </c>
      <c r="B431" s="51"/>
      <c r="C431" s="13"/>
      <c r="D431" s="39"/>
      <c r="E431" s="13"/>
      <c r="F431" s="13"/>
      <c r="G431" s="277"/>
      <c r="H431" s="40"/>
      <c r="I431" s="55"/>
      <c r="J431" s="13"/>
      <c r="K431" s="311"/>
      <c r="L431" s="311"/>
      <c r="M431" s="311"/>
      <c r="N431" s="311"/>
      <c r="O431" s="311"/>
      <c r="P431" s="311"/>
      <c r="Q431" s="311"/>
      <c r="R431" s="311"/>
      <c r="S431" s="311"/>
      <c r="T431" s="311"/>
      <c r="U431" s="311"/>
      <c r="V431" s="311"/>
    </row>
    <row r="432" spans="1:22" ht="15" customHeight="1" x14ac:dyDescent="0.25">
      <c r="A432" s="41"/>
      <c r="B432" s="41"/>
      <c r="C432" s="41"/>
      <c r="D432" s="43"/>
      <c r="E432" s="41"/>
      <c r="F432" s="44">
        <v>1000</v>
      </c>
      <c r="G432" s="275"/>
      <c r="H432" s="45"/>
      <c r="I432" s="108" t="s">
        <v>326</v>
      </c>
      <c r="J432" s="291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</row>
    <row r="433" spans="1:22" ht="15" customHeight="1" x14ac:dyDescent="0.25">
      <c r="A433" s="41"/>
      <c r="B433" s="41"/>
      <c r="C433" s="41"/>
      <c r="D433" s="43"/>
      <c r="E433" s="41"/>
      <c r="F433" s="44">
        <v>1100</v>
      </c>
      <c r="G433" s="275"/>
      <c r="H433" s="45"/>
      <c r="I433" s="108" t="s">
        <v>327</v>
      </c>
      <c r="J433" s="291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</row>
    <row r="434" spans="1:22" ht="15" customHeight="1" x14ac:dyDescent="0.25">
      <c r="A434" s="41" t="s">
        <v>321</v>
      </c>
      <c r="B434" s="114">
        <v>1525811100</v>
      </c>
      <c r="C434" s="41">
        <v>31111</v>
      </c>
      <c r="D434" s="43" t="s">
        <v>1378</v>
      </c>
      <c r="E434" s="41" t="s">
        <v>1011</v>
      </c>
      <c r="F434" s="41">
        <v>1131</v>
      </c>
      <c r="G434" s="275" t="s">
        <v>341</v>
      </c>
      <c r="H434" s="45" t="s">
        <v>353</v>
      </c>
      <c r="I434" s="109" t="s">
        <v>325</v>
      </c>
      <c r="J434" s="291">
        <f>SUM(Nómina!T106:T109)+Nómina!T126</f>
        <v>41838384</v>
      </c>
      <c r="K434" s="309">
        <f t="shared" ref="K434:K437" si="899">J434/12</f>
        <v>3486532</v>
      </c>
      <c r="L434" s="309">
        <f t="shared" ref="L434:L437" si="900">J434/12</f>
        <v>3486532</v>
      </c>
      <c r="M434" s="309">
        <f t="shared" ref="M434:M437" si="901">J434/12</f>
        <v>3486532</v>
      </c>
      <c r="N434" s="309">
        <f t="shared" ref="N434:N437" si="902">J434/12</f>
        <v>3486532</v>
      </c>
      <c r="O434" s="309">
        <f t="shared" ref="O434:O437" si="903">J434/12</f>
        <v>3486532</v>
      </c>
      <c r="P434" s="309">
        <f t="shared" ref="P434:P437" si="904">J434/12</f>
        <v>3486532</v>
      </c>
      <c r="Q434" s="309">
        <f t="shared" ref="Q434:Q437" si="905">J434/12</f>
        <v>3486532</v>
      </c>
      <c r="R434" s="309">
        <f t="shared" ref="R434:R437" si="906">J434/12</f>
        <v>3486532</v>
      </c>
      <c r="S434" s="309">
        <f t="shared" ref="S434:S437" si="907">J434/12</f>
        <v>3486532</v>
      </c>
      <c r="T434" s="309">
        <f t="shared" ref="T434:T437" si="908">J434/12</f>
        <v>3486532</v>
      </c>
      <c r="U434" s="309">
        <f t="shared" ref="U434:U437" si="909">J434/12</f>
        <v>3486532</v>
      </c>
      <c r="V434" s="309">
        <f t="shared" ref="V434:V437" si="910">J434/12</f>
        <v>3486532</v>
      </c>
    </row>
    <row r="435" spans="1:22" ht="15" customHeight="1" x14ac:dyDescent="0.25">
      <c r="A435" s="41" t="s">
        <v>321</v>
      </c>
      <c r="B435" s="114">
        <v>1525811100</v>
      </c>
      <c r="C435" s="41">
        <v>31111</v>
      </c>
      <c r="D435" s="43" t="s">
        <v>1378</v>
      </c>
      <c r="E435" s="41" t="s">
        <v>1011</v>
      </c>
      <c r="F435" s="41">
        <v>1132</v>
      </c>
      <c r="G435" s="275" t="s">
        <v>341</v>
      </c>
      <c r="H435" s="45" t="s">
        <v>353</v>
      </c>
      <c r="I435" s="109" t="s">
        <v>335</v>
      </c>
      <c r="J435" s="291">
        <f>SUM(Nómina!U106:U109)+Nómina!U126</f>
        <v>4183838.4000000004</v>
      </c>
      <c r="K435" s="309">
        <f t="shared" si="899"/>
        <v>348653.2</v>
      </c>
      <c r="L435" s="309">
        <f t="shared" si="900"/>
        <v>348653.2</v>
      </c>
      <c r="M435" s="309">
        <f t="shared" si="901"/>
        <v>348653.2</v>
      </c>
      <c r="N435" s="309">
        <f t="shared" si="902"/>
        <v>348653.2</v>
      </c>
      <c r="O435" s="309">
        <f t="shared" si="903"/>
        <v>348653.2</v>
      </c>
      <c r="P435" s="309">
        <f t="shared" si="904"/>
        <v>348653.2</v>
      </c>
      <c r="Q435" s="309">
        <f t="shared" si="905"/>
        <v>348653.2</v>
      </c>
      <c r="R435" s="309">
        <f t="shared" si="906"/>
        <v>348653.2</v>
      </c>
      <c r="S435" s="309">
        <f t="shared" si="907"/>
        <v>348653.2</v>
      </c>
      <c r="T435" s="309">
        <f t="shared" si="908"/>
        <v>348653.2</v>
      </c>
      <c r="U435" s="309">
        <f t="shared" si="909"/>
        <v>348653.2</v>
      </c>
      <c r="V435" s="309">
        <f t="shared" si="910"/>
        <v>348653.2</v>
      </c>
    </row>
    <row r="436" spans="1:22" ht="15" customHeight="1" x14ac:dyDescent="0.25">
      <c r="A436" s="41" t="s">
        <v>321</v>
      </c>
      <c r="B436" s="114">
        <v>1525811100</v>
      </c>
      <c r="C436" s="41">
        <v>31111</v>
      </c>
      <c r="D436" s="43" t="s">
        <v>1378</v>
      </c>
      <c r="E436" s="41" t="s">
        <v>1011</v>
      </c>
      <c r="F436" s="41">
        <v>1133</v>
      </c>
      <c r="G436" s="275" t="s">
        <v>341</v>
      </c>
      <c r="H436" s="45" t="s">
        <v>353</v>
      </c>
      <c r="I436" s="111" t="s">
        <v>336</v>
      </c>
      <c r="J436" s="291">
        <f>SUM(Nómina!V106:V109)+Nómina!V126</f>
        <v>4183838.4000000004</v>
      </c>
      <c r="K436" s="309">
        <f t="shared" si="899"/>
        <v>348653.2</v>
      </c>
      <c r="L436" s="309">
        <f t="shared" si="900"/>
        <v>348653.2</v>
      </c>
      <c r="M436" s="309">
        <f t="shared" si="901"/>
        <v>348653.2</v>
      </c>
      <c r="N436" s="309">
        <f t="shared" si="902"/>
        <v>348653.2</v>
      </c>
      <c r="O436" s="309">
        <f t="shared" si="903"/>
        <v>348653.2</v>
      </c>
      <c r="P436" s="309">
        <f t="shared" si="904"/>
        <v>348653.2</v>
      </c>
      <c r="Q436" s="309">
        <f t="shared" si="905"/>
        <v>348653.2</v>
      </c>
      <c r="R436" s="309">
        <f t="shared" si="906"/>
        <v>348653.2</v>
      </c>
      <c r="S436" s="309">
        <f t="shared" si="907"/>
        <v>348653.2</v>
      </c>
      <c r="T436" s="309">
        <f t="shared" si="908"/>
        <v>348653.2</v>
      </c>
      <c r="U436" s="309">
        <f t="shared" si="909"/>
        <v>348653.2</v>
      </c>
      <c r="V436" s="309">
        <f t="shared" si="910"/>
        <v>348653.2</v>
      </c>
    </row>
    <row r="437" spans="1:22" ht="15" customHeight="1" x14ac:dyDescent="0.25">
      <c r="A437" s="41" t="s">
        <v>321</v>
      </c>
      <c r="B437" s="114">
        <v>1525811100</v>
      </c>
      <c r="C437" s="41">
        <v>31111</v>
      </c>
      <c r="D437" s="43" t="s">
        <v>1378</v>
      </c>
      <c r="E437" s="41" t="s">
        <v>1011</v>
      </c>
      <c r="F437" s="41">
        <v>1134</v>
      </c>
      <c r="G437" s="275" t="s">
        <v>341</v>
      </c>
      <c r="H437" s="45" t="s">
        <v>353</v>
      </c>
      <c r="I437" s="111" t="s">
        <v>337</v>
      </c>
      <c r="J437" s="291">
        <f>SUM(Nómina!W106:W109)+Nómina!W126</f>
        <v>4183838.4000000004</v>
      </c>
      <c r="K437" s="309">
        <f t="shared" si="899"/>
        <v>348653.2</v>
      </c>
      <c r="L437" s="309">
        <f t="shared" si="900"/>
        <v>348653.2</v>
      </c>
      <c r="M437" s="309">
        <f t="shared" si="901"/>
        <v>348653.2</v>
      </c>
      <c r="N437" s="309">
        <f t="shared" si="902"/>
        <v>348653.2</v>
      </c>
      <c r="O437" s="309">
        <f t="shared" si="903"/>
        <v>348653.2</v>
      </c>
      <c r="P437" s="309">
        <f t="shared" si="904"/>
        <v>348653.2</v>
      </c>
      <c r="Q437" s="309">
        <f t="shared" si="905"/>
        <v>348653.2</v>
      </c>
      <c r="R437" s="309">
        <f t="shared" si="906"/>
        <v>348653.2</v>
      </c>
      <c r="S437" s="309">
        <f t="shared" si="907"/>
        <v>348653.2</v>
      </c>
      <c r="T437" s="309">
        <f t="shared" si="908"/>
        <v>348653.2</v>
      </c>
      <c r="U437" s="309">
        <f t="shared" si="909"/>
        <v>348653.2</v>
      </c>
      <c r="V437" s="309">
        <f t="shared" si="910"/>
        <v>348653.2</v>
      </c>
    </row>
    <row r="438" spans="1:22" ht="15" customHeight="1" x14ac:dyDescent="0.25">
      <c r="A438" s="41"/>
      <c r="B438" s="114"/>
      <c r="C438" s="41"/>
      <c r="D438" s="43"/>
      <c r="E438" s="41"/>
      <c r="F438" s="44">
        <v>1300</v>
      </c>
      <c r="G438" s="275"/>
      <c r="H438" s="45"/>
      <c r="I438" s="108" t="s">
        <v>328</v>
      </c>
      <c r="J438" s="291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</row>
    <row r="439" spans="1:22" ht="15" customHeight="1" x14ac:dyDescent="0.25">
      <c r="A439" s="41" t="s">
        <v>321</v>
      </c>
      <c r="B439" s="114">
        <v>1525811100</v>
      </c>
      <c r="C439" s="41">
        <v>31111</v>
      </c>
      <c r="D439" s="43" t="s">
        <v>1378</v>
      </c>
      <c r="E439" s="41" t="s">
        <v>1011</v>
      </c>
      <c r="F439" s="41">
        <v>1321</v>
      </c>
      <c r="G439" s="275" t="s">
        <v>341</v>
      </c>
      <c r="H439" s="45" t="s">
        <v>353</v>
      </c>
      <c r="I439" s="109" t="s">
        <v>329</v>
      </c>
      <c r="J439" s="291">
        <f>SUM(Nómina!Y106:Y109)+Nómina!Y126</f>
        <v>894080.53479452047</v>
      </c>
      <c r="K439" s="309">
        <f t="shared" ref="K439:K440" si="911">J439/12</f>
        <v>74506.711232876711</v>
      </c>
      <c r="L439" s="309">
        <f t="shared" ref="L439:L440" si="912">J439/12</f>
        <v>74506.711232876711</v>
      </c>
      <c r="M439" s="309">
        <f t="shared" ref="M439:M440" si="913">J439/12</f>
        <v>74506.711232876711</v>
      </c>
      <c r="N439" s="309">
        <f t="shared" ref="N439:N440" si="914">J439/12</f>
        <v>74506.711232876711</v>
      </c>
      <c r="O439" s="309">
        <f t="shared" ref="O439:O440" si="915">J439/12</f>
        <v>74506.711232876711</v>
      </c>
      <c r="P439" s="309">
        <f t="shared" ref="P439:P440" si="916">J439/12</f>
        <v>74506.711232876711</v>
      </c>
      <c r="Q439" s="309">
        <f t="shared" ref="Q439:Q440" si="917">J439/12</f>
        <v>74506.711232876711</v>
      </c>
      <c r="R439" s="309">
        <f t="shared" ref="R439:R440" si="918">J439/12</f>
        <v>74506.711232876711</v>
      </c>
      <c r="S439" s="309">
        <f t="shared" ref="S439:S440" si="919">J439/12</f>
        <v>74506.711232876711</v>
      </c>
      <c r="T439" s="309">
        <f t="shared" ref="T439:T440" si="920">J439/12</f>
        <v>74506.711232876711</v>
      </c>
      <c r="U439" s="309">
        <f t="shared" ref="U439:U440" si="921">J439/12</f>
        <v>74506.711232876711</v>
      </c>
      <c r="V439" s="309">
        <f t="shared" ref="V439:V440" si="922">J439/12</f>
        <v>74506.711232876711</v>
      </c>
    </row>
    <row r="440" spans="1:22" ht="15" customHeight="1" x14ac:dyDescent="0.25">
      <c r="A440" s="41" t="s">
        <v>321</v>
      </c>
      <c r="B440" s="114">
        <v>1525811100</v>
      </c>
      <c r="C440" s="41">
        <v>31111</v>
      </c>
      <c r="D440" s="43" t="s">
        <v>1378</v>
      </c>
      <c r="E440" s="41" t="s">
        <v>1011</v>
      </c>
      <c r="F440" s="41">
        <v>1323</v>
      </c>
      <c r="G440" s="275" t="s">
        <v>341</v>
      </c>
      <c r="H440" s="45" t="s">
        <v>353</v>
      </c>
      <c r="I440" s="109" t="s">
        <v>330</v>
      </c>
      <c r="J440" s="291">
        <f>SUM(Nómina!Z106:Z109)+Nómina!Z126</f>
        <v>5069098.520547946</v>
      </c>
      <c r="K440" s="309">
        <f t="shared" si="911"/>
        <v>422424.87671232881</v>
      </c>
      <c r="L440" s="309">
        <f t="shared" si="912"/>
        <v>422424.87671232881</v>
      </c>
      <c r="M440" s="309">
        <f t="shared" si="913"/>
        <v>422424.87671232881</v>
      </c>
      <c r="N440" s="309">
        <f t="shared" si="914"/>
        <v>422424.87671232881</v>
      </c>
      <c r="O440" s="309">
        <f t="shared" si="915"/>
        <v>422424.87671232881</v>
      </c>
      <c r="P440" s="309">
        <f t="shared" si="916"/>
        <v>422424.87671232881</v>
      </c>
      <c r="Q440" s="309">
        <f t="shared" si="917"/>
        <v>422424.87671232881</v>
      </c>
      <c r="R440" s="309">
        <f t="shared" si="918"/>
        <v>422424.87671232881</v>
      </c>
      <c r="S440" s="309">
        <f t="shared" si="919"/>
        <v>422424.87671232881</v>
      </c>
      <c r="T440" s="309">
        <f t="shared" si="920"/>
        <v>422424.87671232881</v>
      </c>
      <c r="U440" s="309">
        <f t="shared" si="921"/>
        <v>422424.87671232881</v>
      </c>
      <c r="V440" s="309">
        <f t="shared" si="922"/>
        <v>422424.87671232881</v>
      </c>
    </row>
    <row r="441" spans="1:22" ht="15" customHeight="1" x14ac:dyDescent="0.25">
      <c r="A441" s="41"/>
      <c r="B441" s="114"/>
      <c r="C441" s="41"/>
      <c r="D441" s="43"/>
      <c r="E441" s="41"/>
      <c r="F441" s="44">
        <v>1500</v>
      </c>
      <c r="G441" s="275"/>
      <c r="H441" s="45"/>
      <c r="I441" s="108" t="s">
        <v>365</v>
      </c>
      <c r="J441" s="291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</row>
    <row r="442" spans="1:22" ht="15" customHeight="1" x14ac:dyDescent="0.25">
      <c r="A442" s="41" t="s">
        <v>321</v>
      </c>
      <c r="B442" s="114">
        <v>1525811100</v>
      </c>
      <c r="C442" s="41">
        <v>31111</v>
      </c>
      <c r="D442" s="43" t="s">
        <v>1378</v>
      </c>
      <c r="E442" s="41" t="s">
        <v>1011</v>
      </c>
      <c r="F442" s="41">
        <v>1531</v>
      </c>
      <c r="G442" s="275" t="s">
        <v>900</v>
      </c>
      <c r="H442" s="45" t="s">
        <v>333</v>
      </c>
      <c r="I442" s="109" t="s">
        <v>382</v>
      </c>
      <c r="J442" s="291">
        <v>135068.4</v>
      </c>
      <c r="K442" s="309">
        <f t="shared" ref="K442:K443" si="923">J442/12</f>
        <v>11255.699999999999</v>
      </c>
      <c r="L442" s="309">
        <f t="shared" ref="L442:L443" si="924">J442/12</f>
        <v>11255.699999999999</v>
      </c>
      <c r="M442" s="309">
        <f t="shared" ref="M442:M443" si="925">J442/12</f>
        <v>11255.699999999999</v>
      </c>
      <c r="N442" s="309">
        <f t="shared" ref="N442:N443" si="926">J442/12</f>
        <v>11255.699999999999</v>
      </c>
      <c r="O442" s="309">
        <f t="shared" ref="O442:O443" si="927">J442/12</f>
        <v>11255.699999999999</v>
      </c>
      <c r="P442" s="309">
        <f t="shared" ref="P442:P443" si="928">J442/12</f>
        <v>11255.699999999999</v>
      </c>
      <c r="Q442" s="309">
        <f t="shared" ref="Q442:Q443" si="929">J442/12</f>
        <v>11255.699999999999</v>
      </c>
      <c r="R442" s="309">
        <f t="shared" ref="R442:R443" si="930">J442/12</f>
        <v>11255.699999999999</v>
      </c>
      <c r="S442" s="309">
        <f t="shared" ref="S442:S443" si="931">J442/12</f>
        <v>11255.699999999999</v>
      </c>
      <c r="T442" s="309">
        <f t="shared" ref="T442:T443" si="932">J442/12</f>
        <v>11255.699999999999</v>
      </c>
      <c r="U442" s="309">
        <f t="shared" ref="U442:U443" si="933">J442/12</f>
        <v>11255.699999999999</v>
      </c>
      <c r="V442" s="309">
        <f t="shared" ref="V442:V443" si="934">J442/12</f>
        <v>11255.699999999999</v>
      </c>
    </row>
    <row r="443" spans="1:22" ht="15" customHeight="1" x14ac:dyDescent="0.25">
      <c r="A443" s="41"/>
      <c r="B443" s="41"/>
      <c r="C443" s="41"/>
      <c r="D443" s="43"/>
      <c r="E443" s="41"/>
      <c r="F443" s="41"/>
      <c r="G443" s="275"/>
      <c r="H443" s="45"/>
      <c r="I443" s="50" t="s">
        <v>338</v>
      </c>
      <c r="J443" s="293">
        <f>SUM(J432:J442)</f>
        <v>60488146.65534246</v>
      </c>
      <c r="K443" s="312">
        <f t="shared" si="923"/>
        <v>5040678.887945205</v>
      </c>
      <c r="L443" s="312">
        <f t="shared" si="924"/>
        <v>5040678.887945205</v>
      </c>
      <c r="M443" s="312">
        <f t="shared" si="925"/>
        <v>5040678.887945205</v>
      </c>
      <c r="N443" s="312">
        <f t="shared" si="926"/>
        <v>5040678.887945205</v>
      </c>
      <c r="O443" s="312">
        <f t="shared" si="927"/>
        <v>5040678.887945205</v>
      </c>
      <c r="P443" s="312">
        <f t="shared" si="928"/>
        <v>5040678.887945205</v>
      </c>
      <c r="Q443" s="312">
        <f t="shared" si="929"/>
        <v>5040678.887945205</v>
      </c>
      <c r="R443" s="312">
        <f t="shared" si="930"/>
        <v>5040678.887945205</v>
      </c>
      <c r="S443" s="312">
        <f t="shared" si="931"/>
        <v>5040678.887945205</v>
      </c>
      <c r="T443" s="312">
        <f t="shared" si="932"/>
        <v>5040678.887945205</v>
      </c>
      <c r="U443" s="312">
        <f t="shared" si="933"/>
        <v>5040678.887945205</v>
      </c>
      <c r="V443" s="312">
        <f t="shared" si="934"/>
        <v>5040678.887945205</v>
      </c>
    </row>
    <row r="444" spans="1:22" ht="15" customHeight="1" x14ac:dyDescent="0.25">
      <c r="A444" s="41"/>
      <c r="B444" s="41"/>
      <c r="C444" s="41"/>
      <c r="D444" s="43"/>
      <c r="E444" s="41"/>
      <c r="F444" s="104" t="s">
        <v>811</v>
      </c>
      <c r="G444" s="275"/>
      <c r="H444" s="45"/>
      <c r="I444" s="108" t="s">
        <v>812</v>
      </c>
      <c r="J444" s="291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</row>
    <row r="445" spans="1:22" ht="15" customHeight="1" x14ac:dyDescent="0.25">
      <c r="A445" s="41"/>
      <c r="B445" s="41"/>
      <c r="C445" s="41"/>
      <c r="D445" s="43"/>
      <c r="E445" s="41"/>
      <c r="F445" s="104" t="s">
        <v>882</v>
      </c>
      <c r="G445" s="275"/>
      <c r="H445" s="45"/>
      <c r="I445" s="108" t="s">
        <v>831</v>
      </c>
      <c r="J445" s="291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</row>
    <row r="446" spans="1:22" ht="15" customHeight="1" x14ac:dyDescent="0.25">
      <c r="A446" s="41" t="s">
        <v>321</v>
      </c>
      <c r="B446" s="126">
        <v>1125100000</v>
      </c>
      <c r="C446" s="41">
        <v>31111</v>
      </c>
      <c r="D446" s="43" t="s">
        <v>1378</v>
      </c>
      <c r="E446" s="41" t="s">
        <v>1011</v>
      </c>
      <c r="F446" s="104" t="s">
        <v>1142</v>
      </c>
      <c r="G446" s="275" t="s">
        <v>855</v>
      </c>
      <c r="H446" s="45" t="s">
        <v>348</v>
      </c>
      <c r="I446" s="108" t="s">
        <v>883</v>
      </c>
      <c r="J446" s="292">
        <f>J447</f>
        <v>150000</v>
      </c>
      <c r="K446" s="309">
        <f t="shared" ref="K446:K449" si="935">J446/12</f>
        <v>12500</v>
      </c>
      <c r="L446" s="309">
        <f t="shared" ref="L446:L449" si="936">J446/12</f>
        <v>12500</v>
      </c>
      <c r="M446" s="309">
        <f t="shared" ref="M446:M449" si="937">J446/12</f>
        <v>12500</v>
      </c>
      <c r="N446" s="309">
        <f t="shared" ref="N446:N449" si="938">J446/12</f>
        <v>12500</v>
      </c>
      <c r="O446" s="309">
        <f t="shared" ref="O446:O449" si="939">J446/12</f>
        <v>12500</v>
      </c>
      <c r="P446" s="309">
        <f t="shared" ref="P446:P449" si="940">J446/12</f>
        <v>12500</v>
      </c>
      <c r="Q446" s="309">
        <f t="shared" ref="Q446:Q449" si="941">J446/12</f>
        <v>12500</v>
      </c>
      <c r="R446" s="309">
        <f t="shared" ref="R446:R449" si="942">J446/12</f>
        <v>12500</v>
      </c>
      <c r="S446" s="309">
        <f t="shared" ref="S446:S449" si="943">J446/12</f>
        <v>12500</v>
      </c>
      <c r="T446" s="309">
        <f t="shared" ref="T446:T449" si="944">J446/12</f>
        <v>12500</v>
      </c>
      <c r="U446" s="309">
        <f t="shared" ref="U446:U449" si="945">J446/12</f>
        <v>12500</v>
      </c>
      <c r="V446" s="309">
        <f t="shared" ref="V446:V449" si="946">J446/12</f>
        <v>12500</v>
      </c>
    </row>
    <row r="447" spans="1:22" ht="15" customHeight="1" x14ac:dyDescent="0.25">
      <c r="A447" s="41"/>
      <c r="B447" s="41"/>
      <c r="C447" s="41"/>
      <c r="D447" s="43"/>
      <c r="E447" s="41"/>
      <c r="F447" s="43" t="s">
        <v>324</v>
      </c>
      <c r="G447" s="275"/>
      <c r="H447" s="45"/>
      <c r="I447" s="109" t="s">
        <v>1013</v>
      </c>
      <c r="J447" s="291">
        <v>150000</v>
      </c>
      <c r="K447" s="309">
        <f t="shared" si="935"/>
        <v>12500</v>
      </c>
      <c r="L447" s="309">
        <f t="shared" si="936"/>
        <v>12500</v>
      </c>
      <c r="M447" s="309">
        <f t="shared" si="937"/>
        <v>12500</v>
      </c>
      <c r="N447" s="309">
        <f t="shared" si="938"/>
        <v>12500</v>
      </c>
      <c r="O447" s="309">
        <f t="shared" si="939"/>
        <v>12500</v>
      </c>
      <c r="P447" s="309">
        <f t="shared" si="940"/>
        <v>12500</v>
      </c>
      <c r="Q447" s="309">
        <f t="shared" si="941"/>
        <v>12500</v>
      </c>
      <c r="R447" s="309">
        <f t="shared" si="942"/>
        <v>12500</v>
      </c>
      <c r="S447" s="309">
        <f t="shared" si="943"/>
        <v>12500</v>
      </c>
      <c r="T447" s="309">
        <f t="shared" si="944"/>
        <v>12500</v>
      </c>
      <c r="U447" s="309">
        <f t="shared" si="945"/>
        <v>12500</v>
      </c>
      <c r="V447" s="309">
        <f t="shared" si="946"/>
        <v>12500</v>
      </c>
    </row>
    <row r="448" spans="1:22" ht="15" customHeight="1" x14ac:dyDescent="0.25">
      <c r="A448" s="41"/>
      <c r="B448" s="41"/>
      <c r="C448" s="41"/>
      <c r="D448" s="43"/>
      <c r="E448" s="41"/>
      <c r="F448" s="43"/>
      <c r="G448" s="275"/>
      <c r="H448" s="45"/>
      <c r="I448" s="50" t="s">
        <v>833</v>
      </c>
      <c r="J448" s="293">
        <f>SUM(J444:J447)-J446</f>
        <v>150000</v>
      </c>
      <c r="K448" s="312">
        <f t="shared" si="935"/>
        <v>12500</v>
      </c>
      <c r="L448" s="312">
        <f t="shared" si="936"/>
        <v>12500</v>
      </c>
      <c r="M448" s="312">
        <f t="shared" si="937"/>
        <v>12500</v>
      </c>
      <c r="N448" s="312">
        <f t="shared" si="938"/>
        <v>12500</v>
      </c>
      <c r="O448" s="312">
        <f t="shared" si="939"/>
        <v>12500</v>
      </c>
      <c r="P448" s="312">
        <f t="shared" si="940"/>
        <v>12500</v>
      </c>
      <c r="Q448" s="312">
        <f t="shared" si="941"/>
        <v>12500</v>
      </c>
      <c r="R448" s="312">
        <f t="shared" si="942"/>
        <v>12500</v>
      </c>
      <c r="S448" s="312">
        <f t="shared" si="943"/>
        <v>12500</v>
      </c>
      <c r="T448" s="312">
        <f t="shared" si="944"/>
        <v>12500</v>
      </c>
      <c r="U448" s="312">
        <f t="shared" si="945"/>
        <v>12500</v>
      </c>
      <c r="V448" s="312">
        <f t="shared" si="946"/>
        <v>12500</v>
      </c>
    </row>
    <row r="449" spans="1:22" ht="30" customHeight="1" x14ac:dyDescent="0.25">
      <c r="A449" s="41"/>
      <c r="B449" s="41"/>
      <c r="C449" s="41"/>
      <c r="D449" s="43"/>
      <c r="E449" s="41"/>
      <c r="F449" s="43"/>
      <c r="G449" s="275"/>
      <c r="H449" s="45"/>
      <c r="I449" s="53" t="s">
        <v>385</v>
      </c>
      <c r="J449" s="294">
        <f>J443+J448</f>
        <v>60638146.65534246</v>
      </c>
      <c r="K449" s="326">
        <f t="shared" si="935"/>
        <v>5053178.887945205</v>
      </c>
      <c r="L449" s="326">
        <f t="shared" si="936"/>
        <v>5053178.887945205</v>
      </c>
      <c r="M449" s="326">
        <f t="shared" si="937"/>
        <v>5053178.887945205</v>
      </c>
      <c r="N449" s="326">
        <f t="shared" si="938"/>
        <v>5053178.887945205</v>
      </c>
      <c r="O449" s="326">
        <f t="shared" si="939"/>
        <v>5053178.887945205</v>
      </c>
      <c r="P449" s="326">
        <f t="shared" si="940"/>
        <v>5053178.887945205</v>
      </c>
      <c r="Q449" s="326">
        <f t="shared" si="941"/>
        <v>5053178.887945205</v>
      </c>
      <c r="R449" s="326">
        <f t="shared" si="942"/>
        <v>5053178.887945205</v>
      </c>
      <c r="S449" s="326">
        <f t="shared" si="943"/>
        <v>5053178.887945205</v>
      </c>
      <c r="T449" s="326">
        <f t="shared" si="944"/>
        <v>5053178.887945205</v>
      </c>
      <c r="U449" s="326">
        <f t="shared" si="945"/>
        <v>5053178.887945205</v>
      </c>
      <c r="V449" s="326">
        <f t="shared" si="946"/>
        <v>5053178.887945205</v>
      </c>
    </row>
    <row r="450" spans="1:22" ht="15" customHeight="1" x14ac:dyDescent="0.25">
      <c r="A450" s="38" t="s">
        <v>120</v>
      </c>
      <c r="B450" s="51"/>
      <c r="C450" s="13"/>
      <c r="D450" s="39"/>
      <c r="E450" s="13"/>
      <c r="F450" s="13"/>
      <c r="G450" s="277"/>
      <c r="H450" s="40"/>
      <c r="I450" s="55"/>
      <c r="J450" s="13"/>
      <c r="K450" s="311"/>
      <c r="L450" s="311"/>
      <c r="M450" s="311"/>
      <c r="N450" s="311"/>
      <c r="O450" s="311"/>
      <c r="P450" s="311"/>
      <c r="Q450" s="311"/>
      <c r="R450" s="311"/>
      <c r="S450" s="311"/>
      <c r="T450" s="311"/>
      <c r="U450" s="311"/>
      <c r="V450" s="311"/>
    </row>
    <row r="451" spans="1:22" ht="15" customHeight="1" x14ac:dyDescent="0.25">
      <c r="A451" s="41"/>
      <c r="B451" s="41"/>
      <c r="C451" s="41"/>
      <c r="D451" s="43"/>
      <c r="E451" s="41"/>
      <c r="F451" s="44">
        <v>1000</v>
      </c>
      <c r="G451" s="275"/>
      <c r="H451" s="45"/>
      <c r="I451" s="108" t="s">
        <v>326</v>
      </c>
      <c r="J451" s="291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</row>
    <row r="452" spans="1:22" ht="15" customHeight="1" x14ac:dyDescent="0.25">
      <c r="A452" s="41"/>
      <c r="B452" s="41"/>
      <c r="C452" s="41"/>
      <c r="D452" s="43"/>
      <c r="E452" s="41"/>
      <c r="F452" s="44">
        <v>1100</v>
      </c>
      <c r="G452" s="275"/>
      <c r="H452" s="45"/>
      <c r="I452" s="108" t="s">
        <v>327</v>
      </c>
      <c r="J452" s="291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</row>
    <row r="453" spans="1:22" ht="15" customHeight="1" x14ac:dyDescent="0.25">
      <c r="A453" s="41" t="s">
        <v>321</v>
      </c>
      <c r="B453" s="114">
        <v>1525811100</v>
      </c>
      <c r="C453" s="41">
        <v>31111</v>
      </c>
      <c r="D453" s="43" t="s">
        <v>1379</v>
      </c>
      <c r="E453" s="41" t="s">
        <v>383</v>
      </c>
      <c r="F453" s="41">
        <v>1131</v>
      </c>
      <c r="G453" s="275" t="s">
        <v>341</v>
      </c>
      <c r="H453" s="45" t="s">
        <v>354</v>
      </c>
      <c r="I453" s="109" t="s">
        <v>325</v>
      </c>
      <c r="J453" s="291">
        <f>Nómina!T141</f>
        <v>5729268</v>
      </c>
      <c r="K453" s="309">
        <f t="shared" ref="K453:K456" si="947">J453/12</f>
        <v>477439</v>
      </c>
      <c r="L453" s="309">
        <f t="shared" ref="L453:L456" si="948">J453/12</f>
        <v>477439</v>
      </c>
      <c r="M453" s="309">
        <f t="shared" ref="M453:M456" si="949">J453/12</f>
        <v>477439</v>
      </c>
      <c r="N453" s="309">
        <f t="shared" ref="N453:N456" si="950">J453/12</f>
        <v>477439</v>
      </c>
      <c r="O453" s="309">
        <f t="shared" ref="O453:O456" si="951">J453/12</f>
        <v>477439</v>
      </c>
      <c r="P453" s="309">
        <f t="shared" ref="P453:P456" si="952">J453/12</f>
        <v>477439</v>
      </c>
      <c r="Q453" s="309">
        <f t="shared" ref="Q453:Q456" si="953">J453/12</f>
        <v>477439</v>
      </c>
      <c r="R453" s="309">
        <f t="shared" ref="R453:R456" si="954">J453/12</f>
        <v>477439</v>
      </c>
      <c r="S453" s="309">
        <f t="shared" ref="S453:S456" si="955">J453/12</f>
        <v>477439</v>
      </c>
      <c r="T453" s="309">
        <f t="shared" ref="T453:T456" si="956">J453/12</f>
        <v>477439</v>
      </c>
      <c r="U453" s="309">
        <f t="shared" ref="U453:U456" si="957">J453/12</f>
        <v>477439</v>
      </c>
      <c r="V453" s="309">
        <f t="shared" ref="V453:V456" si="958">J453/12</f>
        <v>477439</v>
      </c>
    </row>
    <row r="454" spans="1:22" ht="15" customHeight="1" x14ac:dyDescent="0.25">
      <c r="A454" s="41" t="s">
        <v>321</v>
      </c>
      <c r="B454" s="114">
        <v>1525811100</v>
      </c>
      <c r="C454" s="41">
        <v>31111</v>
      </c>
      <c r="D454" s="43" t="s">
        <v>1379</v>
      </c>
      <c r="E454" s="41" t="s">
        <v>383</v>
      </c>
      <c r="F454" s="41">
        <v>1132</v>
      </c>
      <c r="G454" s="275" t="s">
        <v>341</v>
      </c>
      <c r="H454" s="45" t="s">
        <v>354</v>
      </c>
      <c r="I454" s="109" t="s">
        <v>335</v>
      </c>
      <c r="J454" s="291">
        <f>Nómina!U141</f>
        <v>572926.80000000005</v>
      </c>
      <c r="K454" s="309">
        <f t="shared" si="947"/>
        <v>47743.9</v>
      </c>
      <c r="L454" s="309">
        <f t="shared" si="948"/>
        <v>47743.9</v>
      </c>
      <c r="M454" s="309">
        <f t="shared" si="949"/>
        <v>47743.9</v>
      </c>
      <c r="N454" s="309">
        <f t="shared" si="950"/>
        <v>47743.9</v>
      </c>
      <c r="O454" s="309">
        <f t="shared" si="951"/>
        <v>47743.9</v>
      </c>
      <c r="P454" s="309">
        <f t="shared" si="952"/>
        <v>47743.9</v>
      </c>
      <c r="Q454" s="309">
        <f t="shared" si="953"/>
        <v>47743.9</v>
      </c>
      <c r="R454" s="309">
        <f t="shared" si="954"/>
        <v>47743.9</v>
      </c>
      <c r="S454" s="309">
        <f t="shared" si="955"/>
        <v>47743.9</v>
      </c>
      <c r="T454" s="309">
        <f t="shared" si="956"/>
        <v>47743.9</v>
      </c>
      <c r="U454" s="309">
        <f t="shared" si="957"/>
        <v>47743.9</v>
      </c>
      <c r="V454" s="309">
        <f t="shared" si="958"/>
        <v>47743.9</v>
      </c>
    </row>
    <row r="455" spans="1:22" ht="15" customHeight="1" x14ac:dyDescent="0.25">
      <c r="A455" s="41" t="s">
        <v>321</v>
      </c>
      <c r="B455" s="114">
        <v>1525811100</v>
      </c>
      <c r="C455" s="41">
        <v>31111</v>
      </c>
      <c r="D455" s="43" t="s">
        <v>1379</v>
      </c>
      <c r="E455" s="41" t="s">
        <v>383</v>
      </c>
      <c r="F455" s="41">
        <v>1133</v>
      </c>
      <c r="G455" s="275" t="s">
        <v>341</v>
      </c>
      <c r="H455" s="45" t="s">
        <v>354</v>
      </c>
      <c r="I455" s="111" t="s">
        <v>336</v>
      </c>
      <c r="J455" s="291">
        <f>Nómina!V141</f>
        <v>572926.80000000005</v>
      </c>
      <c r="K455" s="309">
        <f t="shared" si="947"/>
        <v>47743.9</v>
      </c>
      <c r="L455" s="309">
        <f t="shared" si="948"/>
        <v>47743.9</v>
      </c>
      <c r="M455" s="309">
        <f t="shared" si="949"/>
        <v>47743.9</v>
      </c>
      <c r="N455" s="309">
        <f t="shared" si="950"/>
        <v>47743.9</v>
      </c>
      <c r="O455" s="309">
        <f t="shared" si="951"/>
        <v>47743.9</v>
      </c>
      <c r="P455" s="309">
        <f t="shared" si="952"/>
        <v>47743.9</v>
      </c>
      <c r="Q455" s="309">
        <f t="shared" si="953"/>
        <v>47743.9</v>
      </c>
      <c r="R455" s="309">
        <f t="shared" si="954"/>
        <v>47743.9</v>
      </c>
      <c r="S455" s="309">
        <f t="shared" si="955"/>
        <v>47743.9</v>
      </c>
      <c r="T455" s="309">
        <f t="shared" si="956"/>
        <v>47743.9</v>
      </c>
      <c r="U455" s="309">
        <f t="shared" si="957"/>
        <v>47743.9</v>
      </c>
      <c r="V455" s="309">
        <f t="shared" si="958"/>
        <v>47743.9</v>
      </c>
    </row>
    <row r="456" spans="1:22" ht="15" customHeight="1" x14ac:dyDescent="0.25">
      <c r="A456" s="41" t="s">
        <v>321</v>
      </c>
      <c r="B456" s="114">
        <v>1525811100</v>
      </c>
      <c r="C456" s="41">
        <v>31111</v>
      </c>
      <c r="D456" s="43" t="s">
        <v>1379</v>
      </c>
      <c r="E456" s="41" t="s">
        <v>383</v>
      </c>
      <c r="F456" s="41">
        <v>1134</v>
      </c>
      <c r="G456" s="275" t="s">
        <v>341</v>
      </c>
      <c r="H456" s="45" t="s">
        <v>354</v>
      </c>
      <c r="I456" s="111" t="s">
        <v>337</v>
      </c>
      <c r="J456" s="291">
        <f>Nómina!W141</f>
        <v>572926.80000000005</v>
      </c>
      <c r="K456" s="309">
        <f t="shared" si="947"/>
        <v>47743.9</v>
      </c>
      <c r="L456" s="309">
        <f t="shared" si="948"/>
        <v>47743.9</v>
      </c>
      <c r="M456" s="309">
        <f t="shared" si="949"/>
        <v>47743.9</v>
      </c>
      <c r="N456" s="309">
        <f t="shared" si="950"/>
        <v>47743.9</v>
      </c>
      <c r="O456" s="309">
        <f t="shared" si="951"/>
        <v>47743.9</v>
      </c>
      <c r="P456" s="309">
        <f t="shared" si="952"/>
        <v>47743.9</v>
      </c>
      <c r="Q456" s="309">
        <f t="shared" si="953"/>
        <v>47743.9</v>
      </c>
      <c r="R456" s="309">
        <f t="shared" si="954"/>
        <v>47743.9</v>
      </c>
      <c r="S456" s="309">
        <f t="shared" si="955"/>
        <v>47743.9</v>
      </c>
      <c r="T456" s="309">
        <f t="shared" si="956"/>
        <v>47743.9</v>
      </c>
      <c r="U456" s="309">
        <f t="shared" si="957"/>
        <v>47743.9</v>
      </c>
      <c r="V456" s="309">
        <f t="shared" si="958"/>
        <v>47743.9</v>
      </c>
    </row>
    <row r="457" spans="1:22" ht="15" customHeight="1" x14ac:dyDescent="0.25">
      <c r="A457" s="41"/>
      <c r="B457" s="114"/>
      <c r="C457" s="41"/>
      <c r="D457" s="43"/>
      <c r="E457" s="41"/>
      <c r="F457" s="44">
        <v>1300</v>
      </c>
      <c r="G457" s="275"/>
      <c r="H457" s="45"/>
      <c r="I457" s="108" t="s">
        <v>328</v>
      </c>
      <c r="J457" s="291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</row>
    <row r="458" spans="1:22" ht="15" customHeight="1" x14ac:dyDescent="0.25">
      <c r="A458" s="41" t="s">
        <v>321</v>
      </c>
      <c r="B458" s="114">
        <v>1525811100</v>
      </c>
      <c r="C458" s="41">
        <v>31111</v>
      </c>
      <c r="D458" s="43" t="s">
        <v>1379</v>
      </c>
      <c r="E458" s="41" t="s">
        <v>383</v>
      </c>
      <c r="F458" s="41">
        <v>1321</v>
      </c>
      <c r="G458" s="275" t="s">
        <v>341</v>
      </c>
      <c r="H458" s="45" t="s">
        <v>354</v>
      </c>
      <c r="I458" s="109" t="s">
        <v>329</v>
      </c>
      <c r="J458" s="291">
        <f>Nómina!Y141</f>
        <v>122433.6723287671</v>
      </c>
      <c r="K458" s="309">
        <f t="shared" ref="K458:K461" si="959">J458/12</f>
        <v>10202.806027397259</v>
      </c>
      <c r="L458" s="309">
        <f t="shared" ref="L458:L461" si="960">J458/12</f>
        <v>10202.806027397259</v>
      </c>
      <c r="M458" s="309">
        <f t="shared" ref="M458:M461" si="961">J458/12</f>
        <v>10202.806027397259</v>
      </c>
      <c r="N458" s="309">
        <f t="shared" ref="N458:N461" si="962">J458/12</f>
        <v>10202.806027397259</v>
      </c>
      <c r="O458" s="309">
        <f t="shared" ref="O458:O461" si="963">J458/12</f>
        <v>10202.806027397259</v>
      </c>
      <c r="P458" s="309">
        <f t="shared" ref="P458:P461" si="964">J458/12</f>
        <v>10202.806027397259</v>
      </c>
      <c r="Q458" s="309">
        <f t="shared" ref="Q458:Q461" si="965">J458/12</f>
        <v>10202.806027397259</v>
      </c>
      <c r="R458" s="309">
        <f t="shared" ref="R458:R461" si="966">J458/12</f>
        <v>10202.806027397259</v>
      </c>
      <c r="S458" s="309">
        <f t="shared" ref="S458:S461" si="967">J458/12</f>
        <v>10202.806027397259</v>
      </c>
      <c r="T458" s="309">
        <f t="shared" ref="T458:T461" si="968">J458/12</f>
        <v>10202.806027397259</v>
      </c>
      <c r="U458" s="309">
        <f t="shared" ref="U458:U461" si="969">J458/12</f>
        <v>10202.806027397259</v>
      </c>
      <c r="V458" s="309">
        <f t="shared" ref="V458:V461" si="970">J458/12</f>
        <v>10202.806027397259</v>
      </c>
    </row>
    <row r="459" spans="1:22" ht="15" customHeight="1" x14ac:dyDescent="0.25">
      <c r="A459" s="41" t="s">
        <v>321</v>
      </c>
      <c r="B459" s="114">
        <v>1525811100</v>
      </c>
      <c r="C459" s="41">
        <v>31111</v>
      </c>
      <c r="D459" s="43" t="s">
        <v>1379</v>
      </c>
      <c r="E459" s="41" t="s">
        <v>383</v>
      </c>
      <c r="F459" s="41">
        <v>1323</v>
      </c>
      <c r="G459" s="275" t="s">
        <v>341</v>
      </c>
      <c r="H459" s="45" t="s">
        <v>354</v>
      </c>
      <c r="I459" s="109" t="s">
        <v>330</v>
      </c>
      <c r="J459" s="291">
        <f>Nómina!Z141</f>
        <v>714507.09041095886</v>
      </c>
      <c r="K459" s="309">
        <f t="shared" si="959"/>
        <v>59542.257534246572</v>
      </c>
      <c r="L459" s="309">
        <f t="shared" si="960"/>
        <v>59542.257534246572</v>
      </c>
      <c r="M459" s="309">
        <f t="shared" si="961"/>
        <v>59542.257534246572</v>
      </c>
      <c r="N459" s="309">
        <f t="shared" si="962"/>
        <v>59542.257534246572</v>
      </c>
      <c r="O459" s="309">
        <f t="shared" si="963"/>
        <v>59542.257534246572</v>
      </c>
      <c r="P459" s="309">
        <f t="shared" si="964"/>
        <v>59542.257534246572</v>
      </c>
      <c r="Q459" s="309">
        <f t="shared" si="965"/>
        <v>59542.257534246572</v>
      </c>
      <c r="R459" s="309">
        <f t="shared" si="966"/>
        <v>59542.257534246572</v>
      </c>
      <c r="S459" s="309">
        <f t="shared" si="967"/>
        <v>59542.257534246572</v>
      </c>
      <c r="T459" s="309">
        <f t="shared" si="968"/>
        <v>59542.257534246572</v>
      </c>
      <c r="U459" s="309">
        <f t="shared" si="969"/>
        <v>59542.257534246572</v>
      </c>
      <c r="V459" s="309">
        <f t="shared" si="970"/>
        <v>59542.257534246572</v>
      </c>
    </row>
    <row r="460" spans="1:22" ht="15" customHeight="1" x14ac:dyDescent="0.25">
      <c r="A460" s="41"/>
      <c r="B460" s="41"/>
      <c r="C460" s="41"/>
      <c r="D460" s="43"/>
      <c r="E460" s="41"/>
      <c r="F460" s="41"/>
      <c r="G460" s="275"/>
      <c r="H460" s="45"/>
      <c r="I460" s="50" t="s">
        <v>338</v>
      </c>
      <c r="J460" s="293">
        <f>SUM(J451:J459)</f>
        <v>8284989.1627397258</v>
      </c>
      <c r="K460" s="312">
        <f t="shared" si="959"/>
        <v>690415.76356164378</v>
      </c>
      <c r="L460" s="312">
        <f t="shared" si="960"/>
        <v>690415.76356164378</v>
      </c>
      <c r="M460" s="312">
        <f t="shared" si="961"/>
        <v>690415.76356164378</v>
      </c>
      <c r="N460" s="312">
        <f t="shared" si="962"/>
        <v>690415.76356164378</v>
      </c>
      <c r="O460" s="312">
        <f t="shared" si="963"/>
        <v>690415.76356164378</v>
      </c>
      <c r="P460" s="312">
        <f t="shared" si="964"/>
        <v>690415.76356164378</v>
      </c>
      <c r="Q460" s="312">
        <f t="shared" si="965"/>
        <v>690415.76356164378</v>
      </c>
      <c r="R460" s="312">
        <f t="shared" si="966"/>
        <v>690415.76356164378</v>
      </c>
      <c r="S460" s="312">
        <f t="shared" si="967"/>
        <v>690415.76356164378</v>
      </c>
      <c r="T460" s="312">
        <f t="shared" si="968"/>
        <v>690415.76356164378</v>
      </c>
      <c r="U460" s="312">
        <f t="shared" si="969"/>
        <v>690415.76356164378</v>
      </c>
      <c r="V460" s="312">
        <f t="shared" si="970"/>
        <v>690415.76356164378</v>
      </c>
    </row>
    <row r="461" spans="1:22" ht="15" customHeight="1" x14ac:dyDescent="0.25">
      <c r="A461" s="41"/>
      <c r="B461" s="41"/>
      <c r="C461" s="41"/>
      <c r="D461" s="43"/>
      <c r="E461" s="41"/>
      <c r="F461" s="43"/>
      <c r="G461" s="275"/>
      <c r="H461" s="45"/>
      <c r="I461" s="110" t="s">
        <v>384</v>
      </c>
      <c r="J461" s="294">
        <f>J460</f>
        <v>8284989.1627397258</v>
      </c>
      <c r="K461" s="326">
        <f t="shared" si="959"/>
        <v>690415.76356164378</v>
      </c>
      <c r="L461" s="326">
        <f t="shared" si="960"/>
        <v>690415.76356164378</v>
      </c>
      <c r="M461" s="326">
        <f t="shared" si="961"/>
        <v>690415.76356164378</v>
      </c>
      <c r="N461" s="326">
        <f t="shared" si="962"/>
        <v>690415.76356164378</v>
      </c>
      <c r="O461" s="326">
        <f t="shared" si="963"/>
        <v>690415.76356164378</v>
      </c>
      <c r="P461" s="326">
        <f t="shared" si="964"/>
        <v>690415.76356164378</v>
      </c>
      <c r="Q461" s="326">
        <f t="shared" si="965"/>
        <v>690415.76356164378</v>
      </c>
      <c r="R461" s="326">
        <f t="shared" si="966"/>
        <v>690415.76356164378</v>
      </c>
      <c r="S461" s="326">
        <f t="shared" si="967"/>
        <v>690415.76356164378</v>
      </c>
      <c r="T461" s="326">
        <f t="shared" si="968"/>
        <v>690415.76356164378</v>
      </c>
      <c r="U461" s="326">
        <f t="shared" si="969"/>
        <v>690415.76356164378</v>
      </c>
      <c r="V461" s="326">
        <f t="shared" si="970"/>
        <v>690415.76356164378</v>
      </c>
    </row>
    <row r="462" spans="1:22" ht="15" customHeight="1" x14ac:dyDescent="0.25">
      <c r="A462" s="38" t="s">
        <v>133</v>
      </c>
      <c r="B462" s="51"/>
      <c r="C462" s="13"/>
      <c r="D462" s="39"/>
      <c r="E462" s="13"/>
      <c r="F462" s="13"/>
      <c r="G462" s="277"/>
      <c r="H462" s="40"/>
      <c r="I462" s="55"/>
      <c r="J462" s="13"/>
      <c r="K462" s="311"/>
      <c r="L462" s="311"/>
      <c r="M462" s="311"/>
      <c r="N462" s="311"/>
      <c r="O462" s="311"/>
      <c r="P462" s="311"/>
      <c r="Q462" s="311"/>
      <c r="R462" s="311"/>
      <c r="S462" s="311"/>
      <c r="T462" s="311"/>
      <c r="U462" s="311"/>
      <c r="V462" s="311"/>
    </row>
    <row r="463" spans="1:22" ht="15" customHeight="1" x14ac:dyDescent="0.25">
      <c r="A463" s="41"/>
      <c r="B463" s="41"/>
      <c r="C463" s="41"/>
      <c r="D463" s="43"/>
      <c r="E463" s="41"/>
      <c r="F463" s="44">
        <v>1000</v>
      </c>
      <c r="G463" s="275"/>
      <c r="H463" s="45"/>
      <c r="I463" s="108" t="s">
        <v>326</v>
      </c>
      <c r="J463" s="291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</row>
    <row r="464" spans="1:22" ht="15" customHeight="1" x14ac:dyDescent="0.25">
      <c r="A464" s="41"/>
      <c r="B464" s="41"/>
      <c r="C464" s="41"/>
      <c r="D464" s="43"/>
      <c r="E464" s="41"/>
      <c r="F464" s="44">
        <v>1100</v>
      </c>
      <c r="G464" s="275"/>
      <c r="H464" s="45"/>
      <c r="I464" s="108" t="s">
        <v>327</v>
      </c>
      <c r="J464" s="291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</row>
    <row r="465" spans="1:22" ht="15" customHeight="1" x14ac:dyDescent="0.25">
      <c r="A465" s="41" t="s">
        <v>321</v>
      </c>
      <c r="B465" s="114">
        <v>1525811100</v>
      </c>
      <c r="C465" s="41">
        <v>31111</v>
      </c>
      <c r="D465" s="43" t="s">
        <v>1380</v>
      </c>
      <c r="E465" s="41" t="s">
        <v>389</v>
      </c>
      <c r="F465" s="41">
        <v>1131</v>
      </c>
      <c r="G465" s="275" t="s">
        <v>341</v>
      </c>
      <c r="H465" s="45" t="s">
        <v>355</v>
      </c>
      <c r="I465" s="109" t="s">
        <v>325</v>
      </c>
      <c r="J465" s="291">
        <f>Nómina!T146</f>
        <v>1616148</v>
      </c>
      <c r="K465" s="309">
        <f t="shared" ref="K465:K468" si="971">J465/12</f>
        <v>134679</v>
      </c>
      <c r="L465" s="309">
        <f t="shared" ref="L465:L468" si="972">J465/12</f>
        <v>134679</v>
      </c>
      <c r="M465" s="309">
        <f t="shared" ref="M465:M468" si="973">J465/12</f>
        <v>134679</v>
      </c>
      <c r="N465" s="309">
        <f t="shared" ref="N465:N468" si="974">J465/12</f>
        <v>134679</v>
      </c>
      <c r="O465" s="309">
        <f t="shared" ref="O465:O468" si="975">J465/12</f>
        <v>134679</v>
      </c>
      <c r="P465" s="309">
        <f t="shared" ref="P465:P468" si="976">J465/12</f>
        <v>134679</v>
      </c>
      <c r="Q465" s="309">
        <f t="shared" ref="Q465:Q468" si="977">J465/12</f>
        <v>134679</v>
      </c>
      <c r="R465" s="309">
        <f t="shared" ref="R465:R468" si="978">J465/12</f>
        <v>134679</v>
      </c>
      <c r="S465" s="309">
        <f t="shared" ref="S465:S468" si="979">J465/12</f>
        <v>134679</v>
      </c>
      <c r="T465" s="309">
        <f t="shared" ref="T465:T468" si="980">J465/12</f>
        <v>134679</v>
      </c>
      <c r="U465" s="309">
        <f t="shared" ref="U465:U468" si="981">J465/12</f>
        <v>134679</v>
      </c>
      <c r="V465" s="309">
        <f t="shared" ref="V465:V468" si="982">J465/12</f>
        <v>134679</v>
      </c>
    </row>
    <row r="466" spans="1:22" ht="15" customHeight="1" x14ac:dyDescent="0.25">
      <c r="A466" s="41" t="s">
        <v>321</v>
      </c>
      <c r="B466" s="114">
        <v>1525811100</v>
      </c>
      <c r="C466" s="41">
        <v>31111</v>
      </c>
      <c r="D466" s="43" t="s">
        <v>1380</v>
      </c>
      <c r="E466" s="41" t="s">
        <v>389</v>
      </c>
      <c r="F466" s="41">
        <v>1132</v>
      </c>
      <c r="G466" s="275" t="s">
        <v>341</v>
      </c>
      <c r="H466" s="45" t="s">
        <v>355</v>
      </c>
      <c r="I466" s="109" t="s">
        <v>335</v>
      </c>
      <c r="J466" s="291">
        <f>Nómina!U146</f>
        <v>161614.79999999999</v>
      </c>
      <c r="K466" s="309">
        <f t="shared" si="971"/>
        <v>13467.9</v>
      </c>
      <c r="L466" s="309">
        <f t="shared" si="972"/>
        <v>13467.9</v>
      </c>
      <c r="M466" s="309">
        <f t="shared" si="973"/>
        <v>13467.9</v>
      </c>
      <c r="N466" s="309">
        <f t="shared" si="974"/>
        <v>13467.9</v>
      </c>
      <c r="O466" s="309">
        <f t="shared" si="975"/>
        <v>13467.9</v>
      </c>
      <c r="P466" s="309">
        <f t="shared" si="976"/>
        <v>13467.9</v>
      </c>
      <c r="Q466" s="309">
        <f t="shared" si="977"/>
        <v>13467.9</v>
      </c>
      <c r="R466" s="309">
        <f t="shared" si="978"/>
        <v>13467.9</v>
      </c>
      <c r="S466" s="309">
        <f t="shared" si="979"/>
        <v>13467.9</v>
      </c>
      <c r="T466" s="309">
        <f t="shared" si="980"/>
        <v>13467.9</v>
      </c>
      <c r="U466" s="309">
        <f t="shared" si="981"/>
        <v>13467.9</v>
      </c>
      <c r="V466" s="309">
        <f t="shared" si="982"/>
        <v>13467.9</v>
      </c>
    </row>
    <row r="467" spans="1:22" ht="15" customHeight="1" x14ac:dyDescent="0.25">
      <c r="A467" s="41" t="s">
        <v>321</v>
      </c>
      <c r="B467" s="114">
        <v>1525811100</v>
      </c>
      <c r="C467" s="41">
        <v>31111</v>
      </c>
      <c r="D467" s="43" t="s">
        <v>1380</v>
      </c>
      <c r="E467" s="41" t="s">
        <v>389</v>
      </c>
      <c r="F467" s="41">
        <v>1133</v>
      </c>
      <c r="G467" s="275" t="s">
        <v>341</v>
      </c>
      <c r="H467" s="45" t="s">
        <v>355</v>
      </c>
      <c r="I467" s="111" t="s">
        <v>336</v>
      </c>
      <c r="J467" s="291">
        <f>Nómina!V146</f>
        <v>161614.79999999999</v>
      </c>
      <c r="K467" s="309">
        <f t="shared" si="971"/>
        <v>13467.9</v>
      </c>
      <c r="L467" s="309">
        <f t="shared" si="972"/>
        <v>13467.9</v>
      </c>
      <c r="M467" s="309">
        <f t="shared" si="973"/>
        <v>13467.9</v>
      </c>
      <c r="N467" s="309">
        <f t="shared" si="974"/>
        <v>13467.9</v>
      </c>
      <c r="O467" s="309">
        <f t="shared" si="975"/>
        <v>13467.9</v>
      </c>
      <c r="P467" s="309">
        <f t="shared" si="976"/>
        <v>13467.9</v>
      </c>
      <c r="Q467" s="309">
        <f t="shared" si="977"/>
        <v>13467.9</v>
      </c>
      <c r="R467" s="309">
        <f t="shared" si="978"/>
        <v>13467.9</v>
      </c>
      <c r="S467" s="309">
        <f t="shared" si="979"/>
        <v>13467.9</v>
      </c>
      <c r="T467" s="309">
        <f t="shared" si="980"/>
        <v>13467.9</v>
      </c>
      <c r="U467" s="309">
        <f t="shared" si="981"/>
        <v>13467.9</v>
      </c>
      <c r="V467" s="309">
        <f t="shared" si="982"/>
        <v>13467.9</v>
      </c>
    </row>
    <row r="468" spans="1:22" ht="15" customHeight="1" x14ac:dyDescent="0.25">
      <c r="A468" s="41" t="s">
        <v>321</v>
      </c>
      <c r="B468" s="114">
        <v>1525811100</v>
      </c>
      <c r="C468" s="41">
        <v>31111</v>
      </c>
      <c r="D468" s="43" t="s">
        <v>1380</v>
      </c>
      <c r="E468" s="41" t="s">
        <v>389</v>
      </c>
      <c r="F468" s="41">
        <v>1134</v>
      </c>
      <c r="G468" s="275" t="s">
        <v>341</v>
      </c>
      <c r="H468" s="45" t="s">
        <v>355</v>
      </c>
      <c r="I468" s="111" t="s">
        <v>337</v>
      </c>
      <c r="J468" s="291">
        <f>Nómina!W146</f>
        <v>161614.79999999999</v>
      </c>
      <c r="K468" s="309">
        <f t="shared" si="971"/>
        <v>13467.9</v>
      </c>
      <c r="L468" s="309">
        <f t="shared" si="972"/>
        <v>13467.9</v>
      </c>
      <c r="M468" s="309">
        <f t="shared" si="973"/>
        <v>13467.9</v>
      </c>
      <c r="N468" s="309">
        <f t="shared" si="974"/>
        <v>13467.9</v>
      </c>
      <c r="O468" s="309">
        <f t="shared" si="975"/>
        <v>13467.9</v>
      </c>
      <c r="P468" s="309">
        <f t="shared" si="976"/>
        <v>13467.9</v>
      </c>
      <c r="Q468" s="309">
        <f t="shared" si="977"/>
        <v>13467.9</v>
      </c>
      <c r="R468" s="309">
        <f t="shared" si="978"/>
        <v>13467.9</v>
      </c>
      <c r="S468" s="309">
        <f t="shared" si="979"/>
        <v>13467.9</v>
      </c>
      <c r="T468" s="309">
        <f t="shared" si="980"/>
        <v>13467.9</v>
      </c>
      <c r="U468" s="309">
        <f t="shared" si="981"/>
        <v>13467.9</v>
      </c>
      <c r="V468" s="309">
        <f t="shared" si="982"/>
        <v>13467.9</v>
      </c>
    </row>
    <row r="469" spans="1:22" ht="15" customHeight="1" x14ac:dyDescent="0.25">
      <c r="A469" s="41"/>
      <c r="B469" s="114"/>
      <c r="C469" s="41"/>
      <c r="D469" s="43"/>
      <c r="E469" s="41"/>
      <c r="F469" s="44">
        <v>1300</v>
      </c>
      <c r="G469" s="275"/>
      <c r="H469" s="45"/>
      <c r="I469" s="108" t="s">
        <v>328</v>
      </c>
      <c r="J469" s="291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</row>
    <row r="470" spans="1:22" ht="15" customHeight="1" x14ac:dyDescent="0.25">
      <c r="A470" s="41" t="s">
        <v>321</v>
      </c>
      <c r="B470" s="114">
        <v>1525811100</v>
      </c>
      <c r="C470" s="41">
        <v>31111</v>
      </c>
      <c r="D470" s="43" t="s">
        <v>1380</v>
      </c>
      <c r="E470" s="41" t="s">
        <v>389</v>
      </c>
      <c r="F470" s="41">
        <v>1321</v>
      </c>
      <c r="G470" s="275" t="s">
        <v>341</v>
      </c>
      <c r="H470" s="45" t="s">
        <v>355</v>
      </c>
      <c r="I470" s="109" t="s">
        <v>329</v>
      </c>
      <c r="J470" s="291">
        <f>Nómina!Y146</f>
        <v>34536.861369863014</v>
      </c>
      <c r="K470" s="309">
        <f t="shared" ref="K470:K473" si="983">J470/12</f>
        <v>2878.0717808219179</v>
      </c>
      <c r="L470" s="309">
        <f t="shared" ref="L470:L473" si="984">J470/12</f>
        <v>2878.0717808219179</v>
      </c>
      <c r="M470" s="309">
        <f t="shared" ref="M470:M473" si="985">J470/12</f>
        <v>2878.0717808219179</v>
      </c>
      <c r="N470" s="309">
        <f t="shared" ref="N470:N473" si="986">J470/12</f>
        <v>2878.0717808219179</v>
      </c>
      <c r="O470" s="309">
        <f t="shared" ref="O470:O473" si="987">J470/12</f>
        <v>2878.0717808219179</v>
      </c>
      <c r="P470" s="309">
        <f t="shared" ref="P470:P473" si="988">J470/12</f>
        <v>2878.0717808219179</v>
      </c>
      <c r="Q470" s="309">
        <f t="shared" ref="Q470:Q473" si="989">J470/12</f>
        <v>2878.0717808219179</v>
      </c>
      <c r="R470" s="309">
        <f t="shared" ref="R470:R473" si="990">J470/12</f>
        <v>2878.0717808219179</v>
      </c>
      <c r="S470" s="309">
        <f t="shared" ref="S470:S473" si="991">J470/12</f>
        <v>2878.0717808219179</v>
      </c>
      <c r="T470" s="309">
        <f t="shared" ref="T470:T473" si="992">J470/12</f>
        <v>2878.0717808219179</v>
      </c>
      <c r="U470" s="309">
        <f t="shared" ref="U470:U473" si="993">J470/12</f>
        <v>2878.0717808219179</v>
      </c>
      <c r="V470" s="309">
        <f t="shared" ref="V470:V473" si="994">J470/12</f>
        <v>2878.0717808219179</v>
      </c>
    </row>
    <row r="471" spans="1:22" ht="15" customHeight="1" x14ac:dyDescent="0.25">
      <c r="A471" s="41" t="s">
        <v>321</v>
      </c>
      <c r="B471" s="114">
        <v>1525811100</v>
      </c>
      <c r="C471" s="41">
        <v>31111</v>
      </c>
      <c r="D471" s="43" t="s">
        <v>1380</v>
      </c>
      <c r="E471" s="41" t="s">
        <v>389</v>
      </c>
      <c r="F471" s="41">
        <v>1323</v>
      </c>
      <c r="G471" s="275" t="s">
        <v>341</v>
      </c>
      <c r="H471" s="45" t="s">
        <v>355</v>
      </c>
      <c r="I471" s="109" t="s">
        <v>330</v>
      </c>
      <c r="J471" s="291">
        <f>Nómina!Z146</f>
        <v>198697.2493150685</v>
      </c>
      <c r="K471" s="309">
        <f t="shared" si="983"/>
        <v>16558.104109589043</v>
      </c>
      <c r="L471" s="309">
        <f t="shared" si="984"/>
        <v>16558.104109589043</v>
      </c>
      <c r="M471" s="309">
        <f t="shared" si="985"/>
        <v>16558.104109589043</v>
      </c>
      <c r="N471" s="309">
        <f t="shared" si="986"/>
        <v>16558.104109589043</v>
      </c>
      <c r="O471" s="309">
        <f t="shared" si="987"/>
        <v>16558.104109589043</v>
      </c>
      <c r="P471" s="309">
        <f t="shared" si="988"/>
        <v>16558.104109589043</v>
      </c>
      <c r="Q471" s="309">
        <f t="shared" si="989"/>
        <v>16558.104109589043</v>
      </c>
      <c r="R471" s="309">
        <f t="shared" si="990"/>
        <v>16558.104109589043</v>
      </c>
      <c r="S471" s="309">
        <f t="shared" si="991"/>
        <v>16558.104109589043</v>
      </c>
      <c r="T471" s="309">
        <f t="shared" si="992"/>
        <v>16558.104109589043</v>
      </c>
      <c r="U471" s="309">
        <f t="shared" si="993"/>
        <v>16558.104109589043</v>
      </c>
      <c r="V471" s="309">
        <f t="shared" si="994"/>
        <v>16558.104109589043</v>
      </c>
    </row>
    <row r="472" spans="1:22" ht="15" customHeight="1" x14ac:dyDescent="0.25">
      <c r="A472" s="41"/>
      <c r="B472" s="41"/>
      <c r="C472" s="41"/>
      <c r="D472" s="43"/>
      <c r="E472" s="41"/>
      <c r="F472" s="41"/>
      <c r="G472" s="275"/>
      <c r="H472" s="45"/>
      <c r="I472" s="50" t="s">
        <v>338</v>
      </c>
      <c r="J472" s="293">
        <f>SUM(J463:J471)</f>
        <v>2334226.5106849317</v>
      </c>
      <c r="K472" s="312">
        <f t="shared" si="983"/>
        <v>194518.87589041097</v>
      </c>
      <c r="L472" s="312">
        <f t="shared" si="984"/>
        <v>194518.87589041097</v>
      </c>
      <c r="M472" s="312">
        <f t="shared" si="985"/>
        <v>194518.87589041097</v>
      </c>
      <c r="N472" s="312">
        <f t="shared" si="986"/>
        <v>194518.87589041097</v>
      </c>
      <c r="O472" s="312">
        <f t="shared" si="987"/>
        <v>194518.87589041097</v>
      </c>
      <c r="P472" s="312">
        <f t="shared" si="988"/>
        <v>194518.87589041097</v>
      </c>
      <c r="Q472" s="312">
        <f t="shared" si="989"/>
        <v>194518.87589041097</v>
      </c>
      <c r="R472" s="312">
        <f t="shared" si="990"/>
        <v>194518.87589041097</v>
      </c>
      <c r="S472" s="312">
        <f t="shared" si="991"/>
        <v>194518.87589041097</v>
      </c>
      <c r="T472" s="312">
        <f t="shared" si="992"/>
        <v>194518.87589041097</v>
      </c>
      <c r="U472" s="312">
        <f t="shared" si="993"/>
        <v>194518.87589041097</v>
      </c>
      <c r="V472" s="312">
        <f t="shared" si="994"/>
        <v>194518.87589041097</v>
      </c>
    </row>
    <row r="473" spans="1:22" ht="15" customHeight="1" x14ac:dyDescent="0.25">
      <c r="A473" s="41"/>
      <c r="B473" s="41"/>
      <c r="C473" s="41"/>
      <c r="D473" s="43"/>
      <c r="E473" s="41"/>
      <c r="F473" s="43"/>
      <c r="G473" s="275"/>
      <c r="H473" s="45"/>
      <c r="I473" s="110" t="s">
        <v>390</v>
      </c>
      <c r="J473" s="294">
        <f>J472</f>
        <v>2334226.5106849317</v>
      </c>
      <c r="K473" s="326">
        <f t="shared" si="983"/>
        <v>194518.87589041097</v>
      </c>
      <c r="L473" s="326">
        <f t="shared" si="984"/>
        <v>194518.87589041097</v>
      </c>
      <c r="M473" s="326">
        <f t="shared" si="985"/>
        <v>194518.87589041097</v>
      </c>
      <c r="N473" s="326">
        <f t="shared" si="986"/>
        <v>194518.87589041097</v>
      </c>
      <c r="O473" s="326">
        <f t="shared" si="987"/>
        <v>194518.87589041097</v>
      </c>
      <c r="P473" s="326">
        <f t="shared" si="988"/>
        <v>194518.87589041097</v>
      </c>
      <c r="Q473" s="326">
        <f t="shared" si="989"/>
        <v>194518.87589041097</v>
      </c>
      <c r="R473" s="326">
        <f t="shared" si="990"/>
        <v>194518.87589041097</v>
      </c>
      <c r="S473" s="326">
        <f t="shared" si="991"/>
        <v>194518.87589041097</v>
      </c>
      <c r="T473" s="326">
        <f t="shared" si="992"/>
        <v>194518.87589041097</v>
      </c>
      <c r="U473" s="326">
        <f t="shared" si="993"/>
        <v>194518.87589041097</v>
      </c>
      <c r="V473" s="326">
        <f t="shared" si="994"/>
        <v>194518.87589041097</v>
      </c>
    </row>
    <row r="474" spans="1:22" ht="15" customHeight="1" x14ac:dyDescent="0.25">
      <c r="A474" s="38" t="s">
        <v>138</v>
      </c>
      <c r="B474" s="51"/>
      <c r="C474" s="13"/>
      <c r="D474" s="39"/>
      <c r="E474" s="13"/>
      <c r="F474" s="13"/>
      <c r="G474" s="277"/>
      <c r="H474" s="40"/>
      <c r="I474" s="55"/>
      <c r="J474" s="13"/>
      <c r="K474" s="311"/>
      <c r="L474" s="311"/>
      <c r="M474" s="311"/>
      <c r="N474" s="311"/>
      <c r="O474" s="311"/>
      <c r="P474" s="311"/>
      <c r="Q474" s="311"/>
      <c r="R474" s="311"/>
      <c r="S474" s="311"/>
      <c r="T474" s="311"/>
      <c r="U474" s="311"/>
      <c r="V474" s="311"/>
    </row>
    <row r="475" spans="1:22" ht="15" customHeight="1" x14ac:dyDescent="0.25">
      <c r="A475" s="41"/>
      <c r="B475" s="41"/>
      <c r="C475" s="41"/>
      <c r="D475" s="43"/>
      <c r="E475" s="41"/>
      <c r="F475" s="44">
        <v>1000</v>
      </c>
      <c r="G475" s="275"/>
      <c r="H475" s="45"/>
      <c r="I475" s="108" t="s">
        <v>326</v>
      </c>
      <c r="J475" s="291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</row>
    <row r="476" spans="1:22" ht="15" customHeight="1" x14ac:dyDescent="0.25">
      <c r="A476" s="41"/>
      <c r="B476" s="41"/>
      <c r="C476" s="41"/>
      <c r="D476" s="43"/>
      <c r="E476" s="41"/>
      <c r="F476" s="44">
        <v>1100</v>
      </c>
      <c r="G476" s="275"/>
      <c r="H476" s="45"/>
      <c r="I476" s="108" t="s">
        <v>327</v>
      </c>
      <c r="J476" s="291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</row>
    <row r="477" spans="1:22" ht="15" customHeight="1" x14ac:dyDescent="0.25">
      <c r="A477" s="41" t="s">
        <v>321</v>
      </c>
      <c r="B477" s="114">
        <v>1525811100</v>
      </c>
      <c r="C477" s="41">
        <v>31111</v>
      </c>
      <c r="D477" s="43" t="s">
        <v>1381</v>
      </c>
      <c r="E477" s="41" t="s">
        <v>391</v>
      </c>
      <c r="F477" s="41">
        <v>1131</v>
      </c>
      <c r="G477" s="275" t="s">
        <v>341</v>
      </c>
      <c r="H477" s="45" t="s">
        <v>356</v>
      </c>
      <c r="I477" s="109" t="s">
        <v>325</v>
      </c>
      <c r="J477" s="291">
        <f>Nómina!T153</f>
        <v>1052964</v>
      </c>
      <c r="K477" s="309">
        <f t="shared" ref="K477:K480" si="995">J477/12</f>
        <v>87747</v>
      </c>
      <c r="L477" s="309">
        <f t="shared" ref="L477:L480" si="996">J477/12</f>
        <v>87747</v>
      </c>
      <c r="M477" s="309">
        <f t="shared" ref="M477:M480" si="997">J477/12</f>
        <v>87747</v>
      </c>
      <c r="N477" s="309">
        <f t="shared" ref="N477:N480" si="998">J477/12</f>
        <v>87747</v>
      </c>
      <c r="O477" s="309">
        <f t="shared" ref="O477:O480" si="999">J477/12</f>
        <v>87747</v>
      </c>
      <c r="P477" s="309">
        <f t="shared" ref="P477:P480" si="1000">J477/12</f>
        <v>87747</v>
      </c>
      <c r="Q477" s="309">
        <f t="shared" ref="Q477:Q480" si="1001">J477/12</f>
        <v>87747</v>
      </c>
      <c r="R477" s="309">
        <f t="shared" ref="R477:R480" si="1002">J477/12</f>
        <v>87747</v>
      </c>
      <c r="S477" s="309">
        <f t="shared" ref="S477:S480" si="1003">J477/12</f>
        <v>87747</v>
      </c>
      <c r="T477" s="309">
        <f t="shared" ref="T477:T480" si="1004">J477/12</f>
        <v>87747</v>
      </c>
      <c r="U477" s="309">
        <f t="shared" ref="U477:U480" si="1005">J477/12</f>
        <v>87747</v>
      </c>
      <c r="V477" s="309">
        <f t="shared" ref="V477:V480" si="1006">J477/12</f>
        <v>87747</v>
      </c>
    </row>
    <row r="478" spans="1:22" ht="15" customHeight="1" x14ac:dyDescent="0.25">
      <c r="A478" s="41" t="s">
        <v>321</v>
      </c>
      <c r="B478" s="114">
        <v>1525811100</v>
      </c>
      <c r="C478" s="41">
        <v>31111</v>
      </c>
      <c r="D478" s="43" t="s">
        <v>1381</v>
      </c>
      <c r="E478" s="41" t="s">
        <v>391</v>
      </c>
      <c r="F478" s="41">
        <v>1132</v>
      </c>
      <c r="G478" s="275" t="s">
        <v>341</v>
      </c>
      <c r="H478" s="45" t="s">
        <v>356</v>
      </c>
      <c r="I478" s="109" t="s">
        <v>335</v>
      </c>
      <c r="J478" s="291">
        <f>Nómina!U153</f>
        <v>105296.4</v>
      </c>
      <c r="K478" s="309">
        <f t="shared" si="995"/>
        <v>8774.6999999999989</v>
      </c>
      <c r="L478" s="309">
        <f t="shared" si="996"/>
        <v>8774.6999999999989</v>
      </c>
      <c r="M478" s="309">
        <f t="shared" si="997"/>
        <v>8774.6999999999989</v>
      </c>
      <c r="N478" s="309">
        <f t="shared" si="998"/>
        <v>8774.6999999999989</v>
      </c>
      <c r="O478" s="309">
        <f t="shared" si="999"/>
        <v>8774.6999999999989</v>
      </c>
      <c r="P478" s="309">
        <f t="shared" si="1000"/>
        <v>8774.6999999999989</v>
      </c>
      <c r="Q478" s="309">
        <f t="shared" si="1001"/>
        <v>8774.6999999999989</v>
      </c>
      <c r="R478" s="309">
        <f t="shared" si="1002"/>
        <v>8774.6999999999989</v>
      </c>
      <c r="S478" s="309">
        <f t="shared" si="1003"/>
        <v>8774.6999999999989</v>
      </c>
      <c r="T478" s="309">
        <f t="shared" si="1004"/>
        <v>8774.6999999999989</v>
      </c>
      <c r="U478" s="309">
        <f t="shared" si="1005"/>
        <v>8774.6999999999989</v>
      </c>
      <c r="V478" s="309">
        <f t="shared" si="1006"/>
        <v>8774.6999999999989</v>
      </c>
    </row>
    <row r="479" spans="1:22" ht="15" customHeight="1" x14ac:dyDescent="0.25">
      <c r="A479" s="41" t="s">
        <v>321</v>
      </c>
      <c r="B479" s="114">
        <v>1525811100</v>
      </c>
      <c r="C479" s="41">
        <v>31111</v>
      </c>
      <c r="D479" s="43" t="s">
        <v>1381</v>
      </c>
      <c r="E479" s="41" t="s">
        <v>391</v>
      </c>
      <c r="F479" s="41">
        <v>1133</v>
      </c>
      <c r="G479" s="275" t="s">
        <v>341</v>
      </c>
      <c r="H479" s="45" t="s">
        <v>356</v>
      </c>
      <c r="I479" s="111" t="s">
        <v>336</v>
      </c>
      <c r="J479" s="291">
        <f>Nómina!V153</f>
        <v>105296.4</v>
      </c>
      <c r="K479" s="309">
        <f t="shared" si="995"/>
        <v>8774.6999999999989</v>
      </c>
      <c r="L479" s="309">
        <f t="shared" si="996"/>
        <v>8774.6999999999989</v>
      </c>
      <c r="M479" s="309">
        <f t="shared" si="997"/>
        <v>8774.6999999999989</v>
      </c>
      <c r="N479" s="309">
        <f t="shared" si="998"/>
        <v>8774.6999999999989</v>
      </c>
      <c r="O479" s="309">
        <f t="shared" si="999"/>
        <v>8774.6999999999989</v>
      </c>
      <c r="P479" s="309">
        <f t="shared" si="1000"/>
        <v>8774.6999999999989</v>
      </c>
      <c r="Q479" s="309">
        <f t="shared" si="1001"/>
        <v>8774.6999999999989</v>
      </c>
      <c r="R479" s="309">
        <f t="shared" si="1002"/>
        <v>8774.6999999999989</v>
      </c>
      <c r="S479" s="309">
        <f t="shared" si="1003"/>
        <v>8774.6999999999989</v>
      </c>
      <c r="T479" s="309">
        <f t="shared" si="1004"/>
        <v>8774.6999999999989</v>
      </c>
      <c r="U479" s="309">
        <f t="shared" si="1005"/>
        <v>8774.6999999999989</v>
      </c>
      <c r="V479" s="309">
        <f t="shared" si="1006"/>
        <v>8774.6999999999989</v>
      </c>
    </row>
    <row r="480" spans="1:22" ht="15" customHeight="1" x14ac:dyDescent="0.25">
      <c r="A480" s="41" t="s">
        <v>321</v>
      </c>
      <c r="B480" s="114">
        <v>1525811100</v>
      </c>
      <c r="C480" s="41">
        <v>31111</v>
      </c>
      <c r="D480" s="43" t="s">
        <v>1381</v>
      </c>
      <c r="E480" s="41" t="s">
        <v>391</v>
      </c>
      <c r="F480" s="41">
        <v>1134</v>
      </c>
      <c r="G480" s="275" t="s">
        <v>341</v>
      </c>
      <c r="H480" s="45" t="s">
        <v>356</v>
      </c>
      <c r="I480" s="111" t="s">
        <v>337</v>
      </c>
      <c r="J480" s="291">
        <f>Nómina!W153</f>
        <v>105296.4</v>
      </c>
      <c r="K480" s="309">
        <f t="shared" si="995"/>
        <v>8774.6999999999989</v>
      </c>
      <c r="L480" s="309">
        <f t="shared" si="996"/>
        <v>8774.6999999999989</v>
      </c>
      <c r="M480" s="309">
        <f t="shared" si="997"/>
        <v>8774.6999999999989</v>
      </c>
      <c r="N480" s="309">
        <f t="shared" si="998"/>
        <v>8774.6999999999989</v>
      </c>
      <c r="O480" s="309">
        <f t="shared" si="999"/>
        <v>8774.6999999999989</v>
      </c>
      <c r="P480" s="309">
        <f t="shared" si="1000"/>
        <v>8774.6999999999989</v>
      </c>
      <c r="Q480" s="309">
        <f t="shared" si="1001"/>
        <v>8774.6999999999989</v>
      </c>
      <c r="R480" s="309">
        <f t="shared" si="1002"/>
        <v>8774.6999999999989</v>
      </c>
      <c r="S480" s="309">
        <f t="shared" si="1003"/>
        <v>8774.6999999999989</v>
      </c>
      <c r="T480" s="309">
        <f t="shared" si="1004"/>
        <v>8774.6999999999989</v>
      </c>
      <c r="U480" s="309">
        <f t="shared" si="1005"/>
        <v>8774.6999999999989</v>
      </c>
      <c r="V480" s="309">
        <f t="shared" si="1006"/>
        <v>8774.6999999999989</v>
      </c>
    </row>
    <row r="481" spans="1:22" ht="15" customHeight="1" x14ac:dyDescent="0.25">
      <c r="A481" s="41"/>
      <c r="B481" s="114"/>
      <c r="C481" s="41"/>
      <c r="D481" s="43"/>
      <c r="E481" s="41"/>
      <c r="F481" s="44">
        <v>1300</v>
      </c>
      <c r="G481" s="275"/>
      <c r="H481" s="45"/>
      <c r="I481" s="108" t="s">
        <v>328</v>
      </c>
      <c r="J481" s="291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</row>
    <row r="482" spans="1:22" ht="15" customHeight="1" x14ac:dyDescent="0.25">
      <c r="A482" s="41" t="s">
        <v>321</v>
      </c>
      <c r="B482" s="114">
        <v>1525811100</v>
      </c>
      <c r="C482" s="41">
        <v>31111</v>
      </c>
      <c r="D482" s="43" t="s">
        <v>1381</v>
      </c>
      <c r="E482" s="41" t="s">
        <v>391</v>
      </c>
      <c r="F482" s="41">
        <v>1321</v>
      </c>
      <c r="G482" s="275" t="s">
        <v>341</v>
      </c>
      <c r="H482" s="45" t="s">
        <v>356</v>
      </c>
      <c r="I482" s="109" t="s">
        <v>329</v>
      </c>
      <c r="J482" s="291">
        <f>Nómina!Y153</f>
        <v>22501.696438356164</v>
      </c>
      <c r="K482" s="309">
        <f t="shared" ref="K482:K484" si="1007">J482/12</f>
        <v>1875.1413698630138</v>
      </c>
      <c r="L482" s="309">
        <f t="shared" ref="L482:L484" si="1008">J482/12</f>
        <v>1875.1413698630138</v>
      </c>
      <c r="M482" s="309">
        <f t="shared" ref="M482:M484" si="1009">J482/12</f>
        <v>1875.1413698630138</v>
      </c>
      <c r="N482" s="309">
        <f t="shared" ref="N482:N484" si="1010">J482/12</f>
        <v>1875.1413698630138</v>
      </c>
      <c r="O482" s="309">
        <f t="shared" ref="O482:O484" si="1011">J482/12</f>
        <v>1875.1413698630138</v>
      </c>
      <c r="P482" s="309">
        <f t="shared" ref="P482:P484" si="1012">J482/12</f>
        <v>1875.1413698630138</v>
      </c>
      <c r="Q482" s="309">
        <f t="shared" ref="Q482:Q484" si="1013">J482/12</f>
        <v>1875.1413698630138</v>
      </c>
      <c r="R482" s="309">
        <f t="shared" ref="R482:R484" si="1014">J482/12</f>
        <v>1875.1413698630138</v>
      </c>
      <c r="S482" s="309">
        <f t="shared" ref="S482:S484" si="1015">J482/12</f>
        <v>1875.1413698630138</v>
      </c>
      <c r="T482" s="309">
        <f t="shared" ref="T482:T484" si="1016">J482/12</f>
        <v>1875.1413698630138</v>
      </c>
      <c r="U482" s="309">
        <f t="shared" ref="U482:U484" si="1017">J482/12</f>
        <v>1875.1413698630138</v>
      </c>
      <c r="V482" s="309">
        <f t="shared" ref="V482:V484" si="1018">J482/12</f>
        <v>1875.1413698630138</v>
      </c>
    </row>
    <row r="483" spans="1:22" ht="15" customHeight="1" x14ac:dyDescent="0.25">
      <c r="A483" s="41" t="s">
        <v>321</v>
      </c>
      <c r="B483" s="114">
        <v>1525811100</v>
      </c>
      <c r="C483" s="41">
        <v>31111</v>
      </c>
      <c r="D483" s="43" t="s">
        <v>1381</v>
      </c>
      <c r="E483" s="41" t="s">
        <v>391</v>
      </c>
      <c r="F483" s="41">
        <v>1323</v>
      </c>
      <c r="G483" s="275" t="s">
        <v>341</v>
      </c>
      <c r="H483" s="45" t="s">
        <v>356</v>
      </c>
      <c r="I483" s="109" t="s">
        <v>330</v>
      </c>
      <c r="J483" s="291">
        <f>Nómina!Z153</f>
        <v>147728.87671232878</v>
      </c>
      <c r="K483" s="309">
        <f t="shared" si="1007"/>
        <v>12310.739726027399</v>
      </c>
      <c r="L483" s="309">
        <f t="shared" si="1008"/>
        <v>12310.739726027399</v>
      </c>
      <c r="M483" s="309">
        <f t="shared" si="1009"/>
        <v>12310.739726027399</v>
      </c>
      <c r="N483" s="309">
        <f t="shared" si="1010"/>
        <v>12310.739726027399</v>
      </c>
      <c r="O483" s="309">
        <f t="shared" si="1011"/>
        <v>12310.739726027399</v>
      </c>
      <c r="P483" s="309">
        <f t="shared" si="1012"/>
        <v>12310.739726027399</v>
      </c>
      <c r="Q483" s="309">
        <f t="shared" si="1013"/>
        <v>12310.739726027399</v>
      </c>
      <c r="R483" s="309">
        <f t="shared" si="1014"/>
        <v>12310.739726027399</v>
      </c>
      <c r="S483" s="309">
        <f t="shared" si="1015"/>
        <v>12310.739726027399</v>
      </c>
      <c r="T483" s="309">
        <f t="shared" si="1016"/>
        <v>12310.739726027399</v>
      </c>
      <c r="U483" s="309">
        <f t="shared" si="1017"/>
        <v>12310.739726027399</v>
      </c>
      <c r="V483" s="309">
        <f t="shared" si="1018"/>
        <v>12310.739726027399</v>
      </c>
    </row>
    <row r="484" spans="1:22" ht="15" customHeight="1" x14ac:dyDescent="0.25">
      <c r="A484" s="41"/>
      <c r="B484" s="41"/>
      <c r="C484" s="41"/>
      <c r="D484" s="43"/>
      <c r="E484" s="41"/>
      <c r="F484" s="41"/>
      <c r="G484" s="275"/>
      <c r="H484" s="45"/>
      <c r="I484" s="50" t="s">
        <v>338</v>
      </c>
      <c r="J484" s="293">
        <f>SUM(J475:J483)</f>
        <v>1539083.7731506845</v>
      </c>
      <c r="K484" s="312">
        <f t="shared" si="1007"/>
        <v>128256.98109589038</v>
      </c>
      <c r="L484" s="312">
        <f t="shared" si="1008"/>
        <v>128256.98109589038</v>
      </c>
      <c r="M484" s="312">
        <f t="shared" si="1009"/>
        <v>128256.98109589038</v>
      </c>
      <c r="N484" s="312">
        <f t="shared" si="1010"/>
        <v>128256.98109589038</v>
      </c>
      <c r="O484" s="312">
        <f t="shared" si="1011"/>
        <v>128256.98109589038</v>
      </c>
      <c r="P484" s="312">
        <f t="shared" si="1012"/>
        <v>128256.98109589038</v>
      </c>
      <c r="Q484" s="312">
        <f t="shared" si="1013"/>
        <v>128256.98109589038</v>
      </c>
      <c r="R484" s="312">
        <f t="shared" si="1014"/>
        <v>128256.98109589038</v>
      </c>
      <c r="S484" s="312">
        <f t="shared" si="1015"/>
        <v>128256.98109589038</v>
      </c>
      <c r="T484" s="312">
        <f t="shared" si="1016"/>
        <v>128256.98109589038</v>
      </c>
      <c r="U484" s="312">
        <f t="shared" si="1017"/>
        <v>128256.98109589038</v>
      </c>
      <c r="V484" s="312">
        <f t="shared" si="1018"/>
        <v>128256.98109589038</v>
      </c>
    </row>
    <row r="485" spans="1:22" ht="15" customHeight="1" x14ac:dyDescent="0.25">
      <c r="A485" s="41"/>
      <c r="B485" s="41"/>
      <c r="C485" s="41"/>
      <c r="D485" s="43"/>
      <c r="E485" s="41"/>
      <c r="F485" s="104" t="s">
        <v>816</v>
      </c>
      <c r="G485" s="275"/>
      <c r="H485" s="45"/>
      <c r="I485" s="108" t="s">
        <v>817</v>
      </c>
      <c r="J485" s="291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</row>
    <row r="486" spans="1:22" ht="24.95" customHeight="1" x14ac:dyDescent="0.25">
      <c r="A486" s="41"/>
      <c r="B486" s="41"/>
      <c r="C486" s="41"/>
      <c r="D486" s="43"/>
      <c r="E486" s="41"/>
      <c r="F486" s="104" t="s">
        <v>916</v>
      </c>
      <c r="G486" s="275"/>
      <c r="H486" s="45"/>
      <c r="I486" s="108" t="s">
        <v>917</v>
      </c>
      <c r="J486" s="291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</row>
    <row r="487" spans="1:22" ht="15" customHeight="1" x14ac:dyDescent="0.25">
      <c r="A487" s="41" t="s">
        <v>321</v>
      </c>
      <c r="B487" s="126">
        <v>1125100000</v>
      </c>
      <c r="C487" s="41">
        <v>31111</v>
      </c>
      <c r="D487" s="43" t="s">
        <v>1381</v>
      </c>
      <c r="E487" s="41" t="s">
        <v>391</v>
      </c>
      <c r="F487" s="43" t="s">
        <v>1147</v>
      </c>
      <c r="G487" s="275" t="s">
        <v>341</v>
      </c>
      <c r="H487" s="45" t="s">
        <v>356</v>
      </c>
      <c r="I487" s="109" t="s">
        <v>918</v>
      </c>
      <c r="J487" s="291">
        <v>50000</v>
      </c>
      <c r="K487" s="309">
        <f t="shared" ref="K487" si="1019">J487/12</f>
        <v>4166.666666666667</v>
      </c>
      <c r="L487" s="309">
        <f t="shared" ref="L487" si="1020">J487/12</f>
        <v>4166.666666666667</v>
      </c>
      <c r="M487" s="309">
        <f t="shared" ref="M487" si="1021">J487/12</f>
        <v>4166.666666666667</v>
      </c>
      <c r="N487" s="309">
        <f t="shared" ref="N487" si="1022">J487/12</f>
        <v>4166.666666666667</v>
      </c>
      <c r="O487" s="309">
        <f t="shared" ref="O487" si="1023">J487/12</f>
        <v>4166.666666666667</v>
      </c>
      <c r="P487" s="309">
        <f t="shared" ref="P487" si="1024">J487/12</f>
        <v>4166.666666666667</v>
      </c>
      <c r="Q487" s="309">
        <f t="shared" ref="Q487" si="1025">J487/12</f>
        <v>4166.666666666667</v>
      </c>
      <c r="R487" s="309">
        <f t="shared" ref="R487" si="1026">J487/12</f>
        <v>4166.666666666667</v>
      </c>
      <c r="S487" s="309">
        <f t="shared" ref="S487" si="1027">J487/12</f>
        <v>4166.666666666667</v>
      </c>
      <c r="T487" s="309">
        <f t="shared" ref="T487" si="1028">J487/12</f>
        <v>4166.666666666667</v>
      </c>
      <c r="U487" s="309">
        <f t="shared" ref="U487" si="1029">J487/12</f>
        <v>4166.666666666667</v>
      </c>
      <c r="V487" s="309">
        <f t="shared" ref="V487" si="1030">J487/12</f>
        <v>4166.666666666667</v>
      </c>
    </row>
    <row r="488" spans="1:22" ht="15" customHeight="1" x14ac:dyDescent="0.25">
      <c r="A488" s="41"/>
      <c r="B488" s="41"/>
      <c r="C488" s="41"/>
      <c r="D488" s="43"/>
      <c r="E488" s="41"/>
      <c r="F488" s="104" t="s">
        <v>919</v>
      </c>
      <c r="G488" s="275"/>
      <c r="H488" s="45"/>
      <c r="I488" s="108" t="s">
        <v>927</v>
      </c>
      <c r="J488" s="291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</row>
    <row r="489" spans="1:22" ht="15" customHeight="1" x14ac:dyDescent="0.25">
      <c r="A489" s="41" t="s">
        <v>321</v>
      </c>
      <c r="B489" s="126">
        <v>1125100000</v>
      </c>
      <c r="C489" s="41">
        <v>31111</v>
      </c>
      <c r="D489" s="43" t="s">
        <v>1381</v>
      </c>
      <c r="E489" s="41" t="s">
        <v>391</v>
      </c>
      <c r="F489" s="43" t="s">
        <v>1122</v>
      </c>
      <c r="G489" s="275" t="s">
        <v>341</v>
      </c>
      <c r="H489" s="45" t="s">
        <v>356</v>
      </c>
      <c r="I489" s="109" t="s">
        <v>822</v>
      </c>
      <c r="J489" s="291">
        <v>10000</v>
      </c>
      <c r="K489" s="309">
        <f t="shared" ref="K489" si="1031">J489/12</f>
        <v>833.33333333333337</v>
      </c>
      <c r="L489" s="309">
        <f t="shared" ref="L489" si="1032">J489/12</f>
        <v>833.33333333333337</v>
      </c>
      <c r="M489" s="309">
        <f t="shared" ref="M489" si="1033">J489/12</f>
        <v>833.33333333333337</v>
      </c>
      <c r="N489" s="309">
        <f t="shared" ref="N489" si="1034">J489/12</f>
        <v>833.33333333333337</v>
      </c>
      <c r="O489" s="309">
        <f t="shared" ref="O489" si="1035">J489/12</f>
        <v>833.33333333333337</v>
      </c>
      <c r="P489" s="309">
        <f t="shared" ref="P489" si="1036">J489/12</f>
        <v>833.33333333333337</v>
      </c>
      <c r="Q489" s="309">
        <f t="shared" ref="Q489" si="1037">J489/12</f>
        <v>833.33333333333337</v>
      </c>
      <c r="R489" s="309">
        <f t="shared" ref="R489" si="1038">J489/12</f>
        <v>833.33333333333337</v>
      </c>
      <c r="S489" s="309">
        <f t="shared" ref="S489" si="1039">J489/12</f>
        <v>833.33333333333337</v>
      </c>
      <c r="T489" s="309">
        <f t="shared" ref="T489" si="1040">J489/12</f>
        <v>833.33333333333337</v>
      </c>
      <c r="U489" s="309">
        <f t="shared" ref="U489" si="1041">J489/12</f>
        <v>833.33333333333337</v>
      </c>
      <c r="V489" s="309">
        <f t="shared" ref="V489" si="1042">J489/12</f>
        <v>833.33333333333337</v>
      </c>
    </row>
    <row r="490" spans="1:22" ht="15" customHeight="1" x14ac:dyDescent="0.25">
      <c r="A490" s="41"/>
      <c r="B490" s="41"/>
      <c r="C490" s="41"/>
      <c r="D490" s="43"/>
      <c r="E490" s="41"/>
      <c r="F490" s="104" t="s">
        <v>877</v>
      </c>
      <c r="G490" s="275"/>
      <c r="H490" s="45"/>
      <c r="I490" s="108" t="s">
        <v>823</v>
      </c>
      <c r="J490" s="291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</row>
    <row r="491" spans="1:22" ht="15" customHeight="1" x14ac:dyDescent="0.25">
      <c r="A491" s="41" t="s">
        <v>321</v>
      </c>
      <c r="B491" s="126">
        <v>1125100000</v>
      </c>
      <c r="C491" s="41">
        <v>31111</v>
      </c>
      <c r="D491" s="43" t="s">
        <v>1381</v>
      </c>
      <c r="E491" s="41" t="s">
        <v>391</v>
      </c>
      <c r="F491" s="43" t="s">
        <v>1123</v>
      </c>
      <c r="G491" s="275" t="s">
        <v>341</v>
      </c>
      <c r="H491" s="45" t="s">
        <v>356</v>
      </c>
      <c r="I491" s="109" t="s">
        <v>824</v>
      </c>
      <c r="J491" s="291">
        <v>20000</v>
      </c>
      <c r="K491" s="309">
        <f t="shared" ref="K491:K492" si="1043">J491/12</f>
        <v>1666.6666666666667</v>
      </c>
      <c r="L491" s="309">
        <f t="shared" ref="L491:L492" si="1044">J491/12</f>
        <v>1666.6666666666667</v>
      </c>
      <c r="M491" s="309">
        <f t="shared" ref="M491:M492" si="1045">J491/12</f>
        <v>1666.6666666666667</v>
      </c>
      <c r="N491" s="309">
        <f t="shared" ref="N491:N492" si="1046">J491/12</f>
        <v>1666.6666666666667</v>
      </c>
      <c r="O491" s="309">
        <f t="shared" ref="O491:O492" si="1047">J491/12</f>
        <v>1666.6666666666667</v>
      </c>
      <c r="P491" s="309">
        <f t="shared" ref="P491:P492" si="1048">J491/12</f>
        <v>1666.6666666666667</v>
      </c>
      <c r="Q491" s="309">
        <f t="shared" ref="Q491:Q492" si="1049">J491/12</f>
        <v>1666.6666666666667</v>
      </c>
      <c r="R491" s="309">
        <f t="shared" ref="R491:R492" si="1050">J491/12</f>
        <v>1666.6666666666667</v>
      </c>
      <c r="S491" s="309">
        <f t="shared" ref="S491:S492" si="1051">J491/12</f>
        <v>1666.6666666666667</v>
      </c>
      <c r="T491" s="309">
        <f t="shared" ref="T491:T492" si="1052">J491/12</f>
        <v>1666.6666666666667</v>
      </c>
      <c r="U491" s="309">
        <f t="shared" ref="U491:U492" si="1053">J491/12</f>
        <v>1666.6666666666667</v>
      </c>
      <c r="V491" s="309">
        <f t="shared" ref="V491:V492" si="1054">J491/12</f>
        <v>1666.6666666666667</v>
      </c>
    </row>
    <row r="492" spans="1:22" ht="15" customHeight="1" x14ac:dyDescent="0.25">
      <c r="A492" s="41"/>
      <c r="B492" s="41"/>
      <c r="C492" s="41"/>
      <c r="D492" s="43"/>
      <c r="E492" s="41"/>
      <c r="F492" s="43"/>
      <c r="G492" s="275"/>
      <c r="H492" s="45"/>
      <c r="I492" s="50" t="s">
        <v>825</v>
      </c>
      <c r="J492" s="293">
        <f>SUM(J485:J491)</f>
        <v>80000</v>
      </c>
      <c r="K492" s="312">
        <f t="shared" si="1043"/>
        <v>6666.666666666667</v>
      </c>
      <c r="L492" s="312">
        <f t="shared" si="1044"/>
        <v>6666.666666666667</v>
      </c>
      <c r="M492" s="312">
        <f t="shared" si="1045"/>
        <v>6666.666666666667</v>
      </c>
      <c r="N492" s="312">
        <f t="shared" si="1046"/>
        <v>6666.666666666667</v>
      </c>
      <c r="O492" s="312">
        <f t="shared" si="1047"/>
        <v>6666.666666666667</v>
      </c>
      <c r="P492" s="312">
        <f t="shared" si="1048"/>
        <v>6666.666666666667</v>
      </c>
      <c r="Q492" s="312">
        <f t="shared" si="1049"/>
        <v>6666.666666666667</v>
      </c>
      <c r="R492" s="312">
        <f t="shared" si="1050"/>
        <v>6666.666666666667</v>
      </c>
      <c r="S492" s="312">
        <f t="shared" si="1051"/>
        <v>6666.666666666667</v>
      </c>
      <c r="T492" s="312">
        <f t="shared" si="1052"/>
        <v>6666.666666666667</v>
      </c>
      <c r="U492" s="312">
        <f t="shared" si="1053"/>
        <v>6666.666666666667</v>
      </c>
      <c r="V492" s="312">
        <f t="shared" si="1054"/>
        <v>6666.666666666667</v>
      </c>
    </row>
    <row r="493" spans="1:22" ht="15" customHeight="1" x14ac:dyDescent="0.25">
      <c r="A493" s="41"/>
      <c r="B493" s="41"/>
      <c r="C493" s="41"/>
      <c r="D493" s="43"/>
      <c r="E493" s="41"/>
      <c r="F493" s="104" t="s">
        <v>811</v>
      </c>
      <c r="G493" s="275"/>
      <c r="H493" s="45"/>
      <c r="I493" s="108" t="s">
        <v>812</v>
      </c>
      <c r="J493" s="291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</row>
    <row r="494" spans="1:22" ht="24.95" customHeight="1" x14ac:dyDescent="0.25">
      <c r="A494" s="41"/>
      <c r="B494" s="41"/>
      <c r="C494" s="41"/>
      <c r="D494" s="43"/>
      <c r="E494" s="41"/>
      <c r="F494" s="104" t="s">
        <v>879</v>
      </c>
      <c r="G494" s="275"/>
      <c r="H494" s="45"/>
      <c r="I494" s="108" t="s">
        <v>826</v>
      </c>
      <c r="J494" s="291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</row>
    <row r="495" spans="1:22" ht="15" customHeight="1" x14ac:dyDescent="0.25">
      <c r="A495" s="41" t="s">
        <v>321</v>
      </c>
      <c r="B495" s="126">
        <v>1125100000</v>
      </c>
      <c r="C495" s="41">
        <v>31111</v>
      </c>
      <c r="D495" s="43" t="s">
        <v>1381</v>
      </c>
      <c r="E495" s="41" t="s">
        <v>391</v>
      </c>
      <c r="F495" s="43" t="s">
        <v>1100</v>
      </c>
      <c r="G495" s="275" t="s">
        <v>341</v>
      </c>
      <c r="H495" s="45" t="s">
        <v>356</v>
      </c>
      <c r="I495" s="109" t="s">
        <v>827</v>
      </c>
      <c r="J495" s="291">
        <v>10000</v>
      </c>
      <c r="K495" s="309">
        <f t="shared" ref="K495" si="1055">J495/12</f>
        <v>833.33333333333337</v>
      </c>
      <c r="L495" s="309">
        <f t="shared" ref="L495" si="1056">J495/12</f>
        <v>833.33333333333337</v>
      </c>
      <c r="M495" s="309">
        <f t="shared" ref="M495" si="1057">J495/12</f>
        <v>833.33333333333337</v>
      </c>
      <c r="N495" s="309">
        <f t="shared" ref="N495" si="1058">J495/12</f>
        <v>833.33333333333337</v>
      </c>
      <c r="O495" s="309">
        <f t="shared" ref="O495" si="1059">J495/12</f>
        <v>833.33333333333337</v>
      </c>
      <c r="P495" s="309">
        <f t="shared" ref="P495" si="1060">J495/12</f>
        <v>833.33333333333337</v>
      </c>
      <c r="Q495" s="309">
        <f t="shared" ref="Q495" si="1061">J495/12</f>
        <v>833.33333333333337</v>
      </c>
      <c r="R495" s="309">
        <f t="shared" ref="R495" si="1062">J495/12</f>
        <v>833.33333333333337</v>
      </c>
      <c r="S495" s="309">
        <f t="shared" ref="S495" si="1063">J495/12</f>
        <v>833.33333333333337</v>
      </c>
      <c r="T495" s="309">
        <f t="shared" ref="T495" si="1064">J495/12</f>
        <v>833.33333333333337</v>
      </c>
      <c r="U495" s="309">
        <f t="shared" ref="U495" si="1065">J495/12</f>
        <v>833.33333333333337</v>
      </c>
      <c r="V495" s="309">
        <f t="shared" ref="V495" si="1066">J495/12</f>
        <v>833.33333333333337</v>
      </c>
    </row>
    <row r="496" spans="1:22" ht="15" customHeight="1" x14ac:dyDescent="0.25">
      <c r="A496" s="41"/>
      <c r="B496" s="41"/>
      <c r="C496" s="41"/>
      <c r="D496" s="43"/>
      <c r="E496" s="41"/>
      <c r="F496" s="104" t="s">
        <v>969</v>
      </c>
      <c r="G496" s="275"/>
      <c r="H496" s="45"/>
      <c r="I496" s="108" t="s">
        <v>970</v>
      </c>
      <c r="J496" s="291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</row>
    <row r="497" spans="1:22" ht="24.95" customHeight="1" x14ac:dyDescent="0.25">
      <c r="A497" s="41" t="s">
        <v>321</v>
      </c>
      <c r="B497" s="126">
        <v>1125100000</v>
      </c>
      <c r="C497" s="41">
        <v>31111</v>
      </c>
      <c r="D497" s="43" t="s">
        <v>1381</v>
      </c>
      <c r="E497" s="41" t="s">
        <v>391</v>
      </c>
      <c r="F497" s="43" t="s">
        <v>1186</v>
      </c>
      <c r="G497" s="275" t="s">
        <v>341</v>
      </c>
      <c r="H497" s="45" t="s">
        <v>356</v>
      </c>
      <c r="I497" s="109" t="s">
        <v>1029</v>
      </c>
      <c r="J497" s="291">
        <v>750000</v>
      </c>
      <c r="K497" s="309">
        <f t="shared" ref="K497" si="1067">J497/12</f>
        <v>62500</v>
      </c>
      <c r="L497" s="309">
        <f t="shared" ref="L497" si="1068">J497/12</f>
        <v>62500</v>
      </c>
      <c r="M497" s="309">
        <f t="shared" ref="M497" si="1069">J497/12</f>
        <v>62500</v>
      </c>
      <c r="N497" s="309">
        <f t="shared" ref="N497" si="1070">J497/12</f>
        <v>62500</v>
      </c>
      <c r="O497" s="309">
        <f t="shared" ref="O497" si="1071">J497/12</f>
        <v>62500</v>
      </c>
      <c r="P497" s="309">
        <f t="shared" ref="P497" si="1072">J497/12</f>
        <v>62500</v>
      </c>
      <c r="Q497" s="309">
        <f t="shared" ref="Q497" si="1073">J497/12</f>
        <v>62500</v>
      </c>
      <c r="R497" s="309">
        <f t="shared" ref="R497" si="1074">J497/12</f>
        <v>62500</v>
      </c>
      <c r="S497" s="309">
        <f t="shared" ref="S497" si="1075">J497/12</f>
        <v>62500</v>
      </c>
      <c r="T497" s="309">
        <f t="shared" ref="T497" si="1076">J497/12</f>
        <v>62500</v>
      </c>
      <c r="U497" s="309">
        <f t="shared" ref="U497" si="1077">J497/12</f>
        <v>62500</v>
      </c>
      <c r="V497" s="309">
        <f t="shared" ref="V497" si="1078">J497/12</f>
        <v>62500</v>
      </c>
    </row>
    <row r="498" spans="1:22" ht="15" customHeight="1" x14ac:dyDescent="0.25">
      <c r="A498" s="41"/>
      <c r="B498" s="41"/>
      <c r="C498" s="41"/>
      <c r="D498" s="43"/>
      <c r="E498" s="41"/>
      <c r="F498" s="104" t="s">
        <v>880</v>
      </c>
      <c r="G498" s="275"/>
      <c r="H498" s="45"/>
      <c r="I498" s="108" t="s">
        <v>828</v>
      </c>
      <c r="J498" s="291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</row>
    <row r="499" spans="1:22" ht="15" customHeight="1" x14ac:dyDescent="0.25">
      <c r="A499" s="41" t="s">
        <v>321</v>
      </c>
      <c r="B499" s="126">
        <v>1125100000</v>
      </c>
      <c r="C499" s="41">
        <v>31111</v>
      </c>
      <c r="D499" s="43" t="s">
        <v>1381</v>
      </c>
      <c r="E499" s="41" t="s">
        <v>391</v>
      </c>
      <c r="F499" s="43" t="s">
        <v>1140</v>
      </c>
      <c r="G499" s="275" t="s">
        <v>341</v>
      </c>
      <c r="H499" s="45" t="s">
        <v>356</v>
      </c>
      <c r="I499" s="109" t="s">
        <v>830</v>
      </c>
      <c r="J499" s="291">
        <v>3000</v>
      </c>
      <c r="K499" s="309">
        <f t="shared" ref="K499:K500" si="1079">J499/12</f>
        <v>250</v>
      </c>
      <c r="L499" s="309">
        <f t="shared" ref="L499:L500" si="1080">J499/12</f>
        <v>250</v>
      </c>
      <c r="M499" s="309">
        <f t="shared" ref="M499:M500" si="1081">J499/12</f>
        <v>250</v>
      </c>
      <c r="N499" s="309">
        <f t="shared" ref="N499:N500" si="1082">J499/12</f>
        <v>250</v>
      </c>
      <c r="O499" s="309">
        <f t="shared" ref="O499:O500" si="1083">J499/12</f>
        <v>250</v>
      </c>
      <c r="P499" s="309">
        <f t="shared" ref="P499:P500" si="1084">J499/12</f>
        <v>250</v>
      </c>
      <c r="Q499" s="309">
        <f t="shared" ref="Q499:Q500" si="1085">J499/12</f>
        <v>250</v>
      </c>
      <c r="R499" s="309">
        <f t="shared" ref="R499:R500" si="1086">J499/12</f>
        <v>250</v>
      </c>
      <c r="S499" s="309">
        <f t="shared" ref="S499:S500" si="1087">J499/12</f>
        <v>250</v>
      </c>
      <c r="T499" s="309">
        <f t="shared" ref="T499:T500" si="1088">J499/12</f>
        <v>250</v>
      </c>
      <c r="U499" s="309">
        <f t="shared" ref="U499:U500" si="1089">J499/12</f>
        <v>250</v>
      </c>
      <c r="V499" s="309">
        <f t="shared" ref="V499:V500" si="1090">J499/12</f>
        <v>250</v>
      </c>
    </row>
    <row r="500" spans="1:22" ht="15" customHeight="1" x14ac:dyDescent="0.25">
      <c r="A500" s="41" t="s">
        <v>321</v>
      </c>
      <c r="B500" s="126">
        <v>1125100000</v>
      </c>
      <c r="C500" s="41">
        <v>31111</v>
      </c>
      <c r="D500" s="43" t="s">
        <v>1381</v>
      </c>
      <c r="E500" s="41" t="s">
        <v>391</v>
      </c>
      <c r="F500" s="43" t="s">
        <v>1141</v>
      </c>
      <c r="G500" s="275" t="s">
        <v>341</v>
      </c>
      <c r="H500" s="45" t="s">
        <v>356</v>
      </c>
      <c r="I500" s="109" t="s">
        <v>829</v>
      </c>
      <c r="J500" s="291">
        <v>5000</v>
      </c>
      <c r="K500" s="309">
        <f t="shared" si="1079"/>
        <v>416.66666666666669</v>
      </c>
      <c r="L500" s="309">
        <f t="shared" si="1080"/>
        <v>416.66666666666669</v>
      </c>
      <c r="M500" s="309">
        <f t="shared" si="1081"/>
        <v>416.66666666666669</v>
      </c>
      <c r="N500" s="309">
        <f t="shared" si="1082"/>
        <v>416.66666666666669</v>
      </c>
      <c r="O500" s="309">
        <f t="shared" si="1083"/>
        <v>416.66666666666669</v>
      </c>
      <c r="P500" s="309">
        <f t="shared" si="1084"/>
        <v>416.66666666666669</v>
      </c>
      <c r="Q500" s="309">
        <f t="shared" si="1085"/>
        <v>416.66666666666669</v>
      </c>
      <c r="R500" s="309">
        <f t="shared" si="1086"/>
        <v>416.66666666666669</v>
      </c>
      <c r="S500" s="309">
        <f t="shared" si="1087"/>
        <v>416.66666666666669</v>
      </c>
      <c r="T500" s="309">
        <f t="shared" si="1088"/>
        <v>416.66666666666669</v>
      </c>
      <c r="U500" s="309">
        <f t="shared" si="1089"/>
        <v>416.66666666666669</v>
      </c>
      <c r="V500" s="309">
        <f t="shared" si="1090"/>
        <v>416.66666666666669</v>
      </c>
    </row>
    <row r="501" spans="1:22" ht="15" customHeight="1" x14ac:dyDescent="0.25">
      <c r="A501" s="41"/>
      <c r="B501" s="41"/>
      <c r="C501" s="41"/>
      <c r="D501" s="43"/>
      <c r="E501" s="41"/>
      <c r="F501" s="104" t="s">
        <v>882</v>
      </c>
      <c r="G501" s="275"/>
      <c r="H501" s="45"/>
      <c r="I501" s="108" t="s">
        <v>831</v>
      </c>
      <c r="J501" s="291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</row>
    <row r="502" spans="1:22" ht="15" customHeight="1" x14ac:dyDescent="0.25">
      <c r="A502" s="41" t="s">
        <v>321</v>
      </c>
      <c r="B502" s="126">
        <v>1125100000</v>
      </c>
      <c r="C502" s="41">
        <v>31111</v>
      </c>
      <c r="D502" s="43" t="s">
        <v>1381</v>
      </c>
      <c r="E502" s="41" t="s">
        <v>391</v>
      </c>
      <c r="F502" s="104" t="s">
        <v>1142</v>
      </c>
      <c r="G502" s="275" t="s">
        <v>1014</v>
      </c>
      <c r="H502" s="45" t="s">
        <v>347</v>
      </c>
      <c r="I502" s="108" t="s">
        <v>883</v>
      </c>
      <c r="J502" s="292">
        <f>J503+J504</f>
        <v>530000</v>
      </c>
      <c r="K502" s="309">
        <f t="shared" ref="K502:K506" si="1091">J502/12</f>
        <v>44166.666666666664</v>
      </c>
      <c r="L502" s="309">
        <f t="shared" ref="L502:L506" si="1092">J502/12</f>
        <v>44166.666666666664</v>
      </c>
      <c r="M502" s="309">
        <f t="shared" ref="M502:M506" si="1093">J502/12</f>
        <v>44166.666666666664</v>
      </c>
      <c r="N502" s="309">
        <f t="shared" ref="N502:N506" si="1094">J502/12</f>
        <v>44166.666666666664</v>
      </c>
      <c r="O502" s="309">
        <f t="shared" ref="O502:O506" si="1095">J502/12</f>
        <v>44166.666666666664</v>
      </c>
      <c r="P502" s="309">
        <f t="shared" ref="P502:P506" si="1096">J502/12</f>
        <v>44166.666666666664</v>
      </c>
      <c r="Q502" s="309">
        <f t="shared" ref="Q502:Q506" si="1097">J502/12</f>
        <v>44166.666666666664</v>
      </c>
      <c r="R502" s="309">
        <f t="shared" ref="R502:R506" si="1098">J502/12</f>
        <v>44166.666666666664</v>
      </c>
      <c r="S502" s="309">
        <f t="shared" ref="S502:S506" si="1099">J502/12</f>
        <v>44166.666666666664</v>
      </c>
      <c r="T502" s="309">
        <f t="shared" ref="T502:T506" si="1100">J502/12</f>
        <v>44166.666666666664</v>
      </c>
      <c r="U502" s="309">
        <f t="shared" ref="U502:U506" si="1101">J502/12</f>
        <v>44166.666666666664</v>
      </c>
      <c r="V502" s="309">
        <f t="shared" ref="V502:V506" si="1102">J502/12</f>
        <v>44166.666666666664</v>
      </c>
    </row>
    <row r="503" spans="1:22" ht="15" customHeight="1" x14ac:dyDescent="0.25">
      <c r="A503" s="41"/>
      <c r="B503" s="41"/>
      <c r="C503" s="41"/>
      <c r="D503" s="43"/>
      <c r="E503" s="41"/>
      <c r="F503" s="43" t="s">
        <v>324</v>
      </c>
      <c r="G503" s="275"/>
      <c r="H503" s="45"/>
      <c r="I503" s="109" t="s">
        <v>1030</v>
      </c>
      <c r="J503" s="291">
        <v>30000</v>
      </c>
      <c r="K503" s="309">
        <f t="shared" si="1091"/>
        <v>2500</v>
      </c>
      <c r="L503" s="309">
        <f t="shared" si="1092"/>
        <v>2500</v>
      </c>
      <c r="M503" s="309">
        <f t="shared" si="1093"/>
        <v>2500</v>
      </c>
      <c r="N503" s="309">
        <f t="shared" si="1094"/>
        <v>2500</v>
      </c>
      <c r="O503" s="309">
        <f t="shared" si="1095"/>
        <v>2500</v>
      </c>
      <c r="P503" s="309">
        <f t="shared" si="1096"/>
        <v>2500</v>
      </c>
      <c r="Q503" s="309">
        <f t="shared" si="1097"/>
        <v>2500</v>
      </c>
      <c r="R503" s="309">
        <f t="shared" si="1098"/>
        <v>2500</v>
      </c>
      <c r="S503" s="309">
        <f t="shared" si="1099"/>
        <v>2500</v>
      </c>
      <c r="T503" s="309">
        <f t="shared" si="1100"/>
        <v>2500</v>
      </c>
      <c r="U503" s="309">
        <f t="shared" si="1101"/>
        <v>2500</v>
      </c>
      <c r="V503" s="309">
        <f t="shared" si="1102"/>
        <v>2500</v>
      </c>
    </row>
    <row r="504" spans="1:22" ht="15" customHeight="1" x14ac:dyDescent="0.25">
      <c r="A504" s="41"/>
      <c r="B504" s="41"/>
      <c r="C504" s="41"/>
      <c r="D504" s="43"/>
      <c r="E504" s="41"/>
      <c r="F504" s="43" t="s">
        <v>333</v>
      </c>
      <c r="G504" s="275"/>
      <c r="H504" s="45"/>
      <c r="I504" s="109" t="s">
        <v>1031</v>
      </c>
      <c r="J504" s="291">
        <v>500000</v>
      </c>
      <c r="K504" s="309">
        <f t="shared" si="1091"/>
        <v>41666.666666666664</v>
      </c>
      <c r="L504" s="309">
        <f t="shared" si="1092"/>
        <v>41666.666666666664</v>
      </c>
      <c r="M504" s="309">
        <f t="shared" si="1093"/>
        <v>41666.666666666664</v>
      </c>
      <c r="N504" s="309">
        <f t="shared" si="1094"/>
        <v>41666.666666666664</v>
      </c>
      <c r="O504" s="309">
        <f t="shared" si="1095"/>
        <v>41666.666666666664</v>
      </c>
      <c r="P504" s="309">
        <f t="shared" si="1096"/>
        <v>41666.666666666664</v>
      </c>
      <c r="Q504" s="309">
        <f t="shared" si="1097"/>
        <v>41666.666666666664</v>
      </c>
      <c r="R504" s="309">
        <f t="shared" si="1098"/>
        <v>41666.666666666664</v>
      </c>
      <c r="S504" s="309">
        <f t="shared" si="1099"/>
        <v>41666.666666666664</v>
      </c>
      <c r="T504" s="309">
        <f t="shared" si="1100"/>
        <v>41666.666666666664</v>
      </c>
      <c r="U504" s="309">
        <f t="shared" si="1101"/>
        <v>41666.666666666664</v>
      </c>
      <c r="V504" s="309">
        <f t="shared" si="1102"/>
        <v>41666.666666666664</v>
      </c>
    </row>
    <row r="505" spans="1:22" ht="15" customHeight="1" x14ac:dyDescent="0.25">
      <c r="A505" s="41"/>
      <c r="B505" s="41"/>
      <c r="C505" s="41"/>
      <c r="D505" s="43"/>
      <c r="E505" s="41"/>
      <c r="F505" s="104"/>
      <c r="G505" s="275"/>
      <c r="H505" s="45"/>
      <c r="I505" s="50" t="s">
        <v>833</v>
      </c>
      <c r="J505" s="293">
        <f>SUM(J493:J504)-J502</f>
        <v>1298000</v>
      </c>
      <c r="K505" s="310">
        <f t="shared" si="1091"/>
        <v>108166.66666666667</v>
      </c>
      <c r="L505" s="310">
        <f t="shared" si="1092"/>
        <v>108166.66666666667</v>
      </c>
      <c r="M505" s="310">
        <f t="shared" si="1093"/>
        <v>108166.66666666667</v>
      </c>
      <c r="N505" s="310">
        <f t="shared" si="1094"/>
        <v>108166.66666666667</v>
      </c>
      <c r="O505" s="310">
        <f t="shared" si="1095"/>
        <v>108166.66666666667</v>
      </c>
      <c r="P505" s="310">
        <f t="shared" si="1096"/>
        <v>108166.66666666667</v>
      </c>
      <c r="Q505" s="310">
        <f t="shared" si="1097"/>
        <v>108166.66666666667</v>
      </c>
      <c r="R505" s="310">
        <f t="shared" si="1098"/>
        <v>108166.66666666667</v>
      </c>
      <c r="S505" s="310">
        <f t="shared" si="1099"/>
        <v>108166.66666666667</v>
      </c>
      <c r="T505" s="310">
        <f t="shared" si="1100"/>
        <v>108166.66666666667</v>
      </c>
      <c r="U505" s="310">
        <f t="shared" si="1101"/>
        <v>108166.66666666667</v>
      </c>
      <c r="V505" s="310">
        <f t="shared" si="1102"/>
        <v>108166.66666666667</v>
      </c>
    </row>
    <row r="506" spans="1:22" ht="15" customHeight="1" x14ac:dyDescent="0.25">
      <c r="A506" s="41"/>
      <c r="B506" s="41"/>
      <c r="C506" s="41"/>
      <c r="D506" s="43"/>
      <c r="E506" s="41"/>
      <c r="F506" s="43"/>
      <c r="G506" s="275"/>
      <c r="H506" s="45"/>
      <c r="I506" s="110" t="s">
        <v>1028</v>
      </c>
      <c r="J506" s="294">
        <f>J484+J492+J505</f>
        <v>2917083.7731506843</v>
      </c>
      <c r="K506" s="326">
        <f t="shared" si="1091"/>
        <v>243090.31442922368</v>
      </c>
      <c r="L506" s="326">
        <f t="shared" si="1092"/>
        <v>243090.31442922368</v>
      </c>
      <c r="M506" s="326">
        <f t="shared" si="1093"/>
        <v>243090.31442922368</v>
      </c>
      <c r="N506" s="326">
        <f t="shared" si="1094"/>
        <v>243090.31442922368</v>
      </c>
      <c r="O506" s="326">
        <f t="shared" si="1095"/>
        <v>243090.31442922368</v>
      </c>
      <c r="P506" s="326">
        <f t="shared" si="1096"/>
        <v>243090.31442922368</v>
      </c>
      <c r="Q506" s="326">
        <f t="shared" si="1097"/>
        <v>243090.31442922368</v>
      </c>
      <c r="R506" s="326">
        <f t="shared" si="1098"/>
        <v>243090.31442922368</v>
      </c>
      <c r="S506" s="326">
        <f t="shared" si="1099"/>
        <v>243090.31442922368</v>
      </c>
      <c r="T506" s="326">
        <f t="shared" si="1100"/>
        <v>243090.31442922368</v>
      </c>
      <c r="U506" s="326">
        <f t="shared" si="1101"/>
        <v>243090.31442922368</v>
      </c>
      <c r="V506" s="326">
        <f t="shared" si="1102"/>
        <v>243090.31442922368</v>
      </c>
    </row>
    <row r="507" spans="1:22" ht="15" customHeight="1" x14ac:dyDescent="0.25">
      <c r="A507" s="38" t="s">
        <v>392</v>
      </c>
      <c r="B507" s="51"/>
      <c r="C507" s="13"/>
      <c r="D507" s="39"/>
      <c r="E507" s="13"/>
      <c r="F507" s="13"/>
      <c r="G507" s="277"/>
      <c r="H507" s="40"/>
      <c r="I507" s="55"/>
      <c r="J507" s="13"/>
      <c r="K507" s="311"/>
      <c r="L507" s="311"/>
      <c r="M507" s="311"/>
      <c r="N507" s="311"/>
      <c r="O507" s="311"/>
      <c r="P507" s="311"/>
      <c r="Q507" s="311"/>
      <c r="R507" s="311"/>
      <c r="S507" s="311"/>
      <c r="T507" s="311"/>
      <c r="U507" s="311"/>
      <c r="V507" s="311"/>
    </row>
    <row r="508" spans="1:22" ht="15" customHeight="1" x14ac:dyDescent="0.25">
      <c r="A508" s="41"/>
      <c r="B508" s="41"/>
      <c r="C508" s="41"/>
      <c r="D508" s="43"/>
      <c r="E508" s="41"/>
      <c r="F508" s="44">
        <v>1000</v>
      </c>
      <c r="G508" s="275"/>
      <c r="H508" s="45"/>
      <c r="I508" s="108" t="s">
        <v>326</v>
      </c>
      <c r="J508" s="291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</row>
    <row r="509" spans="1:22" ht="15" customHeight="1" x14ac:dyDescent="0.25">
      <c r="A509" s="41"/>
      <c r="B509" s="41"/>
      <c r="C509" s="41"/>
      <c r="D509" s="43"/>
      <c r="E509" s="41"/>
      <c r="F509" s="44">
        <v>1100</v>
      </c>
      <c r="G509" s="275"/>
      <c r="H509" s="45"/>
      <c r="I509" s="108" t="s">
        <v>327</v>
      </c>
      <c r="J509" s="291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</row>
    <row r="510" spans="1:22" ht="15" customHeight="1" x14ac:dyDescent="0.25">
      <c r="A510" s="41" t="s">
        <v>321</v>
      </c>
      <c r="B510" s="114">
        <v>1525811100</v>
      </c>
      <c r="C510" s="41">
        <v>31111</v>
      </c>
      <c r="D510" s="43" t="s">
        <v>1382</v>
      </c>
      <c r="E510" s="41" t="s">
        <v>393</v>
      </c>
      <c r="F510" s="41">
        <v>1131</v>
      </c>
      <c r="G510" s="275" t="s">
        <v>341</v>
      </c>
      <c r="H510" s="45" t="s">
        <v>357</v>
      </c>
      <c r="I510" s="109" t="s">
        <v>325</v>
      </c>
      <c r="J510" s="291">
        <f>Nómina!T173</f>
        <v>4963248</v>
      </c>
      <c r="K510" s="309">
        <f t="shared" ref="K510:K513" si="1103">J510/12</f>
        <v>413604</v>
      </c>
      <c r="L510" s="309">
        <f t="shared" ref="L510:L513" si="1104">J510/12</f>
        <v>413604</v>
      </c>
      <c r="M510" s="309">
        <f t="shared" ref="M510:M513" si="1105">J510/12</f>
        <v>413604</v>
      </c>
      <c r="N510" s="309">
        <f t="shared" ref="N510:N513" si="1106">J510/12</f>
        <v>413604</v>
      </c>
      <c r="O510" s="309">
        <f t="shared" ref="O510:O513" si="1107">J510/12</f>
        <v>413604</v>
      </c>
      <c r="P510" s="309">
        <f t="shared" ref="P510:P513" si="1108">J510/12</f>
        <v>413604</v>
      </c>
      <c r="Q510" s="309">
        <f t="shared" ref="Q510:Q513" si="1109">J510/12</f>
        <v>413604</v>
      </c>
      <c r="R510" s="309">
        <f t="shared" ref="R510:R513" si="1110">J510/12</f>
        <v>413604</v>
      </c>
      <c r="S510" s="309">
        <f t="shared" ref="S510:S513" si="1111">J510/12</f>
        <v>413604</v>
      </c>
      <c r="T510" s="309">
        <f t="shared" ref="T510:T513" si="1112">J510/12</f>
        <v>413604</v>
      </c>
      <c r="U510" s="309">
        <f t="shared" ref="U510:U513" si="1113">J510/12</f>
        <v>413604</v>
      </c>
      <c r="V510" s="309">
        <f t="shared" ref="V510:V513" si="1114">J510/12</f>
        <v>413604</v>
      </c>
    </row>
    <row r="511" spans="1:22" ht="15" customHeight="1" x14ac:dyDescent="0.25">
      <c r="A511" s="41" t="s">
        <v>321</v>
      </c>
      <c r="B511" s="114">
        <v>1525811100</v>
      </c>
      <c r="C511" s="41">
        <v>31111</v>
      </c>
      <c r="D511" s="43" t="s">
        <v>1382</v>
      </c>
      <c r="E511" s="41" t="s">
        <v>393</v>
      </c>
      <c r="F511" s="41">
        <v>1132</v>
      </c>
      <c r="G511" s="275" t="s">
        <v>341</v>
      </c>
      <c r="H511" s="45" t="s">
        <v>357</v>
      </c>
      <c r="I511" s="109" t="s">
        <v>335</v>
      </c>
      <c r="J511" s="291">
        <f>Nómina!U173</f>
        <v>496324.80000000005</v>
      </c>
      <c r="K511" s="309">
        <f t="shared" si="1103"/>
        <v>41360.400000000001</v>
      </c>
      <c r="L511" s="309">
        <f t="shared" si="1104"/>
        <v>41360.400000000001</v>
      </c>
      <c r="M511" s="309">
        <f t="shared" si="1105"/>
        <v>41360.400000000001</v>
      </c>
      <c r="N511" s="309">
        <f t="shared" si="1106"/>
        <v>41360.400000000001</v>
      </c>
      <c r="O511" s="309">
        <f t="shared" si="1107"/>
        <v>41360.400000000001</v>
      </c>
      <c r="P511" s="309">
        <f t="shared" si="1108"/>
        <v>41360.400000000001</v>
      </c>
      <c r="Q511" s="309">
        <f t="shared" si="1109"/>
        <v>41360.400000000001</v>
      </c>
      <c r="R511" s="309">
        <f t="shared" si="1110"/>
        <v>41360.400000000001</v>
      </c>
      <c r="S511" s="309">
        <f t="shared" si="1111"/>
        <v>41360.400000000001</v>
      </c>
      <c r="T511" s="309">
        <f t="shared" si="1112"/>
        <v>41360.400000000001</v>
      </c>
      <c r="U511" s="309">
        <f t="shared" si="1113"/>
        <v>41360.400000000001</v>
      </c>
      <c r="V511" s="309">
        <f t="shared" si="1114"/>
        <v>41360.400000000001</v>
      </c>
    </row>
    <row r="512" spans="1:22" ht="15" customHeight="1" x14ac:dyDescent="0.25">
      <c r="A512" s="41" t="s">
        <v>321</v>
      </c>
      <c r="B512" s="114">
        <v>1525811100</v>
      </c>
      <c r="C512" s="41">
        <v>31111</v>
      </c>
      <c r="D512" s="43" t="s">
        <v>1382</v>
      </c>
      <c r="E512" s="41" t="s">
        <v>393</v>
      </c>
      <c r="F512" s="41">
        <v>1133</v>
      </c>
      <c r="G512" s="275" t="s">
        <v>341</v>
      </c>
      <c r="H512" s="45" t="s">
        <v>357</v>
      </c>
      <c r="I512" s="111" t="s">
        <v>336</v>
      </c>
      <c r="J512" s="291">
        <f>Nómina!V173</f>
        <v>496324.80000000005</v>
      </c>
      <c r="K512" s="309">
        <f t="shared" si="1103"/>
        <v>41360.400000000001</v>
      </c>
      <c r="L512" s="309">
        <f t="shared" si="1104"/>
        <v>41360.400000000001</v>
      </c>
      <c r="M512" s="309">
        <f t="shared" si="1105"/>
        <v>41360.400000000001</v>
      </c>
      <c r="N512" s="309">
        <f t="shared" si="1106"/>
        <v>41360.400000000001</v>
      </c>
      <c r="O512" s="309">
        <f t="shared" si="1107"/>
        <v>41360.400000000001</v>
      </c>
      <c r="P512" s="309">
        <f t="shared" si="1108"/>
        <v>41360.400000000001</v>
      </c>
      <c r="Q512" s="309">
        <f t="shared" si="1109"/>
        <v>41360.400000000001</v>
      </c>
      <c r="R512" s="309">
        <f t="shared" si="1110"/>
        <v>41360.400000000001</v>
      </c>
      <c r="S512" s="309">
        <f t="shared" si="1111"/>
        <v>41360.400000000001</v>
      </c>
      <c r="T512" s="309">
        <f t="shared" si="1112"/>
        <v>41360.400000000001</v>
      </c>
      <c r="U512" s="309">
        <f t="shared" si="1113"/>
        <v>41360.400000000001</v>
      </c>
      <c r="V512" s="309">
        <f t="shared" si="1114"/>
        <v>41360.400000000001</v>
      </c>
    </row>
    <row r="513" spans="1:22" ht="15" customHeight="1" x14ac:dyDescent="0.25">
      <c r="A513" s="41" t="s">
        <v>321</v>
      </c>
      <c r="B513" s="114">
        <v>1525811100</v>
      </c>
      <c r="C513" s="41">
        <v>31111</v>
      </c>
      <c r="D513" s="43" t="s">
        <v>1382</v>
      </c>
      <c r="E513" s="41" t="s">
        <v>393</v>
      </c>
      <c r="F513" s="41">
        <v>1134</v>
      </c>
      <c r="G513" s="275" t="s">
        <v>341</v>
      </c>
      <c r="H513" s="45" t="s">
        <v>357</v>
      </c>
      <c r="I513" s="111" t="s">
        <v>337</v>
      </c>
      <c r="J513" s="291">
        <f>Nómina!W173</f>
        <v>496324.80000000005</v>
      </c>
      <c r="K513" s="309">
        <f t="shared" si="1103"/>
        <v>41360.400000000001</v>
      </c>
      <c r="L513" s="309">
        <f t="shared" si="1104"/>
        <v>41360.400000000001</v>
      </c>
      <c r="M513" s="309">
        <f t="shared" si="1105"/>
        <v>41360.400000000001</v>
      </c>
      <c r="N513" s="309">
        <f t="shared" si="1106"/>
        <v>41360.400000000001</v>
      </c>
      <c r="O513" s="309">
        <f t="shared" si="1107"/>
        <v>41360.400000000001</v>
      </c>
      <c r="P513" s="309">
        <f t="shared" si="1108"/>
        <v>41360.400000000001</v>
      </c>
      <c r="Q513" s="309">
        <f t="shared" si="1109"/>
        <v>41360.400000000001</v>
      </c>
      <c r="R513" s="309">
        <f t="shared" si="1110"/>
        <v>41360.400000000001</v>
      </c>
      <c r="S513" s="309">
        <f t="shared" si="1111"/>
        <v>41360.400000000001</v>
      </c>
      <c r="T513" s="309">
        <f t="shared" si="1112"/>
        <v>41360.400000000001</v>
      </c>
      <c r="U513" s="309">
        <f t="shared" si="1113"/>
        <v>41360.400000000001</v>
      </c>
      <c r="V513" s="309">
        <f t="shared" si="1114"/>
        <v>41360.400000000001</v>
      </c>
    </row>
    <row r="514" spans="1:22" ht="15" customHeight="1" x14ac:dyDescent="0.25">
      <c r="A514" s="41"/>
      <c r="B514" s="114"/>
      <c r="C514" s="41"/>
      <c r="D514" s="43"/>
      <c r="E514" s="41"/>
      <c r="F514" s="44">
        <v>1300</v>
      </c>
      <c r="G514" s="275"/>
      <c r="H514" s="45"/>
      <c r="I514" s="108" t="s">
        <v>328</v>
      </c>
      <c r="J514" s="291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</row>
    <row r="515" spans="1:22" ht="15" customHeight="1" x14ac:dyDescent="0.25">
      <c r="A515" s="41" t="s">
        <v>321</v>
      </c>
      <c r="B515" s="114">
        <v>1525811100</v>
      </c>
      <c r="C515" s="41">
        <v>31111</v>
      </c>
      <c r="D515" s="43" t="s">
        <v>1382</v>
      </c>
      <c r="E515" s="41" t="s">
        <v>393</v>
      </c>
      <c r="F515" s="41">
        <v>1321</v>
      </c>
      <c r="G515" s="275" t="s">
        <v>341</v>
      </c>
      <c r="H515" s="45" t="s">
        <v>357</v>
      </c>
      <c r="I515" s="109" t="s">
        <v>329</v>
      </c>
      <c r="J515" s="291">
        <f>Nómina!Y173</f>
        <v>106063.92986301371</v>
      </c>
      <c r="K515" s="309">
        <f t="shared" ref="K515:K517" si="1115">J515/12</f>
        <v>8838.6608219178088</v>
      </c>
      <c r="L515" s="309">
        <f t="shared" ref="L515:L517" si="1116">J515/12</f>
        <v>8838.6608219178088</v>
      </c>
      <c r="M515" s="309">
        <f t="shared" ref="M515:M517" si="1117">J515/12</f>
        <v>8838.6608219178088</v>
      </c>
      <c r="N515" s="309">
        <f t="shared" ref="N515:N517" si="1118">J515/12</f>
        <v>8838.6608219178088</v>
      </c>
      <c r="O515" s="309">
        <f t="shared" ref="O515:O517" si="1119">J515/12</f>
        <v>8838.6608219178088</v>
      </c>
      <c r="P515" s="309">
        <f t="shared" ref="P515:P517" si="1120">J515/12</f>
        <v>8838.6608219178088</v>
      </c>
      <c r="Q515" s="309">
        <f t="shared" ref="Q515:Q517" si="1121">J515/12</f>
        <v>8838.6608219178088</v>
      </c>
      <c r="R515" s="309">
        <f t="shared" ref="R515:R517" si="1122">J515/12</f>
        <v>8838.6608219178088</v>
      </c>
      <c r="S515" s="309">
        <f t="shared" ref="S515:S517" si="1123">J515/12</f>
        <v>8838.6608219178088</v>
      </c>
      <c r="T515" s="309">
        <f t="shared" ref="T515:T517" si="1124">J515/12</f>
        <v>8838.6608219178088</v>
      </c>
      <c r="U515" s="309">
        <f t="shared" ref="U515:U517" si="1125">J515/12</f>
        <v>8838.6608219178088</v>
      </c>
      <c r="V515" s="309">
        <f t="shared" ref="V515:V517" si="1126">J515/12</f>
        <v>8838.6608219178088</v>
      </c>
    </row>
    <row r="516" spans="1:22" ht="15" customHeight="1" x14ac:dyDescent="0.25">
      <c r="A516" s="41" t="s">
        <v>321</v>
      </c>
      <c r="B516" s="114">
        <v>1525811100</v>
      </c>
      <c r="C516" s="41">
        <v>31111</v>
      </c>
      <c r="D516" s="43" t="s">
        <v>1382</v>
      </c>
      <c r="E516" s="41" t="s">
        <v>393</v>
      </c>
      <c r="F516" s="41">
        <v>1323</v>
      </c>
      <c r="G516" s="275" t="s">
        <v>341</v>
      </c>
      <c r="H516" s="45" t="s">
        <v>357</v>
      </c>
      <c r="I516" s="109" t="s">
        <v>330</v>
      </c>
      <c r="J516" s="291">
        <f>Nómina!Z173</f>
        <v>609721.24931506847</v>
      </c>
      <c r="K516" s="309">
        <f t="shared" si="1115"/>
        <v>50810.10410958904</v>
      </c>
      <c r="L516" s="309">
        <f t="shared" si="1116"/>
        <v>50810.10410958904</v>
      </c>
      <c r="M516" s="309">
        <f t="shared" si="1117"/>
        <v>50810.10410958904</v>
      </c>
      <c r="N516" s="309">
        <f t="shared" si="1118"/>
        <v>50810.10410958904</v>
      </c>
      <c r="O516" s="309">
        <f t="shared" si="1119"/>
        <v>50810.10410958904</v>
      </c>
      <c r="P516" s="309">
        <f t="shared" si="1120"/>
        <v>50810.10410958904</v>
      </c>
      <c r="Q516" s="309">
        <f t="shared" si="1121"/>
        <v>50810.10410958904</v>
      </c>
      <c r="R516" s="309">
        <f t="shared" si="1122"/>
        <v>50810.10410958904</v>
      </c>
      <c r="S516" s="309">
        <f t="shared" si="1123"/>
        <v>50810.10410958904</v>
      </c>
      <c r="T516" s="309">
        <f t="shared" si="1124"/>
        <v>50810.10410958904</v>
      </c>
      <c r="U516" s="309">
        <f t="shared" si="1125"/>
        <v>50810.10410958904</v>
      </c>
      <c r="V516" s="309">
        <f t="shared" si="1126"/>
        <v>50810.10410958904</v>
      </c>
    </row>
    <row r="517" spans="1:22" ht="15" customHeight="1" x14ac:dyDescent="0.25">
      <c r="A517" s="41"/>
      <c r="B517" s="41"/>
      <c r="C517" s="41"/>
      <c r="D517" s="43"/>
      <c r="E517" s="41"/>
      <c r="F517" s="41"/>
      <c r="G517" s="275"/>
      <c r="H517" s="45"/>
      <c r="I517" s="50" t="s">
        <v>338</v>
      </c>
      <c r="J517" s="293">
        <f>SUM(J508:J516)</f>
        <v>7168007.5791780809</v>
      </c>
      <c r="K517" s="310">
        <f t="shared" si="1115"/>
        <v>597333.96493150678</v>
      </c>
      <c r="L517" s="310">
        <f t="shared" si="1116"/>
        <v>597333.96493150678</v>
      </c>
      <c r="M517" s="310">
        <f t="shared" si="1117"/>
        <v>597333.96493150678</v>
      </c>
      <c r="N517" s="310">
        <f t="shared" si="1118"/>
        <v>597333.96493150678</v>
      </c>
      <c r="O517" s="310">
        <f t="shared" si="1119"/>
        <v>597333.96493150678</v>
      </c>
      <c r="P517" s="310">
        <f t="shared" si="1120"/>
        <v>597333.96493150678</v>
      </c>
      <c r="Q517" s="310">
        <f t="shared" si="1121"/>
        <v>597333.96493150678</v>
      </c>
      <c r="R517" s="310">
        <f t="shared" si="1122"/>
        <v>597333.96493150678</v>
      </c>
      <c r="S517" s="310">
        <f t="shared" si="1123"/>
        <v>597333.96493150678</v>
      </c>
      <c r="T517" s="310">
        <f t="shared" si="1124"/>
        <v>597333.96493150678</v>
      </c>
      <c r="U517" s="310">
        <f t="shared" si="1125"/>
        <v>597333.96493150678</v>
      </c>
      <c r="V517" s="310">
        <f t="shared" si="1126"/>
        <v>597333.96493150678</v>
      </c>
    </row>
    <row r="518" spans="1:22" ht="15" customHeight="1" x14ac:dyDescent="0.25">
      <c r="A518" s="41"/>
      <c r="B518" s="41"/>
      <c r="C518" s="41"/>
      <c r="D518" s="43"/>
      <c r="E518" s="41"/>
      <c r="F518" s="104" t="s">
        <v>816</v>
      </c>
      <c r="G518" s="275"/>
      <c r="H518" s="45"/>
      <c r="I518" s="108" t="s">
        <v>817</v>
      </c>
      <c r="J518" s="291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</row>
    <row r="519" spans="1:22" ht="15" customHeight="1" x14ac:dyDescent="0.25">
      <c r="A519" s="41"/>
      <c r="B519" s="41"/>
      <c r="C519" s="41"/>
      <c r="D519" s="43"/>
      <c r="E519" s="41"/>
      <c r="F519" s="104" t="s">
        <v>919</v>
      </c>
      <c r="G519" s="275"/>
      <c r="H519" s="45"/>
      <c r="I519" s="108" t="s">
        <v>927</v>
      </c>
      <c r="J519" s="291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</row>
    <row r="520" spans="1:22" ht="15" customHeight="1" x14ac:dyDescent="0.25">
      <c r="A520" s="41" t="s">
        <v>321</v>
      </c>
      <c r="B520" s="126">
        <v>1125100000</v>
      </c>
      <c r="C520" s="41">
        <v>31111</v>
      </c>
      <c r="D520" s="43" t="s">
        <v>1382</v>
      </c>
      <c r="E520" s="41" t="s">
        <v>393</v>
      </c>
      <c r="F520" s="43" t="s">
        <v>1122</v>
      </c>
      <c r="G520" s="275" t="s">
        <v>341</v>
      </c>
      <c r="H520" s="45" t="s">
        <v>357</v>
      </c>
      <c r="I520" s="109" t="s">
        <v>822</v>
      </c>
      <c r="J520" s="291">
        <v>8000</v>
      </c>
      <c r="K520" s="309">
        <f t="shared" ref="K520" si="1127">J520/12</f>
        <v>666.66666666666663</v>
      </c>
      <c r="L520" s="309">
        <f t="shared" ref="L520" si="1128">J520/12</f>
        <v>666.66666666666663</v>
      </c>
      <c r="M520" s="309">
        <f t="shared" ref="M520" si="1129">J520/12</f>
        <v>666.66666666666663</v>
      </c>
      <c r="N520" s="309">
        <f t="shared" ref="N520" si="1130">J520/12</f>
        <v>666.66666666666663</v>
      </c>
      <c r="O520" s="309">
        <f t="shared" ref="O520" si="1131">J520/12</f>
        <v>666.66666666666663</v>
      </c>
      <c r="P520" s="309">
        <f t="shared" ref="P520" si="1132">J520/12</f>
        <v>666.66666666666663</v>
      </c>
      <c r="Q520" s="309">
        <f t="shared" ref="Q520" si="1133">J520/12</f>
        <v>666.66666666666663</v>
      </c>
      <c r="R520" s="309">
        <f t="shared" ref="R520" si="1134">J520/12</f>
        <v>666.66666666666663</v>
      </c>
      <c r="S520" s="309">
        <f t="shared" ref="S520" si="1135">J520/12</f>
        <v>666.66666666666663</v>
      </c>
      <c r="T520" s="309">
        <f t="shared" ref="T520" si="1136">J520/12</f>
        <v>666.66666666666663</v>
      </c>
      <c r="U520" s="309">
        <f t="shared" ref="U520" si="1137">J520/12</f>
        <v>666.66666666666663</v>
      </c>
      <c r="V520" s="309">
        <f t="shared" ref="V520" si="1138">J520/12</f>
        <v>666.66666666666663</v>
      </c>
    </row>
    <row r="521" spans="1:22" ht="15" customHeight="1" x14ac:dyDescent="0.25">
      <c r="A521" s="41"/>
      <c r="B521" s="41"/>
      <c r="C521" s="41"/>
      <c r="D521" s="43"/>
      <c r="E521" s="41"/>
      <c r="F521" s="104" t="s">
        <v>928</v>
      </c>
      <c r="G521" s="275"/>
      <c r="H521" s="45"/>
      <c r="I521" s="108" t="s">
        <v>929</v>
      </c>
      <c r="J521" s="291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</row>
    <row r="522" spans="1:22" ht="15" customHeight="1" x14ac:dyDescent="0.25">
      <c r="A522" s="41" t="s">
        <v>321</v>
      </c>
      <c r="B522" s="126">
        <v>1125100000</v>
      </c>
      <c r="C522" s="41">
        <v>31111</v>
      </c>
      <c r="D522" s="43" t="s">
        <v>1382</v>
      </c>
      <c r="E522" s="41" t="s">
        <v>393</v>
      </c>
      <c r="F522" s="43" t="s">
        <v>1155</v>
      </c>
      <c r="G522" s="275" t="s">
        <v>341</v>
      </c>
      <c r="H522" s="45" t="s">
        <v>357</v>
      </c>
      <c r="I522" s="109" t="s">
        <v>1032</v>
      </c>
      <c r="J522" s="291">
        <v>5000</v>
      </c>
      <c r="K522" s="309">
        <f t="shared" ref="K522:K524" si="1139">J522/12</f>
        <v>416.66666666666669</v>
      </c>
      <c r="L522" s="309">
        <f t="shared" ref="L522:L524" si="1140">J522/12</f>
        <v>416.66666666666669</v>
      </c>
      <c r="M522" s="309">
        <f t="shared" ref="M522:M524" si="1141">J522/12</f>
        <v>416.66666666666669</v>
      </c>
      <c r="N522" s="309">
        <f t="shared" ref="N522:N524" si="1142">J522/12</f>
        <v>416.66666666666669</v>
      </c>
      <c r="O522" s="309">
        <f t="shared" ref="O522:O524" si="1143">J522/12</f>
        <v>416.66666666666669</v>
      </c>
      <c r="P522" s="309">
        <f t="shared" ref="P522:P524" si="1144">J522/12</f>
        <v>416.66666666666669</v>
      </c>
      <c r="Q522" s="309">
        <f t="shared" ref="Q522:Q524" si="1145">J522/12</f>
        <v>416.66666666666669</v>
      </c>
      <c r="R522" s="309">
        <f t="shared" ref="R522:R524" si="1146">J522/12</f>
        <v>416.66666666666669</v>
      </c>
      <c r="S522" s="309">
        <f t="shared" ref="S522:S524" si="1147">J522/12</f>
        <v>416.66666666666669</v>
      </c>
      <c r="T522" s="309">
        <f t="shared" ref="T522:T524" si="1148">J522/12</f>
        <v>416.66666666666669</v>
      </c>
      <c r="U522" s="309">
        <f t="shared" ref="U522:U524" si="1149">J522/12</f>
        <v>416.66666666666669</v>
      </c>
      <c r="V522" s="309">
        <f t="shared" ref="V522:V524" si="1150">J522/12</f>
        <v>416.66666666666669</v>
      </c>
    </row>
    <row r="523" spans="1:22" ht="15" customHeight="1" x14ac:dyDescent="0.25">
      <c r="A523" s="41" t="s">
        <v>321</v>
      </c>
      <c r="B523" s="126">
        <v>1125100000</v>
      </c>
      <c r="C523" s="41">
        <v>31111</v>
      </c>
      <c r="D523" s="43" t="s">
        <v>1382</v>
      </c>
      <c r="E523" s="41" t="s">
        <v>393</v>
      </c>
      <c r="F523" s="43" t="s">
        <v>1157</v>
      </c>
      <c r="G523" s="275" t="s">
        <v>341</v>
      </c>
      <c r="H523" s="45" t="s">
        <v>357</v>
      </c>
      <c r="I523" s="109" t="s">
        <v>936</v>
      </c>
      <c r="J523" s="291">
        <v>5000</v>
      </c>
      <c r="K523" s="309">
        <f t="shared" si="1139"/>
        <v>416.66666666666669</v>
      </c>
      <c r="L523" s="309">
        <f t="shared" si="1140"/>
        <v>416.66666666666669</v>
      </c>
      <c r="M523" s="309">
        <f t="shared" si="1141"/>
        <v>416.66666666666669</v>
      </c>
      <c r="N523" s="309">
        <f t="shared" si="1142"/>
        <v>416.66666666666669</v>
      </c>
      <c r="O523" s="309">
        <f t="shared" si="1143"/>
        <v>416.66666666666669</v>
      </c>
      <c r="P523" s="309">
        <f t="shared" si="1144"/>
        <v>416.66666666666669</v>
      </c>
      <c r="Q523" s="309">
        <f t="shared" si="1145"/>
        <v>416.66666666666669</v>
      </c>
      <c r="R523" s="309">
        <f t="shared" si="1146"/>
        <v>416.66666666666669</v>
      </c>
      <c r="S523" s="309">
        <f t="shared" si="1147"/>
        <v>416.66666666666669</v>
      </c>
      <c r="T523" s="309">
        <f t="shared" si="1148"/>
        <v>416.66666666666669</v>
      </c>
      <c r="U523" s="309">
        <f t="shared" si="1149"/>
        <v>416.66666666666669</v>
      </c>
      <c r="V523" s="309">
        <f t="shared" si="1150"/>
        <v>416.66666666666669</v>
      </c>
    </row>
    <row r="524" spans="1:22" ht="15" customHeight="1" x14ac:dyDescent="0.25">
      <c r="A524" s="41" t="s">
        <v>321</v>
      </c>
      <c r="B524" s="126">
        <v>1125100000</v>
      </c>
      <c r="C524" s="41">
        <v>31111</v>
      </c>
      <c r="D524" s="43" t="s">
        <v>1382</v>
      </c>
      <c r="E524" s="41" t="s">
        <v>393</v>
      </c>
      <c r="F524" s="43" t="s">
        <v>1159</v>
      </c>
      <c r="G524" s="275" t="s">
        <v>341</v>
      </c>
      <c r="H524" s="45" t="s">
        <v>357</v>
      </c>
      <c r="I524" s="109" t="s">
        <v>937</v>
      </c>
      <c r="J524" s="291">
        <v>5000</v>
      </c>
      <c r="K524" s="309">
        <f t="shared" si="1139"/>
        <v>416.66666666666669</v>
      </c>
      <c r="L524" s="309">
        <f t="shared" si="1140"/>
        <v>416.66666666666669</v>
      </c>
      <c r="M524" s="309">
        <f t="shared" si="1141"/>
        <v>416.66666666666669</v>
      </c>
      <c r="N524" s="309">
        <f t="shared" si="1142"/>
        <v>416.66666666666669</v>
      </c>
      <c r="O524" s="309">
        <f t="shared" si="1143"/>
        <v>416.66666666666669</v>
      </c>
      <c r="P524" s="309">
        <f t="shared" si="1144"/>
        <v>416.66666666666669</v>
      </c>
      <c r="Q524" s="309">
        <f t="shared" si="1145"/>
        <v>416.66666666666669</v>
      </c>
      <c r="R524" s="309">
        <f t="shared" si="1146"/>
        <v>416.66666666666669</v>
      </c>
      <c r="S524" s="309">
        <f t="shared" si="1147"/>
        <v>416.66666666666669</v>
      </c>
      <c r="T524" s="309">
        <f t="shared" si="1148"/>
        <v>416.66666666666669</v>
      </c>
      <c r="U524" s="309">
        <f t="shared" si="1149"/>
        <v>416.66666666666669</v>
      </c>
      <c r="V524" s="309">
        <f t="shared" si="1150"/>
        <v>416.66666666666669</v>
      </c>
    </row>
    <row r="525" spans="1:22" ht="15" customHeight="1" x14ac:dyDescent="0.25">
      <c r="A525" s="41"/>
      <c r="B525" s="41"/>
      <c r="C525" s="41"/>
      <c r="D525" s="43"/>
      <c r="E525" s="41"/>
      <c r="F525" s="104" t="s">
        <v>877</v>
      </c>
      <c r="G525" s="275"/>
      <c r="H525" s="45"/>
      <c r="I525" s="108" t="s">
        <v>823</v>
      </c>
      <c r="J525" s="291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</row>
    <row r="526" spans="1:22" ht="15" customHeight="1" x14ac:dyDescent="0.25">
      <c r="A526" s="41" t="s">
        <v>321</v>
      </c>
      <c r="B526" s="126">
        <v>1125100000</v>
      </c>
      <c r="C526" s="41">
        <v>31111</v>
      </c>
      <c r="D526" s="43" t="s">
        <v>1382</v>
      </c>
      <c r="E526" s="41" t="s">
        <v>393</v>
      </c>
      <c r="F526" s="43" t="s">
        <v>1123</v>
      </c>
      <c r="G526" s="275" t="s">
        <v>341</v>
      </c>
      <c r="H526" s="45" t="s">
        <v>357</v>
      </c>
      <c r="I526" s="109" t="s">
        <v>824</v>
      </c>
      <c r="J526" s="291">
        <v>30000</v>
      </c>
      <c r="K526" s="309">
        <f t="shared" ref="K526:K527" si="1151">J526/12</f>
        <v>2500</v>
      </c>
      <c r="L526" s="309">
        <f t="shared" ref="L526:L527" si="1152">J526/12</f>
        <v>2500</v>
      </c>
      <c r="M526" s="309">
        <f t="shared" ref="M526:M527" si="1153">J526/12</f>
        <v>2500</v>
      </c>
      <c r="N526" s="309">
        <f t="shared" ref="N526:N527" si="1154">J526/12</f>
        <v>2500</v>
      </c>
      <c r="O526" s="309">
        <f t="shared" ref="O526:O527" si="1155">J526/12</f>
        <v>2500</v>
      </c>
      <c r="P526" s="309">
        <f t="shared" ref="P526:P527" si="1156">J526/12</f>
        <v>2500</v>
      </c>
      <c r="Q526" s="309">
        <f t="shared" ref="Q526:Q527" si="1157">J526/12</f>
        <v>2500</v>
      </c>
      <c r="R526" s="309">
        <f t="shared" ref="R526:R527" si="1158">J526/12</f>
        <v>2500</v>
      </c>
      <c r="S526" s="309">
        <f t="shared" ref="S526:S527" si="1159">J526/12</f>
        <v>2500</v>
      </c>
      <c r="T526" s="309">
        <f t="shared" ref="T526:T527" si="1160">J526/12</f>
        <v>2500</v>
      </c>
      <c r="U526" s="309">
        <f t="shared" ref="U526:U527" si="1161">J526/12</f>
        <v>2500</v>
      </c>
      <c r="V526" s="309">
        <f t="shared" ref="V526:V527" si="1162">J526/12</f>
        <v>2500</v>
      </c>
    </row>
    <row r="527" spans="1:22" ht="15" customHeight="1" x14ac:dyDescent="0.25">
      <c r="A527" s="41"/>
      <c r="B527" s="41"/>
      <c r="C527" s="41"/>
      <c r="D527" s="43"/>
      <c r="E527" s="41"/>
      <c r="F527" s="43"/>
      <c r="G527" s="275"/>
      <c r="H527" s="45"/>
      <c r="I527" s="50" t="s">
        <v>825</v>
      </c>
      <c r="J527" s="293">
        <f>SUM(J518:J526)</f>
        <v>53000</v>
      </c>
      <c r="K527" s="312">
        <f t="shared" si="1151"/>
        <v>4416.666666666667</v>
      </c>
      <c r="L527" s="312">
        <f t="shared" si="1152"/>
        <v>4416.666666666667</v>
      </c>
      <c r="M527" s="312">
        <f t="shared" si="1153"/>
        <v>4416.666666666667</v>
      </c>
      <c r="N527" s="312">
        <f t="shared" si="1154"/>
        <v>4416.666666666667</v>
      </c>
      <c r="O527" s="312">
        <f t="shared" si="1155"/>
        <v>4416.666666666667</v>
      </c>
      <c r="P527" s="312">
        <f t="shared" si="1156"/>
        <v>4416.666666666667</v>
      </c>
      <c r="Q527" s="312">
        <f t="shared" si="1157"/>
        <v>4416.666666666667</v>
      </c>
      <c r="R527" s="312">
        <f t="shared" si="1158"/>
        <v>4416.666666666667</v>
      </c>
      <c r="S527" s="312">
        <f t="shared" si="1159"/>
        <v>4416.666666666667</v>
      </c>
      <c r="T527" s="312">
        <f t="shared" si="1160"/>
        <v>4416.666666666667</v>
      </c>
      <c r="U527" s="312">
        <f t="shared" si="1161"/>
        <v>4416.666666666667</v>
      </c>
      <c r="V527" s="312">
        <f t="shared" si="1162"/>
        <v>4416.666666666667</v>
      </c>
    </row>
    <row r="528" spans="1:22" ht="15" customHeight="1" x14ac:dyDescent="0.25">
      <c r="A528" s="41"/>
      <c r="B528" s="41"/>
      <c r="C528" s="41"/>
      <c r="D528" s="43"/>
      <c r="E528" s="41"/>
      <c r="F528" s="104" t="s">
        <v>811</v>
      </c>
      <c r="G528" s="275"/>
      <c r="H528" s="45"/>
      <c r="I528" s="108" t="s">
        <v>812</v>
      </c>
      <c r="J528" s="291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</row>
    <row r="529" spans="1:22" ht="15" customHeight="1" x14ac:dyDescent="0.25">
      <c r="A529" s="41"/>
      <c r="B529" s="41"/>
      <c r="C529" s="41"/>
      <c r="D529" s="43"/>
      <c r="E529" s="41"/>
      <c r="F529" s="104" t="s">
        <v>878</v>
      </c>
      <c r="G529" s="275"/>
      <c r="H529" s="45"/>
      <c r="I529" s="108" t="s">
        <v>858</v>
      </c>
      <c r="J529" s="291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</row>
    <row r="530" spans="1:22" ht="15" customHeight="1" x14ac:dyDescent="0.25">
      <c r="A530" s="41" t="s">
        <v>321</v>
      </c>
      <c r="B530" s="126">
        <v>1125100000</v>
      </c>
      <c r="C530" s="41">
        <v>31111</v>
      </c>
      <c r="D530" s="43" t="s">
        <v>1382</v>
      </c>
      <c r="E530" s="41" t="s">
        <v>393</v>
      </c>
      <c r="F530" s="43" t="s">
        <v>1203</v>
      </c>
      <c r="G530" s="275" t="s">
        <v>341</v>
      </c>
      <c r="H530" s="45" t="s">
        <v>357</v>
      </c>
      <c r="I530" s="109" t="s">
        <v>1033</v>
      </c>
      <c r="J530" s="291">
        <v>1120000</v>
      </c>
      <c r="K530" s="309">
        <f t="shared" ref="K530:K533" si="1163">J530/12</f>
        <v>93333.333333333328</v>
      </c>
      <c r="L530" s="309">
        <f t="shared" ref="L530:L533" si="1164">J530/12</f>
        <v>93333.333333333328</v>
      </c>
      <c r="M530" s="309">
        <f t="shared" ref="M530:M533" si="1165">J530/12</f>
        <v>93333.333333333328</v>
      </c>
      <c r="N530" s="309">
        <f t="shared" ref="N530:N533" si="1166">J530/12</f>
        <v>93333.333333333328</v>
      </c>
      <c r="O530" s="309">
        <f t="shared" ref="O530:O533" si="1167">J530/12</f>
        <v>93333.333333333328</v>
      </c>
      <c r="P530" s="309">
        <f t="shared" ref="P530:P533" si="1168">J530/12</f>
        <v>93333.333333333328</v>
      </c>
      <c r="Q530" s="309">
        <f t="shared" ref="Q530:Q533" si="1169">J530/12</f>
        <v>93333.333333333328</v>
      </c>
      <c r="R530" s="309">
        <f t="shared" ref="R530:R533" si="1170">J530/12</f>
        <v>93333.333333333328</v>
      </c>
      <c r="S530" s="309">
        <f t="shared" ref="S530:S533" si="1171">J530/12</f>
        <v>93333.333333333328</v>
      </c>
      <c r="T530" s="309">
        <f t="shared" ref="T530:T533" si="1172">J530/12</f>
        <v>93333.333333333328</v>
      </c>
      <c r="U530" s="309">
        <f t="shared" ref="U530:U533" si="1173">J530/12</f>
        <v>93333.333333333328</v>
      </c>
      <c r="V530" s="309">
        <f t="shared" ref="V530:V533" si="1174">J530/12</f>
        <v>93333.333333333328</v>
      </c>
    </row>
    <row r="531" spans="1:22" ht="15" customHeight="1" x14ac:dyDescent="0.25">
      <c r="A531" s="41" t="s">
        <v>321</v>
      </c>
      <c r="B531" s="126">
        <v>1125100000</v>
      </c>
      <c r="C531" s="41">
        <v>31111</v>
      </c>
      <c r="D531" s="43" t="s">
        <v>1382</v>
      </c>
      <c r="E531" s="41" t="s">
        <v>393</v>
      </c>
      <c r="F531" s="43" t="s">
        <v>1139</v>
      </c>
      <c r="G531" s="275" t="s">
        <v>341</v>
      </c>
      <c r="H531" s="45" t="s">
        <v>357</v>
      </c>
      <c r="I531" s="109" t="s">
        <v>1034</v>
      </c>
      <c r="J531" s="291">
        <v>15000</v>
      </c>
      <c r="K531" s="309">
        <f t="shared" si="1163"/>
        <v>1250</v>
      </c>
      <c r="L531" s="309">
        <f t="shared" si="1164"/>
        <v>1250</v>
      </c>
      <c r="M531" s="309">
        <f t="shared" si="1165"/>
        <v>1250</v>
      </c>
      <c r="N531" s="309">
        <f t="shared" si="1166"/>
        <v>1250</v>
      </c>
      <c r="O531" s="309">
        <f t="shared" si="1167"/>
        <v>1250</v>
      </c>
      <c r="P531" s="309">
        <f t="shared" si="1168"/>
        <v>1250</v>
      </c>
      <c r="Q531" s="309">
        <f t="shared" si="1169"/>
        <v>1250</v>
      </c>
      <c r="R531" s="309">
        <f t="shared" si="1170"/>
        <v>1250</v>
      </c>
      <c r="S531" s="309">
        <f t="shared" si="1171"/>
        <v>1250</v>
      </c>
      <c r="T531" s="309">
        <f t="shared" si="1172"/>
        <v>1250</v>
      </c>
      <c r="U531" s="309">
        <f t="shared" si="1173"/>
        <v>1250</v>
      </c>
      <c r="V531" s="309">
        <f t="shared" si="1174"/>
        <v>1250</v>
      </c>
    </row>
    <row r="532" spans="1:22" ht="15" customHeight="1" x14ac:dyDescent="0.25">
      <c r="A532" s="41" t="s">
        <v>321</v>
      </c>
      <c r="B532" s="126">
        <v>1125100000</v>
      </c>
      <c r="C532" s="41">
        <v>31111</v>
      </c>
      <c r="D532" s="43" t="s">
        <v>1382</v>
      </c>
      <c r="E532" s="41" t="s">
        <v>393</v>
      </c>
      <c r="F532" s="43" t="s">
        <v>1204</v>
      </c>
      <c r="G532" s="275" t="s">
        <v>341</v>
      </c>
      <c r="H532" s="45" t="s">
        <v>357</v>
      </c>
      <c r="I532" s="109" t="s">
        <v>1012</v>
      </c>
      <c r="J532" s="291">
        <v>20000</v>
      </c>
      <c r="K532" s="309">
        <f t="shared" si="1163"/>
        <v>1666.6666666666667</v>
      </c>
      <c r="L532" s="309">
        <f t="shared" si="1164"/>
        <v>1666.6666666666667</v>
      </c>
      <c r="M532" s="309">
        <f t="shared" si="1165"/>
        <v>1666.6666666666667</v>
      </c>
      <c r="N532" s="309">
        <f t="shared" si="1166"/>
        <v>1666.6666666666667</v>
      </c>
      <c r="O532" s="309">
        <f t="shared" si="1167"/>
        <v>1666.6666666666667</v>
      </c>
      <c r="P532" s="309">
        <f t="shared" si="1168"/>
        <v>1666.6666666666667</v>
      </c>
      <c r="Q532" s="309">
        <f t="shared" si="1169"/>
        <v>1666.6666666666667</v>
      </c>
      <c r="R532" s="309">
        <f t="shared" si="1170"/>
        <v>1666.6666666666667</v>
      </c>
      <c r="S532" s="309">
        <f t="shared" si="1171"/>
        <v>1666.6666666666667</v>
      </c>
      <c r="T532" s="309">
        <f t="shared" si="1172"/>
        <v>1666.6666666666667</v>
      </c>
      <c r="U532" s="309">
        <f t="shared" si="1173"/>
        <v>1666.6666666666667</v>
      </c>
      <c r="V532" s="309">
        <f t="shared" si="1174"/>
        <v>1666.6666666666667</v>
      </c>
    </row>
    <row r="533" spans="1:22" ht="15" customHeight="1" x14ac:dyDescent="0.25">
      <c r="A533" s="41" t="s">
        <v>321</v>
      </c>
      <c r="B533" s="126">
        <v>1125100000</v>
      </c>
      <c r="C533" s="41">
        <v>31111</v>
      </c>
      <c r="D533" s="43" t="s">
        <v>1382</v>
      </c>
      <c r="E533" s="41" t="s">
        <v>393</v>
      </c>
      <c r="F533" s="43" t="s">
        <v>1172</v>
      </c>
      <c r="G533" s="275" t="s">
        <v>341</v>
      </c>
      <c r="H533" s="45" t="s">
        <v>357</v>
      </c>
      <c r="I533" s="109" t="s">
        <v>955</v>
      </c>
      <c r="J533" s="291">
        <v>15000</v>
      </c>
      <c r="K533" s="309">
        <f t="shared" si="1163"/>
        <v>1250</v>
      </c>
      <c r="L533" s="309">
        <f t="shared" si="1164"/>
        <v>1250</v>
      </c>
      <c r="M533" s="309">
        <f t="shared" si="1165"/>
        <v>1250</v>
      </c>
      <c r="N533" s="309">
        <f t="shared" si="1166"/>
        <v>1250</v>
      </c>
      <c r="O533" s="309">
        <f t="shared" si="1167"/>
        <v>1250</v>
      </c>
      <c r="P533" s="309">
        <f t="shared" si="1168"/>
        <v>1250</v>
      </c>
      <c r="Q533" s="309">
        <f t="shared" si="1169"/>
        <v>1250</v>
      </c>
      <c r="R533" s="309">
        <f t="shared" si="1170"/>
        <v>1250</v>
      </c>
      <c r="S533" s="309">
        <f t="shared" si="1171"/>
        <v>1250</v>
      </c>
      <c r="T533" s="309">
        <f t="shared" si="1172"/>
        <v>1250</v>
      </c>
      <c r="U533" s="309">
        <f t="shared" si="1173"/>
        <v>1250</v>
      </c>
      <c r="V533" s="309">
        <f t="shared" si="1174"/>
        <v>1250</v>
      </c>
    </row>
    <row r="534" spans="1:22" ht="24.95" customHeight="1" x14ac:dyDescent="0.25">
      <c r="A534" s="41"/>
      <c r="B534" s="41"/>
      <c r="C534" s="41"/>
      <c r="D534" s="43"/>
      <c r="E534" s="41"/>
      <c r="F534" s="104" t="s">
        <v>879</v>
      </c>
      <c r="G534" s="275"/>
      <c r="H534" s="45"/>
      <c r="I534" s="108" t="s">
        <v>826</v>
      </c>
      <c r="J534" s="291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</row>
    <row r="535" spans="1:22" ht="15" customHeight="1" x14ac:dyDescent="0.25">
      <c r="A535" s="41" t="s">
        <v>321</v>
      </c>
      <c r="B535" s="126">
        <v>1125100000</v>
      </c>
      <c r="C535" s="41">
        <v>31111</v>
      </c>
      <c r="D535" s="43" t="s">
        <v>1382</v>
      </c>
      <c r="E535" s="41" t="s">
        <v>393</v>
      </c>
      <c r="F535" s="43" t="s">
        <v>1100</v>
      </c>
      <c r="G535" s="275" t="s">
        <v>341</v>
      </c>
      <c r="H535" s="45" t="s">
        <v>357</v>
      </c>
      <c r="I535" s="109" t="s">
        <v>827</v>
      </c>
      <c r="J535" s="291">
        <v>30000</v>
      </c>
      <c r="K535" s="309">
        <f t="shared" ref="K535:K536" si="1175">J535/12</f>
        <v>2500</v>
      </c>
      <c r="L535" s="309">
        <f t="shared" ref="L535:L536" si="1176">J535/12</f>
        <v>2500</v>
      </c>
      <c r="M535" s="309">
        <f t="shared" ref="M535:M536" si="1177">J535/12</f>
        <v>2500</v>
      </c>
      <c r="N535" s="309">
        <f t="shared" ref="N535:N536" si="1178">J535/12</f>
        <v>2500</v>
      </c>
      <c r="O535" s="309">
        <f t="shared" ref="O535:O536" si="1179">J535/12</f>
        <v>2500</v>
      </c>
      <c r="P535" s="309">
        <f t="shared" ref="P535:P536" si="1180">J535/12</f>
        <v>2500</v>
      </c>
      <c r="Q535" s="309">
        <f t="shared" ref="Q535:Q536" si="1181">J535/12</f>
        <v>2500</v>
      </c>
      <c r="R535" s="309">
        <f t="shared" ref="R535:R536" si="1182">J535/12</f>
        <v>2500</v>
      </c>
      <c r="S535" s="309">
        <f t="shared" ref="S535:S536" si="1183">J535/12</f>
        <v>2500</v>
      </c>
      <c r="T535" s="309">
        <f t="shared" ref="T535:T536" si="1184">J535/12</f>
        <v>2500</v>
      </c>
      <c r="U535" s="309">
        <f t="shared" ref="U535:U536" si="1185">J535/12</f>
        <v>2500</v>
      </c>
      <c r="V535" s="309">
        <f t="shared" ref="V535:V536" si="1186">J535/12</f>
        <v>2500</v>
      </c>
    </row>
    <row r="536" spans="1:22" ht="24.95" customHeight="1" x14ac:dyDescent="0.25">
      <c r="A536" s="41" t="s">
        <v>321</v>
      </c>
      <c r="B536" s="126">
        <v>1125100000</v>
      </c>
      <c r="C536" s="41">
        <v>31111</v>
      </c>
      <c r="D536" s="43" t="s">
        <v>1382</v>
      </c>
      <c r="E536" s="41" t="s">
        <v>393</v>
      </c>
      <c r="F536" s="43" t="s">
        <v>1184</v>
      </c>
      <c r="G536" s="275" t="s">
        <v>341</v>
      </c>
      <c r="H536" s="45" t="s">
        <v>357</v>
      </c>
      <c r="I536" s="109" t="s">
        <v>967</v>
      </c>
      <c r="J536" s="291">
        <v>5000</v>
      </c>
      <c r="K536" s="309">
        <f t="shared" si="1175"/>
        <v>416.66666666666669</v>
      </c>
      <c r="L536" s="309">
        <f t="shared" si="1176"/>
        <v>416.66666666666669</v>
      </c>
      <c r="M536" s="309">
        <f t="shared" si="1177"/>
        <v>416.66666666666669</v>
      </c>
      <c r="N536" s="309">
        <f t="shared" si="1178"/>
        <v>416.66666666666669</v>
      </c>
      <c r="O536" s="309">
        <f t="shared" si="1179"/>
        <v>416.66666666666669</v>
      </c>
      <c r="P536" s="309">
        <f t="shared" si="1180"/>
        <v>416.66666666666669</v>
      </c>
      <c r="Q536" s="309">
        <f t="shared" si="1181"/>
        <v>416.66666666666669</v>
      </c>
      <c r="R536" s="309">
        <f t="shared" si="1182"/>
        <v>416.66666666666669</v>
      </c>
      <c r="S536" s="309">
        <f t="shared" si="1183"/>
        <v>416.66666666666669</v>
      </c>
      <c r="T536" s="309">
        <f t="shared" si="1184"/>
        <v>416.66666666666669</v>
      </c>
      <c r="U536" s="309">
        <f t="shared" si="1185"/>
        <v>416.66666666666669</v>
      </c>
      <c r="V536" s="309">
        <f t="shared" si="1186"/>
        <v>416.66666666666669</v>
      </c>
    </row>
    <row r="537" spans="1:22" ht="15" customHeight="1" x14ac:dyDescent="0.25">
      <c r="A537" s="41"/>
      <c r="B537" s="41"/>
      <c r="C537" s="41"/>
      <c r="D537" s="43"/>
      <c r="E537" s="41"/>
      <c r="F537" s="104" t="s">
        <v>880</v>
      </c>
      <c r="G537" s="275"/>
      <c r="H537" s="45"/>
      <c r="I537" s="108" t="s">
        <v>828</v>
      </c>
      <c r="J537" s="291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</row>
    <row r="538" spans="1:22" ht="15" customHeight="1" x14ac:dyDescent="0.25">
      <c r="A538" s="41" t="s">
        <v>321</v>
      </c>
      <c r="B538" s="126">
        <v>1125100000</v>
      </c>
      <c r="C538" s="41">
        <v>31111</v>
      </c>
      <c r="D538" s="43" t="s">
        <v>1382</v>
      </c>
      <c r="E538" s="41" t="s">
        <v>393</v>
      </c>
      <c r="F538" s="43" t="s">
        <v>1140</v>
      </c>
      <c r="G538" s="275" t="s">
        <v>341</v>
      </c>
      <c r="H538" s="45" t="s">
        <v>357</v>
      </c>
      <c r="I538" s="109" t="s">
        <v>830</v>
      </c>
      <c r="J538" s="291">
        <v>3500</v>
      </c>
      <c r="K538" s="309">
        <f t="shared" ref="K538:K539" si="1187">J538/12</f>
        <v>291.66666666666669</v>
      </c>
      <c r="L538" s="309">
        <f t="shared" ref="L538:L539" si="1188">J538/12</f>
        <v>291.66666666666669</v>
      </c>
      <c r="M538" s="309">
        <f t="shared" ref="M538:M539" si="1189">J538/12</f>
        <v>291.66666666666669</v>
      </c>
      <c r="N538" s="309">
        <f t="shared" ref="N538:N539" si="1190">J538/12</f>
        <v>291.66666666666669</v>
      </c>
      <c r="O538" s="309">
        <f t="shared" ref="O538:O539" si="1191">J538/12</f>
        <v>291.66666666666669</v>
      </c>
      <c r="P538" s="309">
        <f t="shared" ref="P538:P539" si="1192">J538/12</f>
        <v>291.66666666666669</v>
      </c>
      <c r="Q538" s="309">
        <f t="shared" ref="Q538:Q539" si="1193">J538/12</f>
        <v>291.66666666666669</v>
      </c>
      <c r="R538" s="309">
        <f t="shared" ref="R538:R539" si="1194">J538/12</f>
        <v>291.66666666666669</v>
      </c>
      <c r="S538" s="309">
        <f t="shared" ref="S538:S539" si="1195">J538/12</f>
        <v>291.66666666666669</v>
      </c>
      <c r="T538" s="309">
        <f t="shared" ref="T538:T539" si="1196">J538/12</f>
        <v>291.66666666666669</v>
      </c>
      <c r="U538" s="309">
        <f t="shared" ref="U538:U539" si="1197">J538/12</f>
        <v>291.66666666666669</v>
      </c>
      <c r="V538" s="309">
        <f t="shared" ref="V538:V539" si="1198">J538/12</f>
        <v>291.66666666666669</v>
      </c>
    </row>
    <row r="539" spans="1:22" ht="15" customHeight="1" x14ac:dyDescent="0.25">
      <c r="A539" s="41" t="s">
        <v>321</v>
      </c>
      <c r="B539" s="126">
        <v>1125100000</v>
      </c>
      <c r="C539" s="41">
        <v>31111</v>
      </c>
      <c r="D539" s="43" t="s">
        <v>1382</v>
      </c>
      <c r="E539" s="41" t="s">
        <v>393</v>
      </c>
      <c r="F539" s="43" t="s">
        <v>1141</v>
      </c>
      <c r="G539" s="275" t="s">
        <v>341</v>
      </c>
      <c r="H539" s="45" t="s">
        <v>357</v>
      </c>
      <c r="I539" s="109" t="s">
        <v>829</v>
      </c>
      <c r="J539" s="291">
        <v>5000</v>
      </c>
      <c r="K539" s="309">
        <f t="shared" si="1187"/>
        <v>416.66666666666669</v>
      </c>
      <c r="L539" s="309">
        <f t="shared" si="1188"/>
        <v>416.66666666666669</v>
      </c>
      <c r="M539" s="309">
        <f t="shared" si="1189"/>
        <v>416.66666666666669</v>
      </c>
      <c r="N539" s="309">
        <f t="shared" si="1190"/>
        <v>416.66666666666669</v>
      </c>
      <c r="O539" s="309">
        <f t="shared" si="1191"/>
        <v>416.66666666666669</v>
      </c>
      <c r="P539" s="309">
        <f t="shared" si="1192"/>
        <v>416.66666666666669</v>
      </c>
      <c r="Q539" s="309">
        <f t="shared" si="1193"/>
        <v>416.66666666666669</v>
      </c>
      <c r="R539" s="309">
        <f t="shared" si="1194"/>
        <v>416.66666666666669</v>
      </c>
      <c r="S539" s="309">
        <f t="shared" si="1195"/>
        <v>416.66666666666669</v>
      </c>
      <c r="T539" s="309">
        <f t="shared" si="1196"/>
        <v>416.66666666666669</v>
      </c>
      <c r="U539" s="309">
        <f t="shared" si="1197"/>
        <v>416.66666666666669</v>
      </c>
      <c r="V539" s="309">
        <f t="shared" si="1198"/>
        <v>416.66666666666669</v>
      </c>
    </row>
    <row r="540" spans="1:22" ht="15" customHeight="1" x14ac:dyDescent="0.25">
      <c r="A540" s="41"/>
      <c r="B540" s="41"/>
      <c r="C540" s="41"/>
      <c r="D540" s="43"/>
      <c r="E540" s="41"/>
      <c r="F540" s="104" t="s">
        <v>882</v>
      </c>
      <c r="G540" s="275"/>
      <c r="H540" s="45"/>
      <c r="I540" s="108" t="s">
        <v>831</v>
      </c>
      <c r="J540" s="291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</row>
    <row r="541" spans="1:22" ht="15" customHeight="1" x14ac:dyDescent="0.25">
      <c r="A541" s="41" t="s">
        <v>321</v>
      </c>
      <c r="B541" s="126">
        <v>1125100000</v>
      </c>
      <c r="C541" s="41">
        <v>31111</v>
      </c>
      <c r="D541" s="43" t="s">
        <v>1382</v>
      </c>
      <c r="E541" s="41" t="s">
        <v>393</v>
      </c>
      <c r="F541" s="104" t="s">
        <v>1142</v>
      </c>
      <c r="G541" s="275" t="s">
        <v>1014</v>
      </c>
      <c r="H541" s="45" t="s">
        <v>349</v>
      </c>
      <c r="I541" s="108" t="s">
        <v>883</v>
      </c>
      <c r="J541" s="292">
        <f>SUM(J542:J544)</f>
        <v>530000</v>
      </c>
      <c r="K541" s="309">
        <f t="shared" ref="K541:K546" si="1199">J541/12</f>
        <v>44166.666666666664</v>
      </c>
      <c r="L541" s="309">
        <f t="shared" ref="L541:L546" si="1200">J541/12</f>
        <v>44166.666666666664</v>
      </c>
      <c r="M541" s="309">
        <f t="shared" ref="M541:M546" si="1201">J541/12</f>
        <v>44166.666666666664</v>
      </c>
      <c r="N541" s="309">
        <f t="shared" ref="N541:N546" si="1202">J541/12</f>
        <v>44166.666666666664</v>
      </c>
      <c r="O541" s="309">
        <f t="shared" ref="O541:O546" si="1203">J541/12</f>
        <v>44166.666666666664</v>
      </c>
      <c r="P541" s="309">
        <f t="shared" ref="P541:P546" si="1204">J541/12</f>
        <v>44166.666666666664</v>
      </c>
      <c r="Q541" s="309">
        <f t="shared" ref="Q541:Q546" si="1205">J541/12</f>
        <v>44166.666666666664</v>
      </c>
      <c r="R541" s="309">
        <f t="shared" ref="R541:R546" si="1206">J541/12</f>
        <v>44166.666666666664</v>
      </c>
      <c r="S541" s="309">
        <f t="shared" ref="S541:S546" si="1207">J541/12</f>
        <v>44166.666666666664</v>
      </c>
      <c r="T541" s="309">
        <f t="shared" ref="T541:T546" si="1208">J541/12</f>
        <v>44166.666666666664</v>
      </c>
      <c r="U541" s="309">
        <f t="shared" ref="U541:U546" si="1209">J541/12</f>
        <v>44166.666666666664</v>
      </c>
      <c r="V541" s="309">
        <f t="shared" ref="V541:V546" si="1210">J541/12</f>
        <v>44166.666666666664</v>
      </c>
    </row>
    <row r="542" spans="1:22" ht="15" customHeight="1" x14ac:dyDescent="0.25">
      <c r="A542" s="41"/>
      <c r="B542" s="41"/>
      <c r="C542" s="41"/>
      <c r="D542" s="43"/>
      <c r="E542" s="41"/>
      <c r="F542" s="43" t="s">
        <v>324</v>
      </c>
      <c r="G542" s="275"/>
      <c r="H542" s="45"/>
      <c r="I542" s="109" t="s">
        <v>1035</v>
      </c>
      <c r="J542" s="291">
        <v>30000</v>
      </c>
      <c r="K542" s="309">
        <f t="shared" si="1199"/>
        <v>2500</v>
      </c>
      <c r="L542" s="309">
        <f t="shared" si="1200"/>
        <v>2500</v>
      </c>
      <c r="M542" s="309">
        <f t="shared" si="1201"/>
        <v>2500</v>
      </c>
      <c r="N542" s="309">
        <f t="shared" si="1202"/>
        <v>2500</v>
      </c>
      <c r="O542" s="309">
        <f t="shared" si="1203"/>
        <v>2500</v>
      </c>
      <c r="P542" s="309">
        <f t="shared" si="1204"/>
        <v>2500</v>
      </c>
      <c r="Q542" s="309">
        <f t="shared" si="1205"/>
        <v>2500</v>
      </c>
      <c r="R542" s="309">
        <f t="shared" si="1206"/>
        <v>2500</v>
      </c>
      <c r="S542" s="309">
        <f t="shared" si="1207"/>
        <v>2500</v>
      </c>
      <c r="T542" s="309">
        <f t="shared" si="1208"/>
        <v>2500</v>
      </c>
      <c r="U542" s="309">
        <f t="shared" si="1209"/>
        <v>2500</v>
      </c>
      <c r="V542" s="309">
        <f t="shared" si="1210"/>
        <v>2500</v>
      </c>
    </row>
    <row r="543" spans="1:22" ht="15" customHeight="1" x14ac:dyDescent="0.25">
      <c r="A543" s="41"/>
      <c r="B543" s="41"/>
      <c r="C543" s="41"/>
      <c r="D543" s="43"/>
      <c r="E543" s="41"/>
      <c r="F543" s="43" t="s">
        <v>333</v>
      </c>
      <c r="G543" s="275"/>
      <c r="H543" s="45"/>
      <c r="I543" s="109" t="s">
        <v>1036</v>
      </c>
      <c r="J543" s="291">
        <v>150000</v>
      </c>
      <c r="K543" s="309">
        <f t="shared" si="1199"/>
        <v>12500</v>
      </c>
      <c r="L543" s="309">
        <f t="shared" si="1200"/>
        <v>12500</v>
      </c>
      <c r="M543" s="309">
        <f t="shared" si="1201"/>
        <v>12500</v>
      </c>
      <c r="N543" s="309">
        <f t="shared" si="1202"/>
        <v>12500</v>
      </c>
      <c r="O543" s="309">
        <f t="shared" si="1203"/>
        <v>12500</v>
      </c>
      <c r="P543" s="309">
        <f t="shared" si="1204"/>
        <v>12500</v>
      </c>
      <c r="Q543" s="309">
        <f t="shared" si="1205"/>
        <v>12500</v>
      </c>
      <c r="R543" s="309">
        <f t="shared" si="1206"/>
        <v>12500</v>
      </c>
      <c r="S543" s="309">
        <f t="shared" si="1207"/>
        <v>12500</v>
      </c>
      <c r="T543" s="309">
        <f t="shared" si="1208"/>
        <v>12500</v>
      </c>
      <c r="U543" s="309">
        <f t="shared" si="1209"/>
        <v>12500</v>
      </c>
      <c r="V543" s="309">
        <f t="shared" si="1210"/>
        <v>12500</v>
      </c>
    </row>
    <row r="544" spans="1:22" ht="15" customHeight="1" x14ac:dyDescent="0.25">
      <c r="A544" s="41"/>
      <c r="B544" s="41"/>
      <c r="C544" s="41"/>
      <c r="D544" s="43"/>
      <c r="E544" s="41"/>
      <c r="F544" s="43" t="s">
        <v>348</v>
      </c>
      <c r="G544" s="275"/>
      <c r="H544" s="45"/>
      <c r="I544" s="109" t="s">
        <v>1037</v>
      </c>
      <c r="J544" s="291">
        <v>350000</v>
      </c>
      <c r="K544" s="309">
        <f t="shared" si="1199"/>
        <v>29166.666666666668</v>
      </c>
      <c r="L544" s="309">
        <f t="shared" si="1200"/>
        <v>29166.666666666668</v>
      </c>
      <c r="M544" s="309">
        <f t="shared" si="1201"/>
        <v>29166.666666666668</v>
      </c>
      <c r="N544" s="309">
        <f t="shared" si="1202"/>
        <v>29166.666666666668</v>
      </c>
      <c r="O544" s="309">
        <f t="shared" si="1203"/>
        <v>29166.666666666668</v>
      </c>
      <c r="P544" s="309">
        <f t="shared" si="1204"/>
        <v>29166.666666666668</v>
      </c>
      <c r="Q544" s="309">
        <f t="shared" si="1205"/>
        <v>29166.666666666668</v>
      </c>
      <c r="R544" s="309">
        <f t="shared" si="1206"/>
        <v>29166.666666666668</v>
      </c>
      <c r="S544" s="309">
        <f t="shared" si="1207"/>
        <v>29166.666666666668</v>
      </c>
      <c r="T544" s="309">
        <f t="shared" si="1208"/>
        <v>29166.666666666668</v>
      </c>
      <c r="U544" s="309">
        <f t="shared" si="1209"/>
        <v>29166.666666666668</v>
      </c>
      <c r="V544" s="309">
        <f t="shared" si="1210"/>
        <v>29166.666666666668</v>
      </c>
    </row>
    <row r="545" spans="1:22" ht="15" customHeight="1" x14ac:dyDescent="0.25">
      <c r="A545" s="41"/>
      <c r="B545" s="41"/>
      <c r="C545" s="41"/>
      <c r="D545" s="43"/>
      <c r="E545" s="41"/>
      <c r="F545" s="43"/>
      <c r="G545" s="275"/>
      <c r="H545" s="45"/>
      <c r="I545" s="50" t="s">
        <v>833</v>
      </c>
      <c r="J545" s="293">
        <f>SUM(J528:J544)-J541</f>
        <v>1743500</v>
      </c>
      <c r="K545" s="312">
        <f t="shared" si="1199"/>
        <v>145291.66666666666</v>
      </c>
      <c r="L545" s="312">
        <f t="shared" si="1200"/>
        <v>145291.66666666666</v>
      </c>
      <c r="M545" s="312">
        <f t="shared" si="1201"/>
        <v>145291.66666666666</v>
      </c>
      <c r="N545" s="312">
        <f t="shared" si="1202"/>
        <v>145291.66666666666</v>
      </c>
      <c r="O545" s="312">
        <f t="shared" si="1203"/>
        <v>145291.66666666666</v>
      </c>
      <c r="P545" s="312">
        <f t="shared" si="1204"/>
        <v>145291.66666666666</v>
      </c>
      <c r="Q545" s="312">
        <f t="shared" si="1205"/>
        <v>145291.66666666666</v>
      </c>
      <c r="R545" s="312">
        <f t="shared" si="1206"/>
        <v>145291.66666666666</v>
      </c>
      <c r="S545" s="312">
        <f t="shared" si="1207"/>
        <v>145291.66666666666</v>
      </c>
      <c r="T545" s="312">
        <f t="shared" si="1208"/>
        <v>145291.66666666666</v>
      </c>
      <c r="U545" s="312">
        <f t="shared" si="1209"/>
        <v>145291.66666666666</v>
      </c>
      <c r="V545" s="312">
        <f t="shared" si="1210"/>
        <v>145291.66666666666</v>
      </c>
    </row>
    <row r="546" spans="1:22" ht="15" customHeight="1" x14ac:dyDescent="0.25">
      <c r="A546" s="41"/>
      <c r="B546" s="41"/>
      <c r="C546" s="41"/>
      <c r="D546" s="43"/>
      <c r="E546" s="41"/>
      <c r="F546" s="43"/>
      <c r="G546" s="275"/>
      <c r="H546" s="45"/>
      <c r="I546" s="110" t="s">
        <v>395</v>
      </c>
      <c r="J546" s="294">
        <f>J517+J527+J545</f>
        <v>8964507.57917808</v>
      </c>
      <c r="K546" s="326">
        <f t="shared" si="1199"/>
        <v>747042.29826484004</v>
      </c>
      <c r="L546" s="326">
        <f t="shared" si="1200"/>
        <v>747042.29826484004</v>
      </c>
      <c r="M546" s="326">
        <f t="shared" si="1201"/>
        <v>747042.29826484004</v>
      </c>
      <c r="N546" s="326">
        <f t="shared" si="1202"/>
        <v>747042.29826484004</v>
      </c>
      <c r="O546" s="326">
        <f t="shared" si="1203"/>
        <v>747042.29826484004</v>
      </c>
      <c r="P546" s="326">
        <f t="shared" si="1204"/>
        <v>747042.29826484004</v>
      </c>
      <c r="Q546" s="326">
        <f t="shared" si="1205"/>
        <v>747042.29826484004</v>
      </c>
      <c r="R546" s="326">
        <f t="shared" si="1206"/>
        <v>747042.29826484004</v>
      </c>
      <c r="S546" s="326">
        <f t="shared" si="1207"/>
        <v>747042.29826484004</v>
      </c>
      <c r="T546" s="326">
        <f t="shared" si="1208"/>
        <v>747042.29826484004</v>
      </c>
      <c r="U546" s="326">
        <f t="shared" si="1209"/>
        <v>747042.29826484004</v>
      </c>
      <c r="V546" s="326">
        <f t="shared" si="1210"/>
        <v>747042.29826484004</v>
      </c>
    </row>
    <row r="547" spans="1:22" ht="15" customHeight="1" x14ac:dyDescent="0.25">
      <c r="A547" s="38" t="s">
        <v>162</v>
      </c>
      <c r="B547" s="51"/>
      <c r="C547" s="13"/>
      <c r="D547" s="39"/>
      <c r="E547" s="13"/>
      <c r="F547" s="13"/>
      <c r="G547" s="277"/>
      <c r="H547" s="40"/>
      <c r="I547" s="55"/>
      <c r="J547" s="13"/>
      <c r="K547" s="311"/>
      <c r="L547" s="311"/>
      <c r="M547" s="311"/>
      <c r="N547" s="311"/>
      <c r="O547" s="311"/>
      <c r="P547" s="311"/>
      <c r="Q547" s="311"/>
      <c r="R547" s="311"/>
      <c r="S547" s="311"/>
      <c r="T547" s="311"/>
      <c r="U547" s="311"/>
      <c r="V547" s="311"/>
    </row>
    <row r="548" spans="1:22" ht="15" customHeight="1" x14ac:dyDescent="0.25">
      <c r="A548" s="41"/>
      <c r="B548" s="41"/>
      <c r="C548" s="41"/>
      <c r="D548" s="43"/>
      <c r="E548" s="41"/>
      <c r="F548" s="44">
        <v>1000</v>
      </c>
      <c r="G548" s="275"/>
      <c r="H548" s="45"/>
      <c r="I548" s="108" t="s">
        <v>326</v>
      </c>
      <c r="J548" s="291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</row>
    <row r="549" spans="1:22" ht="15" customHeight="1" x14ac:dyDescent="0.25">
      <c r="A549" s="41"/>
      <c r="B549" s="41"/>
      <c r="C549" s="41"/>
      <c r="D549" s="43"/>
      <c r="E549" s="41"/>
      <c r="F549" s="44">
        <v>1100</v>
      </c>
      <c r="G549" s="275"/>
      <c r="H549" s="45"/>
      <c r="I549" s="108" t="s">
        <v>327</v>
      </c>
      <c r="J549" s="291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</row>
    <row r="550" spans="1:22" ht="15" customHeight="1" x14ac:dyDescent="0.25">
      <c r="A550" s="41" t="s">
        <v>321</v>
      </c>
      <c r="B550" s="114">
        <v>1525811100</v>
      </c>
      <c r="C550" s="41">
        <v>31111</v>
      </c>
      <c r="D550" s="43" t="s">
        <v>1383</v>
      </c>
      <c r="E550" s="41" t="s">
        <v>393</v>
      </c>
      <c r="F550" s="41">
        <v>1131</v>
      </c>
      <c r="G550" s="275" t="s">
        <v>341</v>
      </c>
      <c r="H550" s="45" t="s">
        <v>358</v>
      </c>
      <c r="I550" s="109" t="s">
        <v>325</v>
      </c>
      <c r="J550" s="291">
        <f>Nómina!T177</f>
        <v>386592</v>
      </c>
      <c r="K550" s="309">
        <f t="shared" ref="K550:K553" si="1211">J550/12</f>
        <v>32216</v>
      </c>
      <c r="L550" s="309">
        <f t="shared" ref="L550:L553" si="1212">J550/12</f>
        <v>32216</v>
      </c>
      <c r="M550" s="309">
        <f t="shared" ref="M550:M553" si="1213">J550/12</f>
        <v>32216</v>
      </c>
      <c r="N550" s="309">
        <f t="shared" ref="N550:N553" si="1214">J550/12</f>
        <v>32216</v>
      </c>
      <c r="O550" s="309">
        <f t="shared" ref="O550:O553" si="1215">J550/12</f>
        <v>32216</v>
      </c>
      <c r="P550" s="309">
        <f t="shared" ref="P550:P553" si="1216">J550/12</f>
        <v>32216</v>
      </c>
      <c r="Q550" s="309">
        <f t="shared" ref="Q550:Q553" si="1217">J550/12</f>
        <v>32216</v>
      </c>
      <c r="R550" s="309">
        <f t="shared" ref="R550:R553" si="1218">J550/12</f>
        <v>32216</v>
      </c>
      <c r="S550" s="309">
        <f t="shared" ref="S550:S553" si="1219">J550/12</f>
        <v>32216</v>
      </c>
      <c r="T550" s="309">
        <f t="shared" ref="T550:T553" si="1220">J550/12</f>
        <v>32216</v>
      </c>
      <c r="U550" s="309">
        <f t="shared" ref="U550:U553" si="1221">J550/12</f>
        <v>32216</v>
      </c>
      <c r="V550" s="309">
        <f t="shared" ref="V550:V553" si="1222">J550/12</f>
        <v>32216</v>
      </c>
    </row>
    <row r="551" spans="1:22" ht="15" customHeight="1" x14ac:dyDescent="0.25">
      <c r="A551" s="41" t="s">
        <v>321</v>
      </c>
      <c r="B551" s="114">
        <v>1525811100</v>
      </c>
      <c r="C551" s="41">
        <v>31111</v>
      </c>
      <c r="D551" s="43" t="s">
        <v>1383</v>
      </c>
      <c r="E551" s="41" t="s">
        <v>393</v>
      </c>
      <c r="F551" s="41">
        <v>1132</v>
      </c>
      <c r="G551" s="275" t="s">
        <v>341</v>
      </c>
      <c r="H551" s="45" t="s">
        <v>358</v>
      </c>
      <c r="I551" s="109" t="s">
        <v>335</v>
      </c>
      <c r="J551" s="291">
        <f>Nómina!U177</f>
        <v>38659.199999999997</v>
      </c>
      <c r="K551" s="309">
        <f t="shared" si="1211"/>
        <v>3221.6</v>
      </c>
      <c r="L551" s="309">
        <f t="shared" si="1212"/>
        <v>3221.6</v>
      </c>
      <c r="M551" s="309">
        <f t="shared" si="1213"/>
        <v>3221.6</v>
      </c>
      <c r="N551" s="309">
        <f t="shared" si="1214"/>
        <v>3221.6</v>
      </c>
      <c r="O551" s="309">
        <f t="shared" si="1215"/>
        <v>3221.6</v>
      </c>
      <c r="P551" s="309">
        <f t="shared" si="1216"/>
        <v>3221.6</v>
      </c>
      <c r="Q551" s="309">
        <f t="shared" si="1217"/>
        <v>3221.6</v>
      </c>
      <c r="R551" s="309">
        <f t="shared" si="1218"/>
        <v>3221.6</v>
      </c>
      <c r="S551" s="309">
        <f t="shared" si="1219"/>
        <v>3221.6</v>
      </c>
      <c r="T551" s="309">
        <f t="shared" si="1220"/>
        <v>3221.6</v>
      </c>
      <c r="U551" s="309">
        <f t="shared" si="1221"/>
        <v>3221.6</v>
      </c>
      <c r="V551" s="309">
        <f t="shared" si="1222"/>
        <v>3221.6</v>
      </c>
    </row>
    <row r="552" spans="1:22" ht="15" customHeight="1" x14ac:dyDescent="0.25">
      <c r="A552" s="41" t="s">
        <v>321</v>
      </c>
      <c r="B552" s="114">
        <v>1525811100</v>
      </c>
      <c r="C552" s="41">
        <v>31111</v>
      </c>
      <c r="D552" s="43" t="s">
        <v>1383</v>
      </c>
      <c r="E552" s="41" t="s">
        <v>393</v>
      </c>
      <c r="F552" s="41">
        <v>1133</v>
      </c>
      <c r="G552" s="275" t="s">
        <v>341</v>
      </c>
      <c r="H552" s="45" t="s">
        <v>358</v>
      </c>
      <c r="I552" s="111" t="s">
        <v>336</v>
      </c>
      <c r="J552" s="291">
        <f>Nómina!V177</f>
        <v>38659.199999999997</v>
      </c>
      <c r="K552" s="309">
        <f t="shared" si="1211"/>
        <v>3221.6</v>
      </c>
      <c r="L552" s="309">
        <f t="shared" si="1212"/>
        <v>3221.6</v>
      </c>
      <c r="M552" s="309">
        <f t="shared" si="1213"/>
        <v>3221.6</v>
      </c>
      <c r="N552" s="309">
        <f t="shared" si="1214"/>
        <v>3221.6</v>
      </c>
      <c r="O552" s="309">
        <f t="shared" si="1215"/>
        <v>3221.6</v>
      </c>
      <c r="P552" s="309">
        <f t="shared" si="1216"/>
        <v>3221.6</v>
      </c>
      <c r="Q552" s="309">
        <f t="shared" si="1217"/>
        <v>3221.6</v>
      </c>
      <c r="R552" s="309">
        <f t="shared" si="1218"/>
        <v>3221.6</v>
      </c>
      <c r="S552" s="309">
        <f t="shared" si="1219"/>
        <v>3221.6</v>
      </c>
      <c r="T552" s="309">
        <f t="shared" si="1220"/>
        <v>3221.6</v>
      </c>
      <c r="U552" s="309">
        <f t="shared" si="1221"/>
        <v>3221.6</v>
      </c>
      <c r="V552" s="309">
        <f t="shared" si="1222"/>
        <v>3221.6</v>
      </c>
    </row>
    <row r="553" spans="1:22" ht="15" customHeight="1" x14ac:dyDescent="0.25">
      <c r="A553" s="41" t="s">
        <v>321</v>
      </c>
      <c r="B553" s="114">
        <v>1525811100</v>
      </c>
      <c r="C553" s="41">
        <v>31111</v>
      </c>
      <c r="D553" s="43" t="s">
        <v>1383</v>
      </c>
      <c r="E553" s="41" t="s">
        <v>393</v>
      </c>
      <c r="F553" s="41">
        <v>1134</v>
      </c>
      <c r="G553" s="275" t="s">
        <v>341</v>
      </c>
      <c r="H553" s="45" t="s">
        <v>358</v>
      </c>
      <c r="I553" s="111" t="s">
        <v>337</v>
      </c>
      <c r="J553" s="291">
        <f>Nómina!W177</f>
        <v>38659.199999999997</v>
      </c>
      <c r="K553" s="309">
        <f t="shared" si="1211"/>
        <v>3221.6</v>
      </c>
      <c r="L553" s="309">
        <f t="shared" si="1212"/>
        <v>3221.6</v>
      </c>
      <c r="M553" s="309">
        <f t="shared" si="1213"/>
        <v>3221.6</v>
      </c>
      <c r="N553" s="309">
        <f t="shared" si="1214"/>
        <v>3221.6</v>
      </c>
      <c r="O553" s="309">
        <f t="shared" si="1215"/>
        <v>3221.6</v>
      </c>
      <c r="P553" s="309">
        <f t="shared" si="1216"/>
        <v>3221.6</v>
      </c>
      <c r="Q553" s="309">
        <f t="shared" si="1217"/>
        <v>3221.6</v>
      </c>
      <c r="R553" s="309">
        <f t="shared" si="1218"/>
        <v>3221.6</v>
      </c>
      <c r="S553" s="309">
        <f t="shared" si="1219"/>
        <v>3221.6</v>
      </c>
      <c r="T553" s="309">
        <f t="shared" si="1220"/>
        <v>3221.6</v>
      </c>
      <c r="U553" s="309">
        <f t="shared" si="1221"/>
        <v>3221.6</v>
      </c>
      <c r="V553" s="309">
        <f t="shared" si="1222"/>
        <v>3221.6</v>
      </c>
    </row>
    <row r="554" spans="1:22" ht="15" customHeight="1" x14ac:dyDescent="0.25">
      <c r="A554" s="41"/>
      <c r="B554" s="114"/>
      <c r="C554" s="41"/>
      <c r="D554" s="43"/>
      <c r="E554" s="41"/>
      <c r="F554" s="44">
        <v>1300</v>
      </c>
      <c r="G554" s="275"/>
      <c r="H554" s="45"/>
      <c r="I554" s="108" t="s">
        <v>328</v>
      </c>
      <c r="J554" s="291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</row>
    <row r="555" spans="1:22" ht="15" customHeight="1" x14ac:dyDescent="0.25">
      <c r="A555" s="41" t="s">
        <v>321</v>
      </c>
      <c r="B555" s="114">
        <v>1525811100</v>
      </c>
      <c r="C555" s="41">
        <v>31111</v>
      </c>
      <c r="D555" s="43" t="s">
        <v>1383</v>
      </c>
      <c r="E555" s="41" t="s">
        <v>393</v>
      </c>
      <c r="F555" s="41">
        <v>1321</v>
      </c>
      <c r="G555" s="275" t="s">
        <v>341</v>
      </c>
      <c r="H555" s="45" t="s">
        <v>358</v>
      </c>
      <c r="I555" s="109" t="s">
        <v>329</v>
      </c>
      <c r="J555" s="291">
        <f>Nómina!Y177</f>
        <v>8261.4180821917798</v>
      </c>
      <c r="K555" s="309">
        <f t="shared" ref="K555:K557" si="1223">J555/12</f>
        <v>688.45150684931502</v>
      </c>
      <c r="L555" s="309">
        <f t="shared" ref="L555:L557" si="1224">J555/12</f>
        <v>688.45150684931502</v>
      </c>
      <c r="M555" s="309">
        <f t="shared" ref="M555:M557" si="1225">J555/12</f>
        <v>688.45150684931502</v>
      </c>
      <c r="N555" s="309">
        <f t="shared" ref="N555:N557" si="1226">J555/12</f>
        <v>688.45150684931502</v>
      </c>
      <c r="O555" s="309">
        <f t="shared" ref="O555:O557" si="1227">J555/12</f>
        <v>688.45150684931502</v>
      </c>
      <c r="P555" s="309">
        <f t="shared" ref="P555:P557" si="1228">J555/12</f>
        <v>688.45150684931502</v>
      </c>
      <c r="Q555" s="309">
        <f t="shared" ref="Q555:Q557" si="1229">J555/12</f>
        <v>688.45150684931502</v>
      </c>
      <c r="R555" s="309">
        <f t="shared" ref="R555:R557" si="1230">J555/12</f>
        <v>688.45150684931502</v>
      </c>
      <c r="S555" s="309">
        <f t="shared" ref="S555:S557" si="1231">J555/12</f>
        <v>688.45150684931502</v>
      </c>
      <c r="T555" s="309">
        <f t="shared" ref="T555:T557" si="1232">J555/12</f>
        <v>688.45150684931502</v>
      </c>
      <c r="U555" s="309">
        <f t="shared" ref="U555:U557" si="1233">J555/12</f>
        <v>688.45150684931502</v>
      </c>
      <c r="V555" s="309">
        <f t="shared" ref="V555:V557" si="1234">J555/12</f>
        <v>688.45150684931502</v>
      </c>
    </row>
    <row r="556" spans="1:22" ht="15" customHeight="1" x14ac:dyDescent="0.25">
      <c r="A556" s="41" t="s">
        <v>321</v>
      </c>
      <c r="B556" s="114">
        <v>1525811100</v>
      </c>
      <c r="C556" s="41">
        <v>31111</v>
      </c>
      <c r="D556" s="43" t="s">
        <v>1383</v>
      </c>
      <c r="E556" s="41" t="s">
        <v>393</v>
      </c>
      <c r="F556" s="41">
        <v>1323</v>
      </c>
      <c r="G556" s="275" t="s">
        <v>341</v>
      </c>
      <c r="H556" s="45" t="s">
        <v>358</v>
      </c>
      <c r="I556" s="109" t="s">
        <v>330</v>
      </c>
      <c r="J556" s="291">
        <f>Nómina!Z177</f>
        <v>50744.021917808219</v>
      </c>
      <c r="K556" s="309">
        <f t="shared" si="1223"/>
        <v>4228.6684931506852</v>
      </c>
      <c r="L556" s="309">
        <f t="shared" si="1224"/>
        <v>4228.6684931506852</v>
      </c>
      <c r="M556" s="309">
        <f t="shared" si="1225"/>
        <v>4228.6684931506852</v>
      </c>
      <c r="N556" s="309">
        <f t="shared" si="1226"/>
        <v>4228.6684931506852</v>
      </c>
      <c r="O556" s="309">
        <f t="shared" si="1227"/>
        <v>4228.6684931506852</v>
      </c>
      <c r="P556" s="309">
        <f t="shared" si="1228"/>
        <v>4228.6684931506852</v>
      </c>
      <c r="Q556" s="309">
        <f t="shared" si="1229"/>
        <v>4228.6684931506852</v>
      </c>
      <c r="R556" s="309">
        <f t="shared" si="1230"/>
        <v>4228.6684931506852</v>
      </c>
      <c r="S556" s="309">
        <f t="shared" si="1231"/>
        <v>4228.6684931506852</v>
      </c>
      <c r="T556" s="309">
        <f t="shared" si="1232"/>
        <v>4228.6684931506852</v>
      </c>
      <c r="U556" s="309">
        <f t="shared" si="1233"/>
        <v>4228.6684931506852</v>
      </c>
      <c r="V556" s="309">
        <f t="shared" si="1234"/>
        <v>4228.6684931506852</v>
      </c>
    </row>
    <row r="557" spans="1:22" ht="15" customHeight="1" x14ac:dyDescent="0.25">
      <c r="A557" s="41"/>
      <c r="B557" s="41"/>
      <c r="C557" s="41"/>
      <c r="D557" s="43"/>
      <c r="E557" s="41"/>
      <c r="F557" s="41"/>
      <c r="G557" s="275"/>
      <c r="H557" s="45"/>
      <c r="I557" s="50" t="s">
        <v>338</v>
      </c>
      <c r="J557" s="293">
        <f>SUM(J548:J556)</f>
        <v>561575.04</v>
      </c>
      <c r="K557" s="312">
        <f t="shared" si="1223"/>
        <v>46797.920000000006</v>
      </c>
      <c r="L557" s="312">
        <f t="shared" si="1224"/>
        <v>46797.920000000006</v>
      </c>
      <c r="M557" s="312">
        <f t="shared" si="1225"/>
        <v>46797.920000000006</v>
      </c>
      <c r="N557" s="312">
        <f t="shared" si="1226"/>
        <v>46797.920000000006</v>
      </c>
      <c r="O557" s="312">
        <f t="shared" si="1227"/>
        <v>46797.920000000006</v>
      </c>
      <c r="P557" s="312">
        <f t="shared" si="1228"/>
        <v>46797.920000000006</v>
      </c>
      <c r="Q557" s="312">
        <f t="shared" si="1229"/>
        <v>46797.920000000006</v>
      </c>
      <c r="R557" s="312">
        <f t="shared" si="1230"/>
        <v>46797.920000000006</v>
      </c>
      <c r="S557" s="312">
        <f t="shared" si="1231"/>
        <v>46797.920000000006</v>
      </c>
      <c r="T557" s="312">
        <f t="shared" si="1232"/>
        <v>46797.920000000006</v>
      </c>
      <c r="U557" s="312">
        <f t="shared" si="1233"/>
        <v>46797.920000000006</v>
      </c>
      <c r="V557" s="312">
        <f t="shared" si="1234"/>
        <v>46797.920000000006</v>
      </c>
    </row>
    <row r="558" spans="1:22" ht="15" customHeight="1" x14ac:dyDescent="0.25">
      <c r="A558" s="41"/>
      <c r="B558" s="41"/>
      <c r="C558" s="41"/>
      <c r="D558" s="43"/>
      <c r="E558" s="41"/>
      <c r="F558" s="104" t="s">
        <v>816</v>
      </c>
      <c r="G558" s="275"/>
      <c r="H558" s="45"/>
      <c r="I558" s="108" t="s">
        <v>817</v>
      </c>
      <c r="J558" s="29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</row>
    <row r="559" spans="1:22" ht="15" customHeight="1" x14ac:dyDescent="0.25">
      <c r="A559" s="41"/>
      <c r="B559" s="41"/>
      <c r="C559" s="41"/>
      <c r="D559" s="43"/>
      <c r="E559" s="41"/>
      <c r="F559" s="104" t="s">
        <v>919</v>
      </c>
      <c r="G559" s="275"/>
      <c r="H559" s="45"/>
      <c r="I559" s="108" t="s">
        <v>927</v>
      </c>
      <c r="J559" s="29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</row>
    <row r="560" spans="1:22" ht="15" customHeight="1" x14ac:dyDescent="0.25">
      <c r="A560" s="41" t="s">
        <v>321</v>
      </c>
      <c r="B560" s="126">
        <v>1125100000</v>
      </c>
      <c r="C560" s="41">
        <v>31111</v>
      </c>
      <c r="D560" s="43" t="s">
        <v>1383</v>
      </c>
      <c r="E560" s="41" t="s">
        <v>393</v>
      </c>
      <c r="F560" s="43" t="s">
        <v>1122</v>
      </c>
      <c r="G560" s="275" t="s">
        <v>341</v>
      </c>
      <c r="H560" s="45" t="s">
        <v>358</v>
      </c>
      <c r="I560" s="109" t="s">
        <v>822</v>
      </c>
      <c r="J560" s="291">
        <v>5000</v>
      </c>
      <c r="K560" s="309">
        <f t="shared" ref="K560:K562" si="1235">J560/12</f>
        <v>416.66666666666669</v>
      </c>
      <c r="L560" s="309">
        <f t="shared" ref="L560:L562" si="1236">J560/12</f>
        <v>416.66666666666669</v>
      </c>
      <c r="M560" s="309">
        <f t="shared" ref="M560:M562" si="1237">J560/12</f>
        <v>416.66666666666669</v>
      </c>
      <c r="N560" s="309">
        <f t="shared" ref="N560:N562" si="1238">J560/12</f>
        <v>416.66666666666669</v>
      </c>
      <c r="O560" s="309">
        <f t="shared" ref="O560:O562" si="1239">J560/12</f>
        <v>416.66666666666669</v>
      </c>
      <c r="P560" s="309">
        <f t="shared" ref="P560:P562" si="1240">J560/12</f>
        <v>416.66666666666669</v>
      </c>
      <c r="Q560" s="309">
        <f t="shared" ref="Q560:Q562" si="1241">J560/12</f>
        <v>416.66666666666669</v>
      </c>
      <c r="R560" s="309">
        <f t="shared" ref="R560:R562" si="1242">J560/12</f>
        <v>416.66666666666669</v>
      </c>
      <c r="S560" s="309">
        <f t="shared" ref="S560:S562" si="1243">J560/12</f>
        <v>416.66666666666669</v>
      </c>
      <c r="T560" s="309">
        <f t="shared" ref="T560:T562" si="1244">J560/12</f>
        <v>416.66666666666669</v>
      </c>
      <c r="U560" s="309">
        <f t="shared" ref="U560:U562" si="1245">J560/12</f>
        <v>416.66666666666669</v>
      </c>
      <c r="V560" s="309">
        <f t="shared" ref="V560:V562" si="1246">J560/12</f>
        <v>416.66666666666669</v>
      </c>
    </row>
    <row r="561" spans="1:22" ht="15" customHeight="1" x14ac:dyDescent="0.25">
      <c r="A561" s="41"/>
      <c r="B561" s="41"/>
      <c r="C561" s="41"/>
      <c r="D561" s="43"/>
      <c r="E561" s="41"/>
      <c r="F561" s="41"/>
      <c r="G561" s="275"/>
      <c r="H561" s="45"/>
      <c r="I561" s="50" t="s">
        <v>825</v>
      </c>
      <c r="J561" s="293">
        <f>SUM(J558:J560)</f>
        <v>5000</v>
      </c>
      <c r="K561" s="312">
        <f t="shared" si="1235"/>
        <v>416.66666666666669</v>
      </c>
      <c r="L561" s="312">
        <f t="shared" si="1236"/>
        <v>416.66666666666669</v>
      </c>
      <c r="M561" s="312">
        <f t="shared" si="1237"/>
        <v>416.66666666666669</v>
      </c>
      <c r="N561" s="312">
        <f t="shared" si="1238"/>
        <v>416.66666666666669</v>
      </c>
      <c r="O561" s="312">
        <f t="shared" si="1239"/>
        <v>416.66666666666669</v>
      </c>
      <c r="P561" s="312">
        <f t="shared" si="1240"/>
        <v>416.66666666666669</v>
      </c>
      <c r="Q561" s="312">
        <f t="shared" si="1241"/>
        <v>416.66666666666669</v>
      </c>
      <c r="R561" s="312">
        <f t="shared" si="1242"/>
        <v>416.66666666666669</v>
      </c>
      <c r="S561" s="312">
        <f t="shared" si="1243"/>
        <v>416.66666666666669</v>
      </c>
      <c r="T561" s="312">
        <f t="shared" si="1244"/>
        <v>416.66666666666669</v>
      </c>
      <c r="U561" s="312">
        <f t="shared" si="1245"/>
        <v>416.66666666666669</v>
      </c>
      <c r="V561" s="312">
        <f t="shared" si="1246"/>
        <v>416.66666666666669</v>
      </c>
    </row>
    <row r="562" spans="1:22" ht="24.95" customHeight="1" x14ac:dyDescent="0.25">
      <c r="A562" s="41"/>
      <c r="B562" s="41"/>
      <c r="C562" s="41"/>
      <c r="D562" s="43"/>
      <c r="E562" s="41"/>
      <c r="F562" s="43"/>
      <c r="G562" s="275"/>
      <c r="H562" s="45"/>
      <c r="I562" s="53" t="s">
        <v>394</v>
      </c>
      <c r="J562" s="294">
        <f>J557+J561</f>
        <v>566575.04</v>
      </c>
      <c r="K562" s="326">
        <f t="shared" si="1235"/>
        <v>47214.58666666667</v>
      </c>
      <c r="L562" s="326">
        <f t="shared" si="1236"/>
        <v>47214.58666666667</v>
      </c>
      <c r="M562" s="326">
        <f t="shared" si="1237"/>
        <v>47214.58666666667</v>
      </c>
      <c r="N562" s="326">
        <f t="shared" si="1238"/>
        <v>47214.58666666667</v>
      </c>
      <c r="O562" s="326">
        <f t="shared" si="1239"/>
        <v>47214.58666666667</v>
      </c>
      <c r="P562" s="326">
        <f t="shared" si="1240"/>
        <v>47214.58666666667</v>
      </c>
      <c r="Q562" s="326">
        <f t="shared" si="1241"/>
        <v>47214.58666666667</v>
      </c>
      <c r="R562" s="326">
        <f t="shared" si="1242"/>
        <v>47214.58666666667</v>
      </c>
      <c r="S562" s="326">
        <f t="shared" si="1243"/>
        <v>47214.58666666667</v>
      </c>
      <c r="T562" s="326">
        <f t="shared" si="1244"/>
        <v>47214.58666666667</v>
      </c>
      <c r="U562" s="326">
        <f t="shared" si="1245"/>
        <v>47214.58666666667</v>
      </c>
      <c r="V562" s="326">
        <f t="shared" si="1246"/>
        <v>47214.58666666667</v>
      </c>
    </row>
    <row r="563" spans="1:22" ht="15" customHeight="1" x14ac:dyDescent="0.25">
      <c r="A563" s="38" t="s">
        <v>166</v>
      </c>
      <c r="B563" s="51"/>
      <c r="C563" s="13"/>
      <c r="D563" s="39"/>
      <c r="E563" s="13"/>
      <c r="F563" s="13"/>
      <c r="G563" s="277"/>
      <c r="H563" s="40"/>
      <c r="I563" s="55"/>
      <c r="J563" s="13"/>
      <c r="K563" s="311"/>
      <c r="L563" s="311"/>
      <c r="M563" s="311"/>
      <c r="N563" s="311"/>
      <c r="O563" s="311"/>
      <c r="P563" s="311"/>
      <c r="Q563" s="311"/>
      <c r="R563" s="311"/>
      <c r="S563" s="311"/>
      <c r="T563" s="311"/>
      <c r="U563" s="311"/>
      <c r="V563" s="311"/>
    </row>
    <row r="564" spans="1:22" ht="15" customHeight="1" x14ac:dyDescent="0.25">
      <c r="A564" s="41"/>
      <c r="B564" s="41"/>
      <c r="C564" s="41"/>
      <c r="D564" s="43"/>
      <c r="E564" s="41"/>
      <c r="F564" s="44">
        <v>1000</v>
      </c>
      <c r="G564" s="275"/>
      <c r="H564" s="45"/>
      <c r="I564" s="108" t="s">
        <v>326</v>
      </c>
      <c r="J564" s="291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</row>
    <row r="565" spans="1:22" ht="15" customHeight="1" x14ac:dyDescent="0.25">
      <c r="A565" s="41"/>
      <c r="B565" s="41"/>
      <c r="C565" s="41"/>
      <c r="D565" s="43"/>
      <c r="E565" s="41"/>
      <c r="F565" s="44">
        <v>1100</v>
      </c>
      <c r="G565" s="275"/>
      <c r="H565" s="45"/>
      <c r="I565" s="108" t="s">
        <v>327</v>
      </c>
      <c r="J565" s="291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</row>
    <row r="566" spans="1:22" ht="15" customHeight="1" x14ac:dyDescent="0.25">
      <c r="A566" s="41" t="s">
        <v>321</v>
      </c>
      <c r="B566" s="114">
        <v>1525811100</v>
      </c>
      <c r="C566" s="41">
        <v>31111</v>
      </c>
      <c r="D566" s="43" t="s">
        <v>1384</v>
      </c>
      <c r="E566" s="41" t="s">
        <v>396</v>
      </c>
      <c r="F566" s="41">
        <v>1131</v>
      </c>
      <c r="G566" s="275" t="s">
        <v>341</v>
      </c>
      <c r="H566" s="45" t="s">
        <v>359</v>
      </c>
      <c r="I566" s="109" t="s">
        <v>325</v>
      </c>
      <c r="J566" s="291">
        <f>Nómina!T180</f>
        <v>1156392</v>
      </c>
      <c r="K566" s="309">
        <f t="shared" ref="K566:K569" si="1247">J566/12</f>
        <v>96366</v>
      </c>
      <c r="L566" s="309">
        <f t="shared" ref="L566:L569" si="1248">J566/12</f>
        <v>96366</v>
      </c>
      <c r="M566" s="309">
        <f t="shared" ref="M566:M569" si="1249">J566/12</f>
        <v>96366</v>
      </c>
      <c r="N566" s="309">
        <f t="shared" ref="N566:N569" si="1250">J566/12</f>
        <v>96366</v>
      </c>
      <c r="O566" s="309">
        <f t="shared" ref="O566:O569" si="1251">J566/12</f>
        <v>96366</v>
      </c>
      <c r="P566" s="309">
        <f t="shared" ref="P566:P569" si="1252">J566/12</f>
        <v>96366</v>
      </c>
      <c r="Q566" s="309">
        <f t="shared" ref="Q566:Q569" si="1253">J566/12</f>
        <v>96366</v>
      </c>
      <c r="R566" s="309">
        <f t="shared" ref="R566:R569" si="1254">J566/12</f>
        <v>96366</v>
      </c>
      <c r="S566" s="309">
        <f t="shared" ref="S566:S569" si="1255">J566/12</f>
        <v>96366</v>
      </c>
      <c r="T566" s="309">
        <f t="shared" ref="T566:T569" si="1256">J566/12</f>
        <v>96366</v>
      </c>
      <c r="U566" s="309">
        <f t="shared" ref="U566:U569" si="1257">J566/12</f>
        <v>96366</v>
      </c>
      <c r="V566" s="309">
        <f t="shared" ref="V566:V569" si="1258">J566/12</f>
        <v>96366</v>
      </c>
    </row>
    <row r="567" spans="1:22" ht="15" customHeight="1" x14ac:dyDescent="0.25">
      <c r="A567" s="41" t="s">
        <v>321</v>
      </c>
      <c r="B567" s="114">
        <v>1525811100</v>
      </c>
      <c r="C567" s="41">
        <v>31111</v>
      </c>
      <c r="D567" s="43" t="s">
        <v>1384</v>
      </c>
      <c r="E567" s="41" t="s">
        <v>396</v>
      </c>
      <c r="F567" s="41">
        <v>1132</v>
      </c>
      <c r="G567" s="275" t="s">
        <v>341</v>
      </c>
      <c r="H567" s="45" t="s">
        <v>359</v>
      </c>
      <c r="I567" s="109" t="s">
        <v>335</v>
      </c>
      <c r="J567" s="291">
        <f>Nómina!U180</f>
        <v>115639.2</v>
      </c>
      <c r="K567" s="309">
        <f t="shared" si="1247"/>
        <v>9636.6</v>
      </c>
      <c r="L567" s="309">
        <f t="shared" si="1248"/>
        <v>9636.6</v>
      </c>
      <c r="M567" s="309">
        <f t="shared" si="1249"/>
        <v>9636.6</v>
      </c>
      <c r="N567" s="309">
        <f t="shared" si="1250"/>
        <v>9636.6</v>
      </c>
      <c r="O567" s="309">
        <f t="shared" si="1251"/>
        <v>9636.6</v>
      </c>
      <c r="P567" s="309">
        <f t="shared" si="1252"/>
        <v>9636.6</v>
      </c>
      <c r="Q567" s="309">
        <f t="shared" si="1253"/>
        <v>9636.6</v>
      </c>
      <c r="R567" s="309">
        <f t="shared" si="1254"/>
        <v>9636.6</v>
      </c>
      <c r="S567" s="309">
        <f t="shared" si="1255"/>
        <v>9636.6</v>
      </c>
      <c r="T567" s="309">
        <f t="shared" si="1256"/>
        <v>9636.6</v>
      </c>
      <c r="U567" s="309">
        <f t="shared" si="1257"/>
        <v>9636.6</v>
      </c>
      <c r="V567" s="309">
        <f t="shared" si="1258"/>
        <v>9636.6</v>
      </c>
    </row>
    <row r="568" spans="1:22" ht="15" customHeight="1" x14ac:dyDescent="0.25">
      <c r="A568" s="41" t="s">
        <v>321</v>
      </c>
      <c r="B568" s="114">
        <v>1525811100</v>
      </c>
      <c r="C568" s="41">
        <v>31111</v>
      </c>
      <c r="D568" s="43" t="s">
        <v>1384</v>
      </c>
      <c r="E568" s="41" t="s">
        <v>396</v>
      </c>
      <c r="F568" s="41">
        <v>1133</v>
      </c>
      <c r="G568" s="275" t="s">
        <v>341</v>
      </c>
      <c r="H568" s="45" t="s">
        <v>359</v>
      </c>
      <c r="I568" s="111" t="s">
        <v>336</v>
      </c>
      <c r="J568" s="291">
        <f>Nómina!V180</f>
        <v>115639.2</v>
      </c>
      <c r="K568" s="309">
        <f t="shared" si="1247"/>
        <v>9636.6</v>
      </c>
      <c r="L568" s="309">
        <f t="shared" si="1248"/>
        <v>9636.6</v>
      </c>
      <c r="M568" s="309">
        <f t="shared" si="1249"/>
        <v>9636.6</v>
      </c>
      <c r="N568" s="309">
        <f t="shared" si="1250"/>
        <v>9636.6</v>
      </c>
      <c r="O568" s="309">
        <f t="shared" si="1251"/>
        <v>9636.6</v>
      </c>
      <c r="P568" s="309">
        <f t="shared" si="1252"/>
        <v>9636.6</v>
      </c>
      <c r="Q568" s="309">
        <f t="shared" si="1253"/>
        <v>9636.6</v>
      </c>
      <c r="R568" s="309">
        <f t="shared" si="1254"/>
        <v>9636.6</v>
      </c>
      <c r="S568" s="309">
        <f t="shared" si="1255"/>
        <v>9636.6</v>
      </c>
      <c r="T568" s="309">
        <f t="shared" si="1256"/>
        <v>9636.6</v>
      </c>
      <c r="U568" s="309">
        <f t="shared" si="1257"/>
        <v>9636.6</v>
      </c>
      <c r="V568" s="309">
        <f t="shared" si="1258"/>
        <v>9636.6</v>
      </c>
    </row>
    <row r="569" spans="1:22" ht="15" customHeight="1" x14ac:dyDescent="0.25">
      <c r="A569" s="41" t="s">
        <v>321</v>
      </c>
      <c r="B569" s="114">
        <v>1525811100</v>
      </c>
      <c r="C569" s="41">
        <v>31111</v>
      </c>
      <c r="D569" s="43" t="s">
        <v>1384</v>
      </c>
      <c r="E569" s="41" t="s">
        <v>396</v>
      </c>
      <c r="F569" s="41">
        <v>1134</v>
      </c>
      <c r="G569" s="275" t="s">
        <v>341</v>
      </c>
      <c r="H569" s="45" t="s">
        <v>359</v>
      </c>
      <c r="I569" s="111" t="s">
        <v>337</v>
      </c>
      <c r="J569" s="291">
        <f>Nómina!W180</f>
        <v>115639.2</v>
      </c>
      <c r="K569" s="309">
        <f t="shared" si="1247"/>
        <v>9636.6</v>
      </c>
      <c r="L569" s="309">
        <f t="shared" si="1248"/>
        <v>9636.6</v>
      </c>
      <c r="M569" s="309">
        <f t="shared" si="1249"/>
        <v>9636.6</v>
      </c>
      <c r="N569" s="309">
        <f t="shared" si="1250"/>
        <v>9636.6</v>
      </c>
      <c r="O569" s="309">
        <f t="shared" si="1251"/>
        <v>9636.6</v>
      </c>
      <c r="P569" s="309">
        <f t="shared" si="1252"/>
        <v>9636.6</v>
      </c>
      <c r="Q569" s="309">
        <f t="shared" si="1253"/>
        <v>9636.6</v>
      </c>
      <c r="R569" s="309">
        <f t="shared" si="1254"/>
        <v>9636.6</v>
      </c>
      <c r="S569" s="309">
        <f t="shared" si="1255"/>
        <v>9636.6</v>
      </c>
      <c r="T569" s="309">
        <f t="shared" si="1256"/>
        <v>9636.6</v>
      </c>
      <c r="U569" s="309">
        <f t="shared" si="1257"/>
        <v>9636.6</v>
      </c>
      <c r="V569" s="309">
        <f t="shared" si="1258"/>
        <v>9636.6</v>
      </c>
    </row>
    <row r="570" spans="1:22" ht="15" customHeight="1" x14ac:dyDescent="0.25">
      <c r="A570" s="41"/>
      <c r="B570" s="114"/>
      <c r="C570" s="41"/>
      <c r="D570" s="43"/>
      <c r="E570" s="41"/>
      <c r="F570" s="44">
        <v>1300</v>
      </c>
      <c r="G570" s="275"/>
      <c r="H570" s="45"/>
      <c r="I570" s="108" t="s">
        <v>328</v>
      </c>
      <c r="J570" s="291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</row>
    <row r="571" spans="1:22" ht="15" customHeight="1" x14ac:dyDescent="0.25">
      <c r="A571" s="41" t="s">
        <v>321</v>
      </c>
      <c r="B571" s="114">
        <v>1525811100</v>
      </c>
      <c r="C571" s="41">
        <v>31111</v>
      </c>
      <c r="D571" s="43" t="s">
        <v>1384</v>
      </c>
      <c r="E571" s="41" t="s">
        <v>396</v>
      </c>
      <c r="F571" s="41">
        <v>1321</v>
      </c>
      <c r="G571" s="275" t="s">
        <v>341</v>
      </c>
      <c r="H571" s="45" t="s">
        <v>359</v>
      </c>
      <c r="I571" s="109" t="s">
        <v>329</v>
      </c>
      <c r="J571" s="291">
        <f>Nómina!Y180</f>
        <v>24711.938630136985</v>
      </c>
      <c r="K571" s="309">
        <f t="shared" ref="K571:K573" si="1259">J571/12</f>
        <v>2059.3282191780822</v>
      </c>
      <c r="L571" s="309">
        <f t="shared" ref="L571:L573" si="1260">J571/12</f>
        <v>2059.3282191780822</v>
      </c>
      <c r="M571" s="309">
        <f t="shared" ref="M571:M573" si="1261">J571/12</f>
        <v>2059.3282191780822</v>
      </c>
      <c r="N571" s="309">
        <f t="shared" ref="N571:N573" si="1262">J571/12</f>
        <v>2059.3282191780822</v>
      </c>
      <c r="O571" s="309">
        <f t="shared" ref="O571:O573" si="1263">J571/12</f>
        <v>2059.3282191780822</v>
      </c>
      <c r="P571" s="309">
        <f t="shared" ref="P571:P573" si="1264">J571/12</f>
        <v>2059.3282191780822</v>
      </c>
      <c r="Q571" s="309">
        <f t="shared" ref="Q571:Q573" si="1265">J571/12</f>
        <v>2059.3282191780822</v>
      </c>
      <c r="R571" s="309">
        <f t="shared" ref="R571:R573" si="1266">J571/12</f>
        <v>2059.3282191780822</v>
      </c>
      <c r="S571" s="309">
        <f t="shared" ref="S571:S573" si="1267">J571/12</f>
        <v>2059.3282191780822</v>
      </c>
      <c r="T571" s="309">
        <f t="shared" ref="T571:T573" si="1268">J571/12</f>
        <v>2059.3282191780822</v>
      </c>
      <c r="U571" s="309">
        <f t="shared" ref="U571:U573" si="1269">J571/12</f>
        <v>2059.3282191780822</v>
      </c>
      <c r="V571" s="309">
        <f t="shared" ref="V571:V573" si="1270">J571/12</f>
        <v>2059.3282191780822</v>
      </c>
    </row>
    <row r="572" spans="1:22" ht="15" customHeight="1" x14ac:dyDescent="0.25">
      <c r="A572" s="41" t="s">
        <v>321</v>
      </c>
      <c r="B572" s="114">
        <v>1525811100</v>
      </c>
      <c r="C572" s="41">
        <v>31111</v>
      </c>
      <c r="D572" s="43" t="s">
        <v>1384</v>
      </c>
      <c r="E572" s="41" t="s">
        <v>396</v>
      </c>
      <c r="F572" s="41">
        <v>1323</v>
      </c>
      <c r="G572" s="275" t="s">
        <v>341</v>
      </c>
      <c r="H572" s="45" t="s">
        <v>359</v>
      </c>
      <c r="I572" s="109" t="s">
        <v>330</v>
      </c>
      <c r="J572" s="291">
        <f>Nómina!Z180</f>
        <v>144147.02465753426</v>
      </c>
      <c r="K572" s="309">
        <f t="shared" si="1259"/>
        <v>12012.252054794522</v>
      </c>
      <c r="L572" s="309">
        <f t="shared" si="1260"/>
        <v>12012.252054794522</v>
      </c>
      <c r="M572" s="309">
        <f t="shared" si="1261"/>
        <v>12012.252054794522</v>
      </c>
      <c r="N572" s="309">
        <f t="shared" si="1262"/>
        <v>12012.252054794522</v>
      </c>
      <c r="O572" s="309">
        <f t="shared" si="1263"/>
        <v>12012.252054794522</v>
      </c>
      <c r="P572" s="309">
        <f t="shared" si="1264"/>
        <v>12012.252054794522</v>
      </c>
      <c r="Q572" s="309">
        <f t="shared" si="1265"/>
        <v>12012.252054794522</v>
      </c>
      <c r="R572" s="309">
        <f t="shared" si="1266"/>
        <v>12012.252054794522</v>
      </c>
      <c r="S572" s="309">
        <f t="shared" si="1267"/>
        <v>12012.252054794522</v>
      </c>
      <c r="T572" s="309">
        <f t="shared" si="1268"/>
        <v>12012.252054794522</v>
      </c>
      <c r="U572" s="309">
        <f t="shared" si="1269"/>
        <v>12012.252054794522</v>
      </c>
      <c r="V572" s="309">
        <f t="shared" si="1270"/>
        <v>12012.252054794522</v>
      </c>
    </row>
    <row r="573" spans="1:22" ht="15" customHeight="1" x14ac:dyDescent="0.25">
      <c r="A573" s="41"/>
      <c r="B573" s="41"/>
      <c r="C573" s="41"/>
      <c r="D573" s="43"/>
      <c r="E573" s="41"/>
      <c r="F573" s="41"/>
      <c r="G573" s="275"/>
      <c r="H573" s="45"/>
      <c r="I573" s="50" t="s">
        <v>338</v>
      </c>
      <c r="J573" s="293">
        <f>SUM(J564:J572)</f>
        <v>1672168.563287671</v>
      </c>
      <c r="K573" s="312">
        <f t="shared" si="1259"/>
        <v>139347.38027397258</v>
      </c>
      <c r="L573" s="312">
        <f t="shared" si="1260"/>
        <v>139347.38027397258</v>
      </c>
      <c r="M573" s="312">
        <f t="shared" si="1261"/>
        <v>139347.38027397258</v>
      </c>
      <c r="N573" s="312">
        <f t="shared" si="1262"/>
        <v>139347.38027397258</v>
      </c>
      <c r="O573" s="312">
        <f t="shared" si="1263"/>
        <v>139347.38027397258</v>
      </c>
      <c r="P573" s="312">
        <f t="shared" si="1264"/>
        <v>139347.38027397258</v>
      </c>
      <c r="Q573" s="312">
        <f t="shared" si="1265"/>
        <v>139347.38027397258</v>
      </c>
      <c r="R573" s="312">
        <f t="shared" si="1266"/>
        <v>139347.38027397258</v>
      </c>
      <c r="S573" s="312">
        <f t="shared" si="1267"/>
        <v>139347.38027397258</v>
      </c>
      <c r="T573" s="312">
        <f t="shared" si="1268"/>
        <v>139347.38027397258</v>
      </c>
      <c r="U573" s="312">
        <f t="shared" si="1269"/>
        <v>139347.38027397258</v>
      </c>
      <c r="V573" s="312">
        <f t="shared" si="1270"/>
        <v>139347.38027397258</v>
      </c>
    </row>
    <row r="574" spans="1:22" ht="15" customHeight="1" x14ac:dyDescent="0.25">
      <c r="A574" s="41"/>
      <c r="B574" s="41"/>
      <c r="C574" s="41"/>
      <c r="D574" s="43"/>
      <c r="E574" s="41"/>
      <c r="F574" s="104" t="s">
        <v>816</v>
      </c>
      <c r="G574" s="275"/>
      <c r="H574" s="45"/>
      <c r="I574" s="108" t="s">
        <v>817</v>
      </c>
      <c r="J574" s="291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</row>
    <row r="575" spans="1:22" ht="24.95" customHeight="1" x14ac:dyDescent="0.25">
      <c r="A575" s="41"/>
      <c r="B575" s="41"/>
      <c r="C575" s="41"/>
      <c r="D575" s="43"/>
      <c r="E575" s="41"/>
      <c r="F575" s="104" t="s">
        <v>916</v>
      </c>
      <c r="G575" s="275"/>
      <c r="H575" s="45"/>
      <c r="I575" s="108" t="s">
        <v>917</v>
      </c>
      <c r="J575" s="291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</row>
    <row r="576" spans="1:22" ht="15" customHeight="1" x14ac:dyDescent="0.25">
      <c r="A576" s="41" t="s">
        <v>321</v>
      </c>
      <c r="B576" s="126">
        <v>1125100000</v>
      </c>
      <c r="C576" s="41">
        <v>31111</v>
      </c>
      <c r="D576" s="43" t="s">
        <v>1384</v>
      </c>
      <c r="E576" s="41" t="s">
        <v>396</v>
      </c>
      <c r="F576" s="43" t="s">
        <v>1147</v>
      </c>
      <c r="G576" s="275" t="s">
        <v>341</v>
      </c>
      <c r="H576" s="45" t="s">
        <v>359</v>
      </c>
      <c r="I576" s="109" t="s">
        <v>918</v>
      </c>
      <c r="J576" s="291">
        <v>5000</v>
      </c>
      <c r="K576" s="309">
        <f t="shared" ref="K576" si="1271">J576/12</f>
        <v>416.66666666666669</v>
      </c>
      <c r="L576" s="309">
        <f t="shared" ref="L576" si="1272">J576/12</f>
        <v>416.66666666666669</v>
      </c>
      <c r="M576" s="309">
        <f t="shared" ref="M576" si="1273">J576/12</f>
        <v>416.66666666666669</v>
      </c>
      <c r="N576" s="309">
        <f t="shared" ref="N576" si="1274">J576/12</f>
        <v>416.66666666666669</v>
      </c>
      <c r="O576" s="309">
        <f t="shared" ref="O576" si="1275">J576/12</f>
        <v>416.66666666666669</v>
      </c>
      <c r="P576" s="309">
        <f t="shared" ref="P576" si="1276">J576/12</f>
        <v>416.66666666666669</v>
      </c>
      <c r="Q576" s="309">
        <f t="shared" ref="Q576" si="1277">J576/12</f>
        <v>416.66666666666669</v>
      </c>
      <c r="R576" s="309">
        <f t="shared" ref="R576" si="1278">J576/12</f>
        <v>416.66666666666669</v>
      </c>
      <c r="S576" s="309">
        <f t="shared" ref="S576" si="1279">J576/12</f>
        <v>416.66666666666669</v>
      </c>
      <c r="T576" s="309">
        <f t="shared" ref="T576" si="1280">J576/12</f>
        <v>416.66666666666669</v>
      </c>
      <c r="U576" s="309">
        <f t="shared" ref="U576" si="1281">J576/12</f>
        <v>416.66666666666669</v>
      </c>
      <c r="V576" s="309">
        <f t="shared" ref="V576" si="1282">J576/12</f>
        <v>416.66666666666669</v>
      </c>
    </row>
    <row r="577" spans="1:22" ht="15" customHeight="1" x14ac:dyDescent="0.25">
      <c r="A577" s="41"/>
      <c r="B577" s="41"/>
      <c r="C577" s="41"/>
      <c r="D577" s="43"/>
      <c r="E577" s="41"/>
      <c r="F577" s="104" t="s">
        <v>919</v>
      </c>
      <c r="G577" s="275"/>
      <c r="H577" s="45"/>
      <c r="I577" s="108" t="s">
        <v>927</v>
      </c>
      <c r="J577" s="291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</row>
    <row r="578" spans="1:22" ht="15" customHeight="1" x14ac:dyDescent="0.25">
      <c r="A578" s="41" t="s">
        <v>321</v>
      </c>
      <c r="B578" s="126">
        <v>1125100000</v>
      </c>
      <c r="C578" s="41">
        <v>31111</v>
      </c>
      <c r="D578" s="43" t="s">
        <v>1384</v>
      </c>
      <c r="E578" s="41" t="s">
        <v>396</v>
      </c>
      <c r="F578" s="43" t="s">
        <v>1122</v>
      </c>
      <c r="G578" s="275" t="s">
        <v>341</v>
      </c>
      <c r="H578" s="45" t="s">
        <v>359</v>
      </c>
      <c r="I578" s="109" t="s">
        <v>822</v>
      </c>
      <c r="J578" s="291">
        <v>5000</v>
      </c>
      <c r="K578" s="309">
        <f t="shared" ref="K578" si="1283">J578/12</f>
        <v>416.66666666666669</v>
      </c>
      <c r="L578" s="309">
        <f t="shared" ref="L578" si="1284">J578/12</f>
        <v>416.66666666666669</v>
      </c>
      <c r="M578" s="309">
        <f t="shared" ref="M578" si="1285">J578/12</f>
        <v>416.66666666666669</v>
      </c>
      <c r="N578" s="309">
        <f t="shared" ref="N578" si="1286">J578/12</f>
        <v>416.66666666666669</v>
      </c>
      <c r="O578" s="309">
        <f t="shared" ref="O578" si="1287">J578/12</f>
        <v>416.66666666666669</v>
      </c>
      <c r="P578" s="309">
        <f t="shared" ref="P578" si="1288">J578/12</f>
        <v>416.66666666666669</v>
      </c>
      <c r="Q578" s="309">
        <f t="shared" ref="Q578" si="1289">J578/12</f>
        <v>416.66666666666669</v>
      </c>
      <c r="R578" s="309">
        <f t="shared" ref="R578" si="1290">J578/12</f>
        <v>416.66666666666669</v>
      </c>
      <c r="S578" s="309">
        <f t="shared" ref="S578" si="1291">J578/12</f>
        <v>416.66666666666669</v>
      </c>
      <c r="T578" s="309">
        <f t="shared" ref="T578" si="1292">J578/12</f>
        <v>416.66666666666669</v>
      </c>
      <c r="U578" s="309">
        <f t="shared" ref="U578" si="1293">J578/12</f>
        <v>416.66666666666669</v>
      </c>
      <c r="V578" s="309">
        <f t="shared" ref="V578" si="1294">J578/12</f>
        <v>416.66666666666669</v>
      </c>
    </row>
    <row r="579" spans="1:22" ht="24.95" customHeight="1" x14ac:dyDescent="0.25">
      <c r="A579" s="41"/>
      <c r="B579" s="126"/>
      <c r="C579" s="41"/>
      <c r="D579" s="43"/>
      <c r="E579" s="41"/>
      <c r="F579" s="104" t="s">
        <v>941</v>
      </c>
      <c r="G579" s="275"/>
      <c r="H579" s="45"/>
      <c r="I579" s="108" t="s">
        <v>942</v>
      </c>
      <c r="J579" s="291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</row>
    <row r="580" spans="1:22" ht="15" customHeight="1" x14ac:dyDescent="0.25">
      <c r="A580" s="41" t="s">
        <v>321</v>
      </c>
      <c r="B580" s="126">
        <v>1125100000</v>
      </c>
      <c r="C580" s="41">
        <v>31111</v>
      </c>
      <c r="D580" s="43" t="s">
        <v>1384</v>
      </c>
      <c r="E580" s="41" t="s">
        <v>396</v>
      </c>
      <c r="F580" s="43" t="s">
        <v>1017</v>
      </c>
      <c r="G580" s="275" t="s">
        <v>341</v>
      </c>
      <c r="H580" s="45" t="s">
        <v>359</v>
      </c>
      <c r="I580" s="109" t="s">
        <v>943</v>
      </c>
      <c r="J580" s="291">
        <v>30000</v>
      </c>
      <c r="K580" s="309">
        <f t="shared" ref="K580:K581" si="1295">J580/12</f>
        <v>2500</v>
      </c>
      <c r="L580" s="309">
        <f t="shared" ref="L580:L581" si="1296">J580/12</f>
        <v>2500</v>
      </c>
      <c r="M580" s="309">
        <f t="shared" ref="M580:M581" si="1297">J580/12</f>
        <v>2500</v>
      </c>
      <c r="N580" s="309">
        <f t="shared" ref="N580:N581" si="1298">J580/12</f>
        <v>2500</v>
      </c>
      <c r="O580" s="309">
        <f t="shared" ref="O580:O581" si="1299">J580/12</f>
        <v>2500</v>
      </c>
      <c r="P580" s="309">
        <f t="shared" ref="P580:P581" si="1300">J580/12</f>
        <v>2500</v>
      </c>
      <c r="Q580" s="309">
        <f t="shared" ref="Q580:Q581" si="1301">J580/12</f>
        <v>2500</v>
      </c>
      <c r="R580" s="309">
        <f t="shared" ref="R580:R581" si="1302">J580/12</f>
        <v>2500</v>
      </c>
      <c r="S580" s="309">
        <f t="shared" ref="S580:S581" si="1303">J580/12</f>
        <v>2500</v>
      </c>
      <c r="T580" s="309">
        <f t="shared" ref="T580:T581" si="1304">J580/12</f>
        <v>2500</v>
      </c>
      <c r="U580" s="309">
        <f t="shared" ref="U580:U581" si="1305">J580/12</f>
        <v>2500</v>
      </c>
      <c r="V580" s="309">
        <f t="shared" ref="V580:V581" si="1306">J580/12</f>
        <v>2500</v>
      </c>
    </row>
    <row r="581" spans="1:22" ht="15" customHeight="1" x14ac:dyDescent="0.25">
      <c r="A581" s="41"/>
      <c r="B581" s="41"/>
      <c r="C581" s="41"/>
      <c r="D581" s="43"/>
      <c r="E581" s="41"/>
      <c r="F581" s="43"/>
      <c r="G581" s="275"/>
      <c r="H581" s="45"/>
      <c r="I581" s="50" t="s">
        <v>825</v>
      </c>
      <c r="J581" s="293">
        <f>SUM(J574:J580)</f>
        <v>40000</v>
      </c>
      <c r="K581" s="312">
        <f t="shared" si="1295"/>
        <v>3333.3333333333335</v>
      </c>
      <c r="L581" s="312">
        <f t="shared" si="1296"/>
        <v>3333.3333333333335</v>
      </c>
      <c r="M581" s="312">
        <f t="shared" si="1297"/>
        <v>3333.3333333333335</v>
      </c>
      <c r="N581" s="312">
        <f t="shared" si="1298"/>
        <v>3333.3333333333335</v>
      </c>
      <c r="O581" s="312">
        <f t="shared" si="1299"/>
        <v>3333.3333333333335</v>
      </c>
      <c r="P581" s="312">
        <f t="shared" si="1300"/>
        <v>3333.3333333333335</v>
      </c>
      <c r="Q581" s="312">
        <f t="shared" si="1301"/>
        <v>3333.3333333333335</v>
      </c>
      <c r="R581" s="312">
        <f t="shared" si="1302"/>
        <v>3333.3333333333335</v>
      </c>
      <c r="S581" s="312">
        <f t="shared" si="1303"/>
        <v>3333.3333333333335</v>
      </c>
      <c r="T581" s="312">
        <f t="shared" si="1304"/>
        <v>3333.3333333333335</v>
      </c>
      <c r="U581" s="312">
        <f t="shared" si="1305"/>
        <v>3333.3333333333335</v>
      </c>
      <c r="V581" s="312">
        <f t="shared" si="1306"/>
        <v>3333.3333333333335</v>
      </c>
    </row>
    <row r="582" spans="1:22" ht="15" customHeight="1" x14ac:dyDescent="0.25">
      <c r="A582" s="41"/>
      <c r="B582" s="41"/>
      <c r="C582" s="41"/>
      <c r="D582" s="43"/>
      <c r="E582" s="41"/>
      <c r="F582" s="104" t="s">
        <v>811</v>
      </c>
      <c r="G582" s="275"/>
      <c r="H582" s="45"/>
      <c r="I582" s="108" t="s">
        <v>812</v>
      </c>
      <c r="J582" s="291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</row>
    <row r="583" spans="1:22" ht="15" customHeight="1" x14ac:dyDescent="0.25">
      <c r="A583" s="41"/>
      <c r="B583" s="41"/>
      <c r="C583" s="41"/>
      <c r="D583" s="43"/>
      <c r="E583" s="41"/>
      <c r="F583" s="104" t="s">
        <v>501</v>
      </c>
      <c r="G583" s="275"/>
      <c r="H583" s="45"/>
      <c r="I583" s="108" t="s">
        <v>852</v>
      </c>
      <c r="J583" s="291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</row>
    <row r="584" spans="1:22" ht="15" customHeight="1" x14ac:dyDescent="0.25">
      <c r="A584" s="41" t="s">
        <v>321</v>
      </c>
      <c r="B584" s="126">
        <v>1125100000</v>
      </c>
      <c r="C584" s="41">
        <v>31111</v>
      </c>
      <c r="D584" s="43" t="s">
        <v>1384</v>
      </c>
      <c r="E584" s="41" t="s">
        <v>396</v>
      </c>
      <c r="F584" s="43" t="s">
        <v>1170</v>
      </c>
      <c r="G584" s="275" t="s">
        <v>341</v>
      </c>
      <c r="H584" s="45" t="s">
        <v>359</v>
      </c>
      <c r="I584" s="109" t="s">
        <v>853</v>
      </c>
      <c r="J584" s="291">
        <v>285000</v>
      </c>
      <c r="K584" s="309">
        <f t="shared" ref="K584" si="1307">J584/12</f>
        <v>23750</v>
      </c>
      <c r="L584" s="309">
        <f t="shared" ref="L584" si="1308">J584/12</f>
        <v>23750</v>
      </c>
      <c r="M584" s="309">
        <f t="shared" ref="M584" si="1309">J584/12</f>
        <v>23750</v>
      </c>
      <c r="N584" s="309">
        <f t="shared" ref="N584" si="1310">J584/12</f>
        <v>23750</v>
      </c>
      <c r="O584" s="309">
        <f t="shared" ref="O584" si="1311">J584/12</f>
        <v>23750</v>
      </c>
      <c r="P584" s="309">
        <f t="shared" ref="P584" si="1312">J584/12</f>
        <v>23750</v>
      </c>
      <c r="Q584" s="309">
        <f t="shared" ref="Q584" si="1313">J584/12</f>
        <v>23750</v>
      </c>
      <c r="R584" s="309">
        <f t="shared" ref="R584" si="1314">J584/12</f>
        <v>23750</v>
      </c>
      <c r="S584" s="309">
        <f t="shared" ref="S584" si="1315">J584/12</f>
        <v>23750</v>
      </c>
      <c r="T584" s="309">
        <f t="shared" ref="T584" si="1316">J584/12</f>
        <v>23750</v>
      </c>
      <c r="U584" s="309">
        <f t="shared" ref="U584" si="1317">J584/12</f>
        <v>23750</v>
      </c>
      <c r="V584" s="309">
        <f t="shared" ref="V584" si="1318">J584/12</f>
        <v>23750</v>
      </c>
    </row>
    <row r="585" spans="1:22" ht="15" customHeight="1" x14ac:dyDescent="0.25">
      <c r="A585" s="41"/>
      <c r="B585" s="41"/>
      <c r="C585" s="41"/>
      <c r="D585" s="43"/>
      <c r="E585" s="41"/>
      <c r="F585" s="104" t="s">
        <v>878</v>
      </c>
      <c r="G585" s="275"/>
      <c r="H585" s="45"/>
      <c r="I585" s="108" t="s">
        <v>858</v>
      </c>
      <c r="J585" s="291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</row>
    <row r="586" spans="1:22" ht="24.95" customHeight="1" x14ac:dyDescent="0.25">
      <c r="A586" s="41" t="s">
        <v>321</v>
      </c>
      <c r="B586" s="126">
        <v>1125100000</v>
      </c>
      <c r="C586" s="41">
        <v>31111</v>
      </c>
      <c r="D586" s="43" t="s">
        <v>1384</v>
      </c>
      <c r="E586" s="41" t="s">
        <v>396</v>
      </c>
      <c r="F586" s="43" t="s">
        <v>1139</v>
      </c>
      <c r="G586" s="275" t="s">
        <v>341</v>
      </c>
      <c r="H586" s="45" t="s">
        <v>359</v>
      </c>
      <c r="I586" s="109" t="s">
        <v>859</v>
      </c>
      <c r="J586" s="291">
        <v>500000</v>
      </c>
      <c r="K586" s="309">
        <f t="shared" ref="K586" si="1319">J586/12</f>
        <v>41666.666666666664</v>
      </c>
      <c r="L586" s="309">
        <f t="shared" ref="L586" si="1320">J586/12</f>
        <v>41666.666666666664</v>
      </c>
      <c r="M586" s="309">
        <f t="shared" ref="M586" si="1321">J586/12</f>
        <v>41666.666666666664</v>
      </c>
      <c r="N586" s="309">
        <f t="shared" ref="N586" si="1322">J586/12</f>
        <v>41666.666666666664</v>
      </c>
      <c r="O586" s="309">
        <f t="shared" ref="O586" si="1323">J586/12</f>
        <v>41666.666666666664</v>
      </c>
      <c r="P586" s="309">
        <f t="shared" ref="P586" si="1324">J586/12</f>
        <v>41666.666666666664</v>
      </c>
      <c r="Q586" s="309">
        <f t="shared" ref="Q586" si="1325">J586/12</f>
        <v>41666.666666666664</v>
      </c>
      <c r="R586" s="309">
        <f t="shared" ref="R586" si="1326">J586/12</f>
        <v>41666.666666666664</v>
      </c>
      <c r="S586" s="309">
        <f t="shared" ref="S586" si="1327">J586/12</f>
        <v>41666.666666666664</v>
      </c>
      <c r="T586" s="309">
        <f t="shared" ref="T586" si="1328">J586/12</f>
        <v>41666.666666666664</v>
      </c>
      <c r="U586" s="309">
        <f t="shared" ref="U586" si="1329">J586/12</f>
        <v>41666.666666666664</v>
      </c>
      <c r="V586" s="309">
        <f t="shared" ref="V586" si="1330">J586/12</f>
        <v>41666.666666666664</v>
      </c>
    </row>
    <row r="587" spans="1:22" ht="15" customHeight="1" x14ac:dyDescent="0.25">
      <c r="A587" s="41"/>
      <c r="B587" s="41"/>
      <c r="C587" s="41"/>
      <c r="D587" s="43"/>
      <c r="E587" s="41"/>
      <c r="F587" s="104" t="s">
        <v>880</v>
      </c>
      <c r="G587" s="275"/>
      <c r="H587" s="45"/>
      <c r="I587" s="108" t="s">
        <v>828</v>
      </c>
      <c r="J587" s="291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</row>
    <row r="588" spans="1:22" ht="15" customHeight="1" x14ac:dyDescent="0.25">
      <c r="A588" s="41" t="s">
        <v>321</v>
      </c>
      <c r="B588" s="126">
        <v>1125100000</v>
      </c>
      <c r="C588" s="41">
        <v>31111</v>
      </c>
      <c r="D588" s="43" t="s">
        <v>1384</v>
      </c>
      <c r="E588" s="41" t="s">
        <v>396</v>
      </c>
      <c r="F588" s="43" t="s">
        <v>1140</v>
      </c>
      <c r="G588" s="275" t="s">
        <v>341</v>
      </c>
      <c r="H588" s="45" t="s">
        <v>359</v>
      </c>
      <c r="I588" s="109" t="s">
        <v>830</v>
      </c>
      <c r="J588" s="291">
        <v>2000</v>
      </c>
      <c r="K588" s="309">
        <f t="shared" ref="K588:K591" si="1331">J588/12</f>
        <v>166.66666666666666</v>
      </c>
      <c r="L588" s="309">
        <f t="shared" ref="L588:L591" si="1332">J588/12</f>
        <v>166.66666666666666</v>
      </c>
      <c r="M588" s="309">
        <f t="shared" ref="M588:M591" si="1333">J588/12</f>
        <v>166.66666666666666</v>
      </c>
      <c r="N588" s="309">
        <f t="shared" ref="N588:N591" si="1334">J588/12</f>
        <v>166.66666666666666</v>
      </c>
      <c r="O588" s="309">
        <f t="shared" ref="O588:O591" si="1335">J588/12</f>
        <v>166.66666666666666</v>
      </c>
      <c r="P588" s="309">
        <f t="shared" ref="P588:P591" si="1336">J588/12</f>
        <v>166.66666666666666</v>
      </c>
      <c r="Q588" s="309">
        <f t="shared" ref="Q588:Q591" si="1337">J588/12</f>
        <v>166.66666666666666</v>
      </c>
      <c r="R588" s="309">
        <f t="shared" ref="R588:R591" si="1338">J588/12</f>
        <v>166.66666666666666</v>
      </c>
      <c r="S588" s="309">
        <f t="shared" ref="S588:S591" si="1339">J588/12</f>
        <v>166.66666666666666</v>
      </c>
      <c r="T588" s="309">
        <f t="shared" ref="T588:T591" si="1340">J588/12</f>
        <v>166.66666666666666</v>
      </c>
      <c r="U588" s="309">
        <f t="shared" ref="U588:U591" si="1341">J588/12</f>
        <v>166.66666666666666</v>
      </c>
      <c r="V588" s="309">
        <f t="shared" ref="V588:V591" si="1342">J588/12</f>
        <v>166.66666666666666</v>
      </c>
    </row>
    <row r="589" spans="1:22" ht="15" customHeight="1" x14ac:dyDescent="0.25">
      <c r="A589" s="41" t="s">
        <v>321</v>
      </c>
      <c r="B589" s="126">
        <v>1125100000</v>
      </c>
      <c r="C589" s="41">
        <v>31111</v>
      </c>
      <c r="D589" s="43" t="s">
        <v>1384</v>
      </c>
      <c r="E589" s="41" t="s">
        <v>396</v>
      </c>
      <c r="F589" s="43" t="s">
        <v>1141</v>
      </c>
      <c r="G589" s="275" t="s">
        <v>341</v>
      </c>
      <c r="H589" s="45" t="s">
        <v>359</v>
      </c>
      <c r="I589" s="109" t="s">
        <v>829</v>
      </c>
      <c r="J589" s="291">
        <v>2000</v>
      </c>
      <c r="K589" s="309">
        <f t="shared" si="1331"/>
        <v>166.66666666666666</v>
      </c>
      <c r="L589" s="309">
        <f t="shared" si="1332"/>
        <v>166.66666666666666</v>
      </c>
      <c r="M589" s="309">
        <f t="shared" si="1333"/>
        <v>166.66666666666666</v>
      </c>
      <c r="N589" s="309">
        <f t="shared" si="1334"/>
        <v>166.66666666666666</v>
      </c>
      <c r="O589" s="309">
        <f t="shared" si="1335"/>
        <v>166.66666666666666</v>
      </c>
      <c r="P589" s="309">
        <f t="shared" si="1336"/>
        <v>166.66666666666666</v>
      </c>
      <c r="Q589" s="309">
        <f t="shared" si="1337"/>
        <v>166.66666666666666</v>
      </c>
      <c r="R589" s="309">
        <f t="shared" si="1338"/>
        <v>166.66666666666666</v>
      </c>
      <c r="S589" s="309">
        <f t="shared" si="1339"/>
        <v>166.66666666666666</v>
      </c>
      <c r="T589" s="309">
        <f t="shared" si="1340"/>
        <v>166.66666666666666</v>
      </c>
      <c r="U589" s="309">
        <f t="shared" si="1341"/>
        <v>166.66666666666666</v>
      </c>
      <c r="V589" s="309">
        <f t="shared" si="1342"/>
        <v>166.66666666666666</v>
      </c>
    </row>
    <row r="590" spans="1:22" ht="15" customHeight="1" x14ac:dyDescent="0.25">
      <c r="A590" s="41"/>
      <c r="B590" s="41"/>
      <c r="C590" s="41"/>
      <c r="D590" s="43"/>
      <c r="E590" s="41"/>
      <c r="F590" s="43"/>
      <c r="G590" s="275"/>
      <c r="H590" s="45"/>
      <c r="I590" s="50" t="s">
        <v>833</v>
      </c>
      <c r="J590" s="293">
        <f>SUM(J582:J589)</f>
        <v>789000</v>
      </c>
      <c r="K590" s="312">
        <f t="shared" si="1331"/>
        <v>65750</v>
      </c>
      <c r="L590" s="312">
        <f t="shared" si="1332"/>
        <v>65750</v>
      </c>
      <c r="M590" s="312">
        <f t="shared" si="1333"/>
        <v>65750</v>
      </c>
      <c r="N590" s="312">
        <f t="shared" si="1334"/>
        <v>65750</v>
      </c>
      <c r="O590" s="312">
        <f t="shared" si="1335"/>
        <v>65750</v>
      </c>
      <c r="P590" s="312">
        <f t="shared" si="1336"/>
        <v>65750</v>
      </c>
      <c r="Q590" s="312">
        <f t="shared" si="1337"/>
        <v>65750</v>
      </c>
      <c r="R590" s="312">
        <f t="shared" si="1338"/>
        <v>65750</v>
      </c>
      <c r="S590" s="312">
        <f t="shared" si="1339"/>
        <v>65750</v>
      </c>
      <c r="T590" s="312">
        <f t="shared" si="1340"/>
        <v>65750</v>
      </c>
      <c r="U590" s="312">
        <f t="shared" si="1341"/>
        <v>65750</v>
      </c>
      <c r="V590" s="312">
        <f t="shared" si="1342"/>
        <v>65750</v>
      </c>
    </row>
    <row r="591" spans="1:22" ht="24.95" customHeight="1" x14ac:dyDescent="0.25">
      <c r="A591" s="41"/>
      <c r="B591" s="41"/>
      <c r="C591" s="41"/>
      <c r="D591" s="43"/>
      <c r="E591" s="41"/>
      <c r="F591" s="43"/>
      <c r="G591" s="275"/>
      <c r="H591" s="45"/>
      <c r="I591" s="53" t="s">
        <v>398</v>
      </c>
      <c r="J591" s="294">
        <f>J573+J581+J590</f>
        <v>2501168.5632876707</v>
      </c>
      <c r="K591" s="326">
        <f t="shared" si="1331"/>
        <v>208430.71360730589</v>
      </c>
      <c r="L591" s="326">
        <f t="shared" si="1332"/>
        <v>208430.71360730589</v>
      </c>
      <c r="M591" s="326">
        <f t="shared" si="1333"/>
        <v>208430.71360730589</v>
      </c>
      <c r="N591" s="326">
        <f t="shared" si="1334"/>
        <v>208430.71360730589</v>
      </c>
      <c r="O591" s="326">
        <f t="shared" si="1335"/>
        <v>208430.71360730589</v>
      </c>
      <c r="P591" s="326">
        <f t="shared" si="1336"/>
        <v>208430.71360730589</v>
      </c>
      <c r="Q591" s="326">
        <f t="shared" si="1337"/>
        <v>208430.71360730589</v>
      </c>
      <c r="R591" s="326">
        <f t="shared" si="1338"/>
        <v>208430.71360730589</v>
      </c>
      <c r="S591" s="326">
        <f t="shared" si="1339"/>
        <v>208430.71360730589</v>
      </c>
      <c r="T591" s="326">
        <f t="shared" si="1340"/>
        <v>208430.71360730589</v>
      </c>
      <c r="U591" s="326">
        <f t="shared" si="1341"/>
        <v>208430.71360730589</v>
      </c>
      <c r="V591" s="326">
        <f t="shared" si="1342"/>
        <v>208430.71360730589</v>
      </c>
    </row>
    <row r="592" spans="1:22" ht="15" customHeight="1" x14ac:dyDescent="0.25">
      <c r="A592" s="38" t="s">
        <v>170</v>
      </c>
      <c r="B592" s="51"/>
      <c r="C592" s="13"/>
      <c r="D592" s="39"/>
      <c r="E592" s="13"/>
      <c r="F592" s="13"/>
      <c r="G592" s="277"/>
      <c r="H592" s="40"/>
      <c r="I592" s="55"/>
      <c r="J592" s="13"/>
      <c r="K592" s="311"/>
      <c r="L592" s="311"/>
      <c r="M592" s="311"/>
      <c r="N592" s="311"/>
      <c r="O592" s="311"/>
      <c r="P592" s="311"/>
      <c r="Q592" s="311"/>
      <c r="R592" s="311"/>
      <c r="S592" s="311"/>
      <c r="T592" s="311"/>
      <c r="U592" s="311"/>
      <c r="V592" s="311"/>
    </row>
    <row r="593" spans="1:22" ht="15" customHeight="1" x14ac:dyDescent="0.25">
      <c r="A593" s="41"/>
      <c r="B593" s="41"/>
      <c r="C593" s="41"/>
      <c r="D593" s="43"/>
      <c r="E593" s="41"/>
      <c r="F593" s="44">
        <v>1000</v>
      </c>
      <c r="G593" s="275"/>
      <c r="H593" s="45"/>
      <c r="I593" s="108" t="s">
        <v>326</v>
      </c>
      <c r="J593" s="291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</row>
    <row r="594" spans="1:22" ht="15" customHeight="1" x14ac:dyDescent="0.25">
      <c r="A594" s="41"/>
      <c r="B594" s="41"/>
      <c r="C594" s="41"/>
      <c r="D594" s="43"/>
      <c r="E594" s="41"/>
      <c r="F594" s="44">
        <v>1100</v>
      </c>
      <c r="G594" s="275"/>
      <c r="H594" s="45"/>
      <c r="I594" s="108" t="s">
        <v>327</v>
      </c>
      <c r="J594" s="291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</row>
    <row r="595" spans="1:22" ht="15" customHeight="1" x14ac:dyDescent="0.25">
      <c r="A595" s="41" t="s">
        <v>321</v>
      </c>
      <c r="B595" s="114">
        <v>1525811100</v>
      </c>
      <c r="C595" s="41">
        <v>31111</v>
      </c>
      <c r="D595" s="43" t="s">
        <v>1385</v>
      </c>
      <c r="E595" s="41" t="s">
        <v>343</v>
      </c>
      <c r="F595" s="41">
        <v>1131</v>
      </c>
      <c r="G595" s="275" t="s">
        <v>323</v>
      </c>
      <c r="H595" s="45" t="s">
        <v>333</v>
      </c>
      <c r="I595" s="109" t="s">
        <v>325</v>
      </c>
      <c r="J595" s="291">
        <f>Nómina!T186</f>
        <v>884532</v>
      </c>
      <c r="K595" s="309">
        <f t="shared" ref="K595:K598" si="1343">J595/12</f>
        <v>73711</v>
      </c>
      <c r="L595" s="309">
        <f t="shared" ref="L595:L598" si="1344">J595/12</f>
        <v>73711</v>
      </c>
      <c r="M595" s="309">
        <f t="shared" ref="M595:M598" si="1345">J595/12</f>
        <v>73711</v>
      </c>
      <c r="N595" s="309">
        <f t="shared" ref="N595:N598" si="1346">J595/12</f>
        <v>73711</v>
      </c>
      <c r="O595" s="309">
        <f t="shared" ref="O595:O598" si="1347">J595/12</f>
        <v>73711</v>
      </c>
      <c r="P595" s="309">
        <f t="shared" ref="P595:P598" si="1348">J595/12</f>
        <v>73711</v>
      </c>
      <c r="Q595" s="309">
        <f t="shared" ref="Q595:Q598" si="1349">J595/12</f>
        <v>73711</v>
      </c>
      <c r="R595" s="309">
        <f t="shared" ref="R595:R598" si="1350">J595/12</f>
        <v>73711</v>
      </c>
      <c r="S595" s="309">
        <f t="shared" ref="S595:S598" si="1351">J595/12</f>
        <v>73711</v>
      </c>
      <c r="T595" s="309">
        <f t="shared" ref="T595:T598" si="1352">J595/12</f>
        <v>73711</v>
      </c>
      <c r="U595" s="309">
        <f t="shared" ref="U595:U598" si="1353">J595/12</f>
        <v>73711</v>
      </c>
      <c r="V595" s="309">
        <f t="shared" ref="V595:V598" si="1354">J595/12</f>
        <v>73711</v>
      </c>
    </row>
    <row r="596" spans="1:22" ht="15" customHeight="1" x14ac:dyDescent="0.25">
      <c r="A596" s="41" t="s">
        <v>321</v>
      </c>
      <c r="B596" s="114">
        <v>1525811100</v>
      </c>
      <c r="C596" s="41">
        <v>31111</v>
      </c>
      <c r="D596" s="43" t="s">
        <v>1385</v>
      </c>
      <c r="E596" s="41" t="s">
        <v>343</v>
      </c>
      <c r="F596" s="41">
        <v>1132</v>
      </c>
      <c r="G596" s="275" t="s">
        <v>323</v>
      </c>
      <c r="H596" s="45" t="s">
        <v>333</v>
      </c>
      <c r="I596" s="109" t="s">
        <v>335</v>
      </c>
      <c r="J596" s="291">
        <f>Nómina!U186</f>
        <v>88453.2</v>
      </c>
      <c r="K596" s="309">
        <f t="shared" si="1343"/>
        <v>7371.0999999999995</v>
      </c>
      <c r="L596" s="309">
        <f t="shared" si="1344"/>
        <v>7371.0999999999995</v>
      </c>
      <c r="M596" s="309">
        <f t="shared" si="1345"/>
        <v>7371.0999999999995</v>
      </c>
      <c r="N596" s="309">
        <f t="shared" si="1346"/>
        <v>7371.0999999999995</v>
      </c>
      <c r="O596" s="309">
        <f t="shared" si="1347"/>
        <v>7371.0999999999995</v>
      </c>
      <c r="P596" s="309">
        <f t="shared" si="1348"/>
        <v>7371.0999999999995</v>
      </c>
      <c r="Q596" s="309">
        <f t="shared" si="1349"/>
        <v>7371.0999999999995</v>
      </c>
      <c r="R596" s="309">
        <f t="shared" si="1350"/>
        <v>7371.0999999999995</v>
      </c>
      <c r="S596" s="309">
        <f t="shared" si="1351"/>
        <v>7371.0999999999995</v>
      </c>
      <c r="T596" s="309">
        <f t="shared" si="1352"/>
        <v>7371.0999999999995</v>
      </c>
      <c r="U596" s="309">
        <f t="shared" si="1353"/>
        <v>7371.0999999999995</v>
      </c>
      <c r="V596" s="309">
        <f t="shared" si="1354"/>
        <v>7371.0999999999995</v>
      </c>
    </row>
    <row r="597" spans="1:22" ht="15" customHeight="1" x14ac:dyDescent="0.25">
      <c r="A597" s="41" t="s">
        <v>321</v>
      </c>
      <c r="B597" s="114">
        <v>1525811100</v>
      </c>
      <c r="C597" s="41">
        <v>31111</v>
      </c>
      <c r="D597" s="43" t="s">
        <v>1385</v>
      </c>
      <c r="E597" s="41" t="s">
        <v>343</v>
      </c>
      <c r="F597" s="41">
        <v>1133</v>
      </c>
      <c r="G597" s="275" t="s">
        <v>323</v>
      </c>
      <c r="H597" s="45" t="s">
        <v>333</v>
      </c>
      <c r="I597" s="111" t="s">
        <v>336</v>
      </c>
      <c r="J597" s="291">
        <f>Nómina!V186</f>
        <v>88453.2</v>
      </c>
      <c r="K597" s="309">
        <f t="shared" si="1343"/>
        <v>7371.0999999999995</v>
      </c>
      <c r="L597" s="309">
        <f t="shared" si="1344"/>
        <v>7371.0999999999995</v>
      </c>
      <c r="M597" s="309">
        <f t="shared" si="1345"/>
        <v>7371.0999999999995</v>
      </c>
      <c r="N597" s="309">
        <f t="shared" si="1346"/>
        <v>7371.0999999999995</v>
      </c>
      <c r="O597" s="309">
        <f t="shared" si="1347"/>
        <v>7371.0999999999995</v>
      </c>
      <c r="P597" s="309">
        <f t="shared" si="1348"/>
        <v>7371.0999999999995</v>
      </c>
      <c r="Q597" s="309">
        <f t="shared" si="1349"/>
        <v>7371.0999999999995</v>
      </c>
      <c r="R597" s="309">
        <f t="shared" si="1350"/>
        <v>7371.0999999999995</v>
      </c>
      <c r="S597" s="309">
        <f t="shared" si="1351"/>
        <v>7371.0999999999995</v>
      </c>
      <c r="T597" s="309">
        <f t="shared" si="1352"/>
        <v>7371.0999999999995</v>
      </c>
      <c r="U597" s="309">
        <f t="shared" si="1353"/>
        <v>7371.0999999999995</v>
      </c>
      <c r="V597" s="309">
        <f t="shared" si="1354"/>
        <v>7371.0999999999995</v>
      </c>
    </row>
    <row r="598" spans="1:22" ht="15" customHeight="1" x14ac:dyDescent="0.25">
      <c r="A598" s="41" t="s">
        <v>321</v>
      </c>
      <c r="B598" s="114">
        <v>1525811100</v>
      </c>
      <c r="C598" s="41">
        <v>31111</v>
      </c>
      <c r="D598" s="43" t="s">
        <v>1385</v>
      </c>
      <c r="E598" s="41" t="s">
        <v>343</v>
      </c>
      <c r="F598" s="41">
        <v>1134</v>
      </c>
      <c r="G598" s="275" t="s">
        <v>323</v>
      </c>
      <c r="H598" s="45" t="s">
        <v>333</v>
      </c>
      <c r="I598" s="111" t="s">
        <v>337</v>
      </c>
      <c r="J598" s="291">
        <f>Nómina!W186</f>
        <v>88453.2</v>
      </c>
      <c r="K598" s="309">
        <f t="shared" si="1343"/>
        <v>7371.0999999999995</v>
      </c>
      <c r="L598" s="309">
        <f t="shared" si="1344"/>
        <v>7371.0999999999995</v>
      </c>
      <c r="M598" s="309">
        <f t="shared" si="1345"/>
        <v>7371.0999999999995</v>
      </c>
      <c r="N598" s="309">
        <f t="shared" si="1346"/>
        <v>7371.0999999999995</v>
      </c>
      <c r="O598" s="309">
        <f t="shared" si="1347"/>
        <v>7371.0999999999995</v>
      </c>
      <c r="P598" s="309">
        <f t="shared" si="1348"/>
        <v>7371.0999999999995</v>
      </c>
      <c r="Q598" s="309">
        <f t="shared" si="1349"/>
        <v>7371.0999999999995</v>
      </c>
      <c r="R598" s="309">
        <f t="shared" si="1350"/>
        <v>7371.0999999999995</v>
      </c>
      <c r="S598" s="309">
        <f t="shared" si="1351"/>
        <v>7371.0999999999995</v>
      </c>
      <c r="T598" s="309">
        <f t="shared" si="1352"/>
        <v>7371.0999999999995</v>
      </c>
      <c r="U598" s="309">
        <f t="shared" si="1353"/>
        <v>7371.0999999999995</v>
      </c>
      <c r="V598" s="309">
        <f t="shared" si="1354"/>
        <v>7371.0999999999995</v>
      </c>
    </row>
    <row r="599" spans="1:22" ht="15" customHeight="1" x14ac:dyDescent="0.25">
      <c r="A599" s="41"/>
      <c r="B599" s="114"/>
      <c r="C599" s="41"/>
      <c r="D599" s="43"/>
      <c r="E599" s="41"/>
      <c r="F599" s="44">
        <v>1300</v>
      </c>
      <c r="G599" s="275"/>
      <c r="H599" s="45"/>
      <c r="I599" s="108" t="s">
        <v>328</v>
      </c>
      <c r="J599" s="291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</row>
    <row r="600" spans="1:22" ht="15" customHeight="1" x14ac:dyDescent="0.25">
      <c r="A600" s="41" t="s">
        <v>321</v>
      </c>
      <c r="B600" s="114">
        <v>1525811100</v>
      </c>
      <c r="C600" s="41">
        <v>31111</v>
      </c>
      <c r="D600" s="43" t="s">
        <v>1385</v>
      </c>
      <c r="E600" s="41" t="s">
        <v>343</v>
      </c>
      <c r="F600" s="41">
        <v>1321</v>
      </c>
      <c r="G600" s="275" t="s">
        <v>323</v>
      </c>
      <c r="H600" s="45" t="s">
        <v>333</v>
      </c>
      <c r="I600" s="109" t="s">
        <v>329</v>
      </c>
      <c r="J600" s="291">
        <f>Nómina!Y186</f>
        <v>18902.327671232877</v>
      </c>
      <c r="K600" s="309">
        <f t="shared" ref="K600:K602" si="1355">J600/12</f>
        <v>1575.1939726027397</v>
      </c>
      <c r="L600" s="309">
        <f t="shared" ref="L600:L602" si="1356">J600/12</f>
        <v>1575.1939726027397</v>
      </c>
      <c r="M600" s="309">
        <f t="shared" ref="M600:M602" si="1357">J600/12</f>
        <v>1575.1939726027397</v>
      </c>
      <c r="N600" s="309">
        <f t="shared" ref="N600:N602" si="1358">J600/12</f>
        <v>1575.1939726027397</v>
      </c>
      <c r="O600" s="309">
        <f t="shared" ref="O600:O602" si="1359">J600/12</f>
        <v>1575.1939726027397</v>
      </c>
      <c r="P600" s="309">
        <f t="shared" ref="P600:P602" si="1360">J600/12</f>
        <v>1575.1939726027397</v>
      </c>
      <c r="Q600" s="309">
        <f t="shared" ref="Q600:Q602" si="1361">J600/12</f>
        <v>1575.1939726027397</v>
      </c>
      <c r="R600" s="309">
        <f t="shared" ref="R600:R602" si="1362">J600/12</f>
        <v>1575.1939726027397</v>
      </c>
      <c r="S600" s="309">
        <f t="shared" ref="S600:S602" si="1363">J600/12</f>
        <v>1575.1939726027397</v>
      </c>
      <c r="T600" s="309">
        <f t="shared" ref="T600:T602" si="1364">J600/12</f>
        <v>1575.1939726027397</v>
      </c>
      <c r="U600" s="309">
        <f t="shared" ref="U600:U602" si="1365">J600/12</f>
        <v>1575.1939726027397</v>
      </c>
      <c r="V600" s="309">
        <f t="shared" ref="V600:V602" si="1366">J600/12</f>
        <v>1575.1939726027397</v>
      </c>
    </row>
    <row r="601" spans="1:22" ht="15" customHeight="1" x14ac:dyDescent="0.25">
      <c r="A601" s="41" t="s">
        <v>321</v>
      </c>
      <c r="B601" s="114">
        <v>1525811100</v>
      </c>
      <c r="C601" s="41">
        <v>31111</v>
      </c>
      <c r="D601" s="43" t="s">
        <v>1385</v>
      </c>
      <c r="E601" s="41" t="s">
        <v>343</v>
      </c>
      <c r="F601" s="41">
        <v>1323</v>
      </c>
      <c r="G601" s="275" t="s">
        <v>323</v>
      </c>
      <c r="H601" s="45" t="s">
        <v>333</v>
      </c>
      <c r="I601" s="109" t="s">
        <v>330</v>
      </c>
      <c r="J601" s="291">
        <f>Nómina!Z186</f>
        <v>110692.07671232875</v>
      </c>
      <c r="K601" s="309">
        <f t="shared" si="1355"/>
        <v>9224.339726027396</v>
      </c>
      <c r="L601" s="309">
        <f t="shared" si="1356"/>
        <v>9224.339726027396</v>
      </c>
      <c r="M601" s="309">
        <f t="shared" si="1357"/>
        <v>9224.339726027396</v>
      </c>
      <c r="N601" s="309">
        <f t="shared" si="1358"/>
        <v>9224.339726027396</v>
      </c>
      <c r="O601" s="309">
        <f t="shared" si="1359"/>
        <v>9224.339726027396</v>
      </c>
      <c r="P601" s="309">
        <f t="shared" si="1360"/>
        <v>9224.339726027396</v>
      </c>
      <c r="Q601" s="309">
        <f t="shared" si="1361"/>
        <v>9224.339726027396</v>
      </c>
      <c r="R601" s="309">
        <f t="shared" si="1362"/>
        <v>9224.339726027396</v>
      </c>
      <c r="S601" s="309">
        <f t="shared" si="1363"/>
        <v>9224.339726027396</v>
      </c>
      <c r="T601" s="309">
        <f t="shared" si="1364"/>
        <v>9224.339726027396</v>
      </c>
      <c r="U601" s="309">
        <f t="shared" si="1365"/>
        <v>9224.339726027396</v>
      </c>
      <c r="V601" s="309">
        <f t="shared" si="1366"/>
        <v>9224.339726027396</v>
      </c>
    </row>
    <row r="602" spans="1:22" ht="15" customHeight="1" x14ac:dyDescent="0.25">
      <c r="A602" s="41"/>
      <c r="B602" s="41"/>
      <c r="C602" s="41"/>
      <c r="D602" s="43"/>
      <c r="E602" s="41"/>
      <c r="F602" s="41"/>
      <c r="G602" s="275"/>
      <c r="H602" s="45"/>
      <c r="I602" s="50" t="s">
        <v>338</v>
      </c>
      <c r="J602" s="293">
        <f>SUM(J593:J601)</f>
        <v>1279486.0043835614</v>
      </c>
      <c r="K602" s="312">
        <f t="shared" si="1355"/>
        <v>106623.83369863011</v>
      </c>
      <c r="L602" s="312">
        <f t="shared" si="1356"/>
        <v>106623.83369863011</v>
      </c>
      <c r="M602" s="312">
        <f t="shared" si="1357"/>
        <v>106623.83369863011</v>
      </c>
      <c r="N602" s="312">
        <f t="shared" si="1358"/>
        <v>106623.83369863011</v>
      </c>
      <c r="O602" s="312">
        <f t="shared" si="1359"/>
        <v>106623.83369863011</v>
      </c>
      <c r="P602" s="312">
        <f t="shared" si="1360"/>
        <v>106623.83369863011</v>
      </c>
      <c r="Q602" s="312">
        <f t="shared" si="1361"/>
        <v>106623.83369863011</v>
      </c>
      <c r="R602" s="312">
        <f t="shared" si="1362"/>
        <v>106623.83369863011</v>
      </c>
      <c r="S602" s="312">
        <f t="shared" si="1363"/>
        <v>106623.83369863011</v>
      </c>
      <c r="T602" s="312">
        <f t="shared" si="1364"/>
        <v>106623.83369863011</v>
      </c>
      <c r="U602" s="312">
        <f t="shared" si="1365"/>
        <v>106623.83369863011</v>
      </c>
      <c r="V602" s="312">
        <f t="shared" si="1366"/>
        <v>106623.83369863011</v>
      </c>
    </row>
    <row r="603" spans="1:22" ht="15" customHeight="1" x14ac:dyDescent="0.25">
      <c r="A603" s="41"/>
      <c r="B603" s="41"/>
      <c r="C603" s="41"/>
      <c r="D603" s="43"/>
      <c r="E603" s="41"/>
      <c r="F603" s="44">
        <v>3000</v>
      </c>
      <c r="G603" s="275"/>
      <c r="H603" s="45"/>
      <c r="I603" s="112" t="s">
        <v>852</v>
      </c>
      <c r="J603" s="29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</row>
    <row r="604" spans="1:22" ht="15" customHeight="1" x14ac:dyDescent="0.25">
      <c r="A604" s="41"/>
      <c r="B604" s="41"/>
      <c r="C604" s="41"/>
      <c r="D604" s="43"/>
      <c r="E604" s="41"/>
      <c r="F604" s="44">
        <v>3700</v>
      </c>
      <c r="G604" s="275"/>
      <c r="H604" s="45"/>
      <c r="I604" s="112" t="s">
        <v>881</v>
      </c>
      <c r="J604" s="29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</row>
    <row r="605" spans="1:22" ht="15" customHeight="1" x14ac:dyDescent="0.25">
      <c r="A605" s="41" t="s">
        <v>321</v>
      </c>
      <c r="B605" s="126">
        <v>1125100000</v>
      </c>
      <c r="C605" s="41">
        <v>31111</v>
      </c>
      <c r="D605" s="43" t="s">
        <v>1385</v>
      </c>
      <c r="E605" s="41" t="s">
        <v>343</v>
      </c>
      <c r="F605" s="41">
        <v>3721</v>
      </c>
      <c r="G605" s="275" t="s">
        <v>323</v>
      </c>
      <c r="H605" s="45" t="s">
        <v>333</v>
      </c>
      <c r="I605" s="111" t="s">
        <v>830</v>
      </c>
      <c r="J605" s="291">
        <v>5000</v>
      </c>
      <c r="K605" s="309">
        <f t="shared" ref="K605:K607" si="1367">J605/12</f>
        <v>416.66666666666669</v>
      </c>
      <c r="L605" s="309">
        <f t="shared" ref="L605:L607" si="1368">J605/12</f>
        <v>416.66666666666669</v>
      </c>
      <c r="M605" s="309">
        <f t="shared" ref="M605:M607" si="1369">J605/12</f>
        <v>416.66666666666669</v>
      </c>
      <c r="N605" s="309">
        <f t="shared" ref="N605:N607" si="1370">J605/12</f>
        <v>416.66666666666669</v>
      </c>
      <c r="O605" s="309">
        <f t="shared" ref="O605:O607" si="1371">J605/12</f>
        <v>416.66666666666669</v>
      </c>
      <c r="P605" s="309">
        <f t="shared" ref="P605:P607" si="1372">J605/12</f>
        <v>416.66666666666669</v>
      </c>
      <c r="Q605" s="309">
        <f t="shared" ref="Q605:Q607" si="1373">J605/12</f>
        <v>416.66666666666669</v>
      </c>
      <c r="R605" s="309">
        <f t="shared" ref="R605:R607" si="1374">J605/12</f>
        <v>416.66666666666669</v>
      </c>
      <c r="S605" s="309">
        <f t="shared" ref="S605:S607" si="1375">J605/12</f>
        <v>416.66666666666669</v>
      </c>
      <c r="T605" s="309">
        <f t="shared" ref="T605:T607" si="1376">J605/12</f>
        <v>416.66666666666669</v>
      </c>
      <c r="U605" s="309">
        <f t="shared" ref="U605:U607" si="1377">J605/12</f>
        <v>416.66666666666669</v>
      </c>
      <c r="V605" s="309">
        <f t="shared" ref="V605:V607" si="1378">J605/12</f>
        <v>416.66666666666669</v>
      </c>
    </row>
    <row r="606" spans="1:22" ht="15" customHeight="1" x14ac:dyDescent="0.25">
      <c r="A606" s="41" t="s">
        <v>321</v>
      </c>
      <c r="B606" s="126">
        <v>1125100000</v>
      </c>
      <c r="C606" s="41">
        <v>31111</v>
      </c>
      <c r="D606" s="43" t="s">
        <v>1385</v>
      </c>
      <c r="E606" s="41" t="s">
        <v>343</v>
      </c>
      <c r="F606" s="41">
        <v>3751</v>
      </c>
      <c r="G606" s="275" t="s">
        <v>323</v>
      </c>
      <c r="H606" s="45" t="s">
        <v>333</v>
      </c>
      <c r="I606" s="111" t="s">
        <v>829</v>
      </c>
      <c r="J606" s="291">
        <v>5000</v>
      </c>
      <c r="K606" s="309">
        <f t="shared" si="1367"/>
        <v>416.66666666666669</v>
      </c>
      <c r="L606" s="309">
        <f t="shared" si="1368"/>
        <v>416.66666666666669</v>
      </c>
      <c r="M606" s="309">
        <f t="shared" si="1369"/>
        <v>416.66666666666669</v>
      </c>
      <c r="N606" s="309">
        <f t="shared" si="1370"/>
        <v>416.66666666666669</v>
      </c>
      <c r="O606" s="309">
        <f t="shared" si="1371"/>
        <v>416.66666666666669</v>
      </c>
      <c r="P606" s="309">
        <f t="shared" si="1372"/>
        <v>416.66666666666669</v>
      </c>
      <c r="Q606" s="309">
        <f t="shared" si="1373"/>
        <v>416.66666666666669</v>
      </c>
      <c r="R606" s="309">
        <f t="shared" si="1374"/>
        <v>416.66666666666669</v>
      </c>
      <c r="S606" s="309">
        <f t="shared" si="1375"/>
        <v>416.66666666666669</v>
      </c>
      <c r="T606" s="309">
        <f t="shared" si="1376"/>
        <v>416.66666666666669</v>
      </c>
      <c r="U606" s="309">
        <f t="shared" si="1377"/>
        <v>416.66666666666669</v>
      </c>
      <c r="V606" s="309">
        <f t="shared" si="1378"/>
        <v>416.66666666666669</v>
      </c>
    </row>
    <row r="607" spans="1:22" ht="15" customHeight="1" x14ac:dyDescent="0.25">
      <c r="A607" s="41"/>
      <c r="B607" s="41"/>
      <c r="C607" s="41"/>
      <c r="D607" s="43"/>
      <c r="E607" s="41"/>
      <c r="F607" s="41"/>
      <c r="G607" s="275"/>
      <c r="H607" s="45"/>
      <c r="I607" s="50" t="s">
        <v>825</v>
      </c>
      <c r="J607" s="293">
        <f>SUM(J603:J606)</f>
        <v>10000</v>
      </c>
      <c r="K607" s="312">
        <f t="shared" si="1367"/>
        <v>833.33333333333337</v>
      </c>
      <c r="L607" s="312">
        <f t="shared" si="1368"/>
        <v>833.33333333333337</v>
      </c>
      <c r="M607" s="312">
        <f t="shared" si="1369"/>
        <v>833.33333333333337</v>
      </c>
      <c r="N607" s="312">
        <f t="shared" si="1370"/>
        <v>833.33333333333337</v>
      </c>
      <c r="O607" s="312">
        <f t="shared" si="1371"/>
        <v>833.33333333333337</v>
      </c>
      <c r="P607" s="312">
        <f t="shared" si="1372"/>
        <v>833.33333333333337</v>
      </c>
      <c r="Q607" s="312">
        <f t="shared" si="1373"/>
        <v>833.33333333333337</v>
      </c>
      <c r="R607" s="312">
        <f t="shared" si="1374"/>
        <v>833.33333333333337</v>
      </c>
      <c r="S607" s="312">
        <f t="shared" si="1375"/>
        <v>833.33333333333337</v>
      </c>
      <c r="T607" s="312">
        <f t="shared" si="1376"/>
        <v>833.33333333333337</v>
      </c>
      <c r="U607" s="312">
        <f t="shared" si="1377"/>
        <v>833.33333333333337</v>
      </c>
      <c r="V607" s="312">
        <f t="shared" si="1378"/>
        <v>833.33333333333337</v>
      </c>
    </row>
    <row r="608" spans="1:22" ht="15" customHeight="1" x14ac:dyDescent="0.25">
      <c r="A608" s="41"/>
      <c r="B608" s="41"/>
      <c r="C608" s="41"/>
      <c r="D608" s="43"/>
      <c r="E608" s="41"/>
      <c r="F608" s="104" t="s">
        <v>892</v>
      </c>
      <c r="G608" s="275"/>
      <c r="H608" s="45"/>
      <c r="I608" s="108" t="s">
        <v>894</v>
      </c>
      <c r="J608" s="291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</row>
    <row r="609" spans="1:22" ht="15" customHeight="1" x14ac:dyDescent="0.25">
      <c r="A609" s="41"/>
      <c r="B609" s="41"/>
      <c r="C609" s="41"/>
      <c r="D609" s="43"/>
      <c r="E609" s="41"/>
      <c r="F609" s="104" t="s">
        <v>893</v>
      </c>
      <c r="G609" s="275"/>
      <c r="H609" s="45"/>
      <c r="I609" s="108" t="s">
        <v>899</v>
      </c>
      <c r="J609" s="291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</row>
    <row r="610" spans="1:22" ht="15" customHeight="1" x14ac:dyDescent="0.25">
      <c r="A610" s="41" t="s">
        <v>321</v>
      </c>
      <c r="B610" s="126">
        <v>1125100000</v>
      </c>
      <c r="C610" s="41">
        <v>31111</v>
      </c>
      <c r="D610" s="43" t="s">
        <v>1385</v>
      </c>
      <c r="E610" s="41" t="s">
        <v>343</v>
      </c>
      <c r="F610" s="104" t="s">
        <v>1194</v>
      </c>
      <c r="G610" s="275" t="s">
        <v>856</v>
      </c>
      <c r="H610" s="45" t="s">
        <v>333</v>
      </c>
      <c r="I610" s="109" t="s">
        <v>1038</v>
      </c>
      <c r="J610" s="291">
        <v>206000</v>
      </c>
      <c r="K610" s="309">
        <f t="shared" ref="K610:K612" si="1379">J610/12</f>
        <v>17166.666666666668</v>
      </c>
      <c r="L610" s="309">
        <f t="shared" ref="L610:L612" si="1380">J610/12</f>
        <v>17166.666666666668</v>
      </c>
      <c r="M610" s="309">
        <f t="shared" ref="M610:M612" si="1381">J610/12</f>
        <v>17166.666666666668</v>
      </c>
      <c r="N610" s="309">
        <f t="shared" ref="N610:N612" si="1382">J610/12</f>
        <v>17166.666666666668</v>
      </c>
      <c r="O610" s="309">
        <f t="shared" ref="O610:O612" si="1383">J610/12</f>
        <v>17166.666666666668</v>
      </c>
      <c r="P610" s="309">
        <f t="shared" ref="P610:P612" si="1384">J610/12</f>
        <v>17166.666666666668</v>
      </c>
      <c r="Q610" s="309">
        <f t="shared" ref="Q610:Q612" si="1385">J610/12</f>
        <v>17166.666666666668</v>
      </c>
      <c r="R610" s="309">
        <f t="shared" ref="R610:R612" si="1386">J610/12</f>
        <v>17166.666666666668</v>
      </c>
      <c r="S610" s="309">
        <f t="shared" ref="S610:S612" si="1387">J610/12</f>
        <v>17166.666666666668</v>
      </c>
      <c r="T610" s="309">
        <f t="shared" ref="T610:T612" si="1388">J610/12</f>
        <v>17166.666666666668</v>
      </c>
      <c r="U610" s="309">
        <f t="shared" ref="U610:U612" si="1389">J610/12</f>
        <v>17166.666666666668</v>
      </c>
      <c r="V610" s="309">
        <f t="shared" ref="V610:V612" si="1390">J610/12</f>
        <v>17166.666666666668</v>
      </c>
    </row>
    <row r="611" spans="1:22" ht="15" customHeight="1" x14ac:dyDescent="0.25">
      <c r="A611" s="41"/>
      <c r="B611" s="41"/>
      <c r="C611" s="41"/>
      <c r="D611" s="43"/>
      <c r="E611" s="41"/>
      <c r="F611" s="43"/>
      <c r="G611" s="275"/>
      <c r="H611" s="45"/>
      <c r="I611" s="50" t="s">
        <v>908</v>
      </c>
      <c r="J611" s="293">
        <f>SUM(J608:J610)</f>
        <v>206000</v>
      </c>
      <c r="K611" s="312">
        <f t="shared" si="1379"/>
        <v>17166.666666666668</v>
      </c>
      <c r="L611" s="312">
        <f t="shared" si="1380"/>
        <v>17166.666666666668</v>
      </c>
      <c r="M611" s="312">
        <f t="shared" si="1381"/>
        <v>17166.666666666668</v>
      </c>
      <c r="N611" s="312">
        <f t="shared" si="1382"/>
        <v>17166.666666666668</v>
      </c>
      <c r="O611" s="312">
        <f t="shared" si="1383"/>
        <v>17166.666666666668</v>
      </c>
      <c r="P611" s="312">
        <f t="shared" si="1384"/>
        <v>17166.666666666668</v>
      </c>
      <c r="Q611" s="312">
        <f t="shared" si="1385"/>
        <v>17166.666666666668</v>
      </c>
      <c r="R611" s="312">
        <f t="shared" si="1386"/>
        <v>17166.666666666668</v>
      </c>
      <c r="S611" s="312">
        <f t="shared" si="1387"/>
        <v>17166.666666666668</v>
      </c>
      <c r="T611" s="312">
        <f t="shared" si="1388"/>
        <v>17166.666666666668</v>
      </c>
      <c r="U611" s="312">
        <f t="shared" si="1389"/>
        <v>17166.666666666668</v>
      </c>
      <c r="V611" s="312">
        <f t="shared" si="1390"/>
        <v>17166.666666666668</v>
      </c>
    </row>
    <row r="612" spans="1:22" ht="24.95" customHeight="1" x14ac:dyDescent="0.25">
      <c r="A612" s="41"/>
      <c r="B612" s="41"/>
      <c r="C612" s="41"/>
      <c r="D612" s="43"/>
      <c r="E612" s="41"/>
      <c r="F612" s="43"/>
      <c r="G612" s="275"/>
      <c r="H612" s="45"/>
      <c r="I612" s="53" t="s">
        <v>399</v>
      </c>
      <c r="J612" s="294">
        <f>J602+J607+J611</f>
        <v>1495486.0043835614</v>
      </c>
      <c r="K612" s="326">
        <f t="shared" si="1379"/>
        <v>124623.83369863011</v>
      </c>
      <c r="L612" s="326">
        <f t="shared" si="1380"/>
        <v>124623.83369863011</v>
      </c>
      <c r="M612" s="326">
        <f t="shared" si="1381"/>
        <v>124623.83369863011</v>
      </c>
      <c r="N612" s="326">
        <f t="shared" si="1382"/>
        <v>124623.83369863011</v>
      </c>
      <c r="O612" s="326">
        <f t="shared" si="1383"/>
        <v>124623.83369863011</v>
      </c>
      <c r="P612" s="326">
        <f t="shared" si="1384"/>
        <v>124623.83369863011</v>
      </c>
      <c r="Q612" s="326">
        <f t="shared" si="1385"/>
        <v>124623.83369863011</v>
      </c>
      <c r="R612" s="326">
        <f t="shared" si="1386"/>
        <v>124623.83369863011</v>
      </c>
      <c r="S612" s="326">
        <f t="shared" si="1387"/>
        <v>124623.83369863011</v>
      </c>
      <c r="T612" s="326">
        <f t="shared" si="1388"/>
        <v>124623.83369863011</v>
      </c>
      <c r="U612" s="326">
        <f t="shared" si="1389"/>
        <v>124623.83369863011</v>
      </c>
      <c r="V612" s="326">
        <f t="shared" si="1390"/>
        <v>124623.83369863011</v>
      </c>
    </row>
    <row r="613" spans="1:22" ht="15" customHeight="1" x14ac:dyDescent="0.25">
      <c r="A613" s="38" t="s">
        <v>1104</v>
      </c>
      <c r="B613" s="51"/>
      <c r="C613" s="13"/>
      <c r="D613" s="39"/>
      <c r="E613" s="13"/>
      <c r="F613" s="13"/>
      <c r="G613" s="277"/>
      <c r="H613" s="40"/>
      <c r="I613" s="55"/>
      <c r="J613" s="13"/>
      <c r="K613" s="311"/>
      <c r="L613" s="311"/>
      <c r="M613" s="311"/>
      <c r="N613" s="311"/>
      <c r="O613" s="311"/>
      <c r="P613" s="311"/>
      <c r="Q613" s="311"/>
      <c r="R613" s="311"/>
      <c r="S613" s="311"/>
      <c r="T613" s="311"/>
      <c r="U613" s="311"/>
      <c r="V613" s="311"/>
    </row>
    <row r="614" spans="1:22" ht="15" customHeight="1" x14ac:dyDescent="0.25">
      <c r="A614" s="41"/>
      <c r="B614" s="41"/>
      <c r="C614" s="41"/>
      <c r="D614" s="43"/>
      <c r="E614" s="41"/>
      <c r="F614" s="44">
        <v>1000</v>
      </c>
      <c r="G614" s="275"/>
      <c r="H614" s="45"/>
      <c r="I614" s="108" t="s">
        <v>326</v>
      </c>
      <c r="J614" s="291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</row>
    <row r="615" spans="1:22" ht="15" customHeight="1" x14ac:dyDescent="0.25">
      <c r="A615" s="41"/>
      <c r="B615" s="41"/>
      <c r="C615" s="41"/>
      <c r="D615" s="43"/>
      <c r="E615" s="41"/>
      <c r="F615" s="44">
        <v>1100</v>
      </c>
      <c r="G615" s="275"/>
      <c r="H615" s="45"/>
      <c r="I615" s="108" t="s">
        <v>327</v>
      </c>
      <c r="J615" s="291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</row>
    <row r="616" spans="1:22" ht="15" customHeight="1" x14ac:dyDescent="0.25">
      <c r="A616" s="41" t="s">
        <v>321</v>
      </c>
      <c r="B616" s="114">
        <v>1525811100</v>
      </c>
      <c r="C616" s="41">
        <v>31111</v>
      </c>
      <c r="D616" s="43" t="s">
        <v>1149</v>
      </c>
      <c r="E616" s="41" t="s">
        <v>369</v>
      </c>
      <c r="F616" s="41">
        <v>1131</v>
      </c>
      <c r="G616" s="275" t="s">
        <v>341</v>
      </c>
      <c r="H616" s="45" t="s">
        <v>397</v>
      </c>
      <c r="I616" s="109" t="s">
        <v>325</v>
      </c>
      <c r="J616" s="291">
        <f>Nómina!T190</f>
        <v>439956</v>
      </c>
      <c r="K616" s="309">
        <f t="shared" ref="K616:K619" si="1391">J616/12</f>
        <v>36663</v>
      </c>
      <c r="L616" s="309">
        <f t="shared" ref="L616:L619" si="1392">J616/12</f>
        <v>36663</v>
      </c>
      <c r="M616" s="309">
        <f t="shared" ref="M616:M619" si="1393">J616/12</f>
        <v>36663</v>
      </c>
      <c r="N616" s="309">
        <f t="shared" ref="N616:N619" si="1394">J616/12</f>
        <v>36663</v>
      </c>
      <c r="O616" s="309">
        <f t="shared" ref="O616:O619" si="1395">J616/12</f>
        <v>36663</v>
      </c>
      <c r="P616" s="309">
        <f t="shared" ref="P616:P619" si="1396">J616/12</f>
        <v>36663</v>
      </c>
      <c r="Q616" s="309">
        <f t="shared" ref="Q616:Q619" si="1397">J616/12</f>
        <v>36663</v>
      </c>
      <c r="R616" s="309">
        <f t="shared" ref="R616:R619" si="1398">J616/12</f>
        <v>36663</v>
      </c>
      <c r="S616" s="309">
        <f t="shared" ref="S616:S619" si="1399">J616/12</f>
        <v>36663</v>
      </c>
      <c r="T616" s="309">
        <f t="shared" ref="T616:T619" si="1400">J616/12</f>
        <v>36663</v>
      </c>
      <c r="U616" s="309">
        <f t="shared" ref="U616:U619" si="1401">J616/12</f>
        <v>36663</v>
      </c>
      <c r="V616" s="309">
        <f t="shared" ref="V616:V619" si="1402">J616/12</f>
        <v>36663</v>
      </c>
    </row>
    <row r="617" spans="1:22" ht="15" customHeight="1" x14ac:dyDescent="0.25">
      <c r="A617" s="41" t="s">
        <v>321</v>
      </c>
      <c r="B617" s="114">
        <v>1525811100</v>
      </c>
      <c r="C617" s="41">
        <v>31111</v>
      </c>
      <c r="D617" s="43" t="s">
        <v>1149</v>
      </c>
      <c r="E617" s="41" t="s">
        <v>369</v>
      </c>
      <c r="F617" s="41">
        <v>1132</v>
      </c>
      <c r="G617" s="275" t="s">
        <v>341</v>
      </c>
      <c r="H617" s="45" t="s">
        <v>397</v>
      </c>
      <c r="I617" s="109" t="s">
        <v>335</v>
      </c>
      <c r="J617" s="291">
        <f>Nómina!U190</f>
        <v>43995.600000000006</v>
      </c>
      <c r="K617" s="309">
        <f t="shared" si="1391"/>
        <v>3666.3000000000006</v>
      </c>
      <c r="L617" s="309">
        <f t="shared" si="1392"/>
        <v>3666.3000000000006</v>
      </c>
      <c r="M617" s="309">
        <f t="shared" si="1393"/>
        <v>3666.3000000000006</v>
      </c>
      <c r="N617" s="309">
        <f t="shared" si="1394"/>
        <v>3666.3000000000006</v>
      </c>
      <c r="O617" s="309">
        <f t="shared" si="1395"/>
        <v>3666.3000000000006</v>
      </c>
      <c r="P617" s="309">
        <f t="shared" si="1396"/>
        <v>3666.3000000000006</v>
      </c>
      <c r="Q617" s="309">
        <f t="shared" si="1397"/>
        <v>3666.3000000000006</v>
      </c>
      <c r="R617" s="309">
        <f t="shared" si="1398"/>
        <v>3666.3000000000006</v>
      </c>
      <c r="S617" s="309">
        <f t="shared" si="1399"/>
        <v>3666.3000000000006</v>
      </c>
      <c r="T617" s="309">
        <f t="shared" si="1400"/>
        <v>3666.3000000000006</v>
      </c>
      <c r="U617" s="309">
        <f t="shared" si="1401"/>
        <v>3666.3000000000006</v>
      </c>
      <c r="V617" s="309">
        <f t="shared" si="1402"/>
        <v>3666.3000000000006</v>
      </c>
    </row>
    <row r="618" spans="1:22" ht="15" customHeight="1" x14ac:dyDescent="0.25">
      <c r="A618" s="41" t="s">
        <v>321</v>
      </c>
      <c r="B618" s="114">
        <v>1525811100</v>
      </c>
      <c r="C618" s="41">
        <v>31111</v>
      </c>
      <c r="D618" s="43" t="s">
        <v>1149</v>
      </c>
      <c r="E618" s="41" t="s">
        <v>369</v>
      </c>
      <c r="F618" s="41">
        <v>1133</v>
      </c>
      <c r="G618" s="275" t="s">
        <v>341</v>
      </c>
      <c r="H618" s="45" t="s">
        <v>397</v>
      </c>
      <c r="I618" s="111" t="s">
        <v>336</v>
      </c>
      <c r="J618" s="291">
        <f>Nómina!V190</f>
        <v>43995.600000000006</v>
      </c>
      <c r="K618" s="309">
        <f t="shared" si="1391"/>
        <v>3666.3000000000006</v>
      </c>
      <c r="L618" s="309">
        <f t="shared" si="1392"/>
        <v>3666.3000000000006</v>
      </c>
      <c r="M618" s="309">
        <f t="shared" si="1393"/>
        <v>3666.3000000000006</v>
      </c>
      <c r="N618" s="309">
        <f t="shared" si="1394"/>
        <v>3666.3000000000006</v>
      </c>
      <c r="O618" s="309">
        <f t="shared" si="1395"/>
        <v>3666.3000000000006</v>
      </c>
      <c r="P618" s="309">
        <f t="shared" si="1396"/>
        <v>3666.3000000000006</v>
      </c>
      <c r="Q618" s="309">
        <f t="shared" si="1397"/>
        <v>3666.3000000000006</v>
      </c>
      <c r="R618" s="309">
        <f t="shared" si="1398"/>
        <v>3666.3000000000006</v>
      </c>
      <c r="S618" s="309">
        <f t="shared" si="1399"/>
        <v>3666.3000000000006</v>
      </c>
      <c r="T618" s="309">
        <f t="shared" si="1400"/>
        <v>3666.3000000000006</v>
      </c>
      <c r="U618" s="309">
        <f t="shared" si="1401"/>
        <v>3666.3000000000006</v>
      </c>
      <c r="V618" s="309">
        <f t="shared" si="1402"/>
        <v>3666.3000000000006</v>
      </c>
    </row>
    <row r="619" spans="1:22" ht="15" customHeight="1" x14ac:dyDescent="0.25">
      <c r="A619" s="41" t="s">
        <v>321</v>
      </c>
      <c r="B619" s="114">
        <v>1525811100</v>
      </c>
      <c r="C619" s="41">
        <v>31111</v>
      </c>
      <c r="D619" s="43" t="s">
        <v>1149</v>
      </c>
      <c r="E619" s="41" t="s">
        <v>369</v>
      </c>
      <c r="F619" s="41">
        <v>1134</v>
      </c>
      <c r="G619" s="275" t="s">
        <v>341</v>
      </c>
      <c r="H619" s="45" t="s">
        <v>397</v>
      </c>
      <c r="I619" s="111" t="s">
        <v>337</v>
      </c>
      <c r="J619" s="291">
        <f>Nómina!W190</f>
        <v>43995.600000000006</v>
      </c>
      <c r="K619" s="309">
        <f t="shared" si="1391"/>
        <v>3666.3000000000006</v>
      </c>
      <c r="L619" s="309">
        <f t="shared" si="1392"/>
        <v>3666.3000000000006</v>
      </c>
      <c r="M619" s="309">
        <f t="shared" si="1393"/>
        <v>3666.3000000000006</v>
      </c>
      <c r="N619" s="309">
        <f t="shared" si="1394"/>
        <v>3666.3000000000006</v>
      </c>
      <c r="O619" s="309">
        <f t="shared" si="1395"/>
        <v>3666.3000000000006</v>
      </c>
      <c r="P619" s="309">
        <f t="shared" si="1396"/>
        <v>3666.3000000000006</v>
      </c>
      <c r="Q619" s="309">
        <f t="shared" si="1397"/>
        <v>3666.3000000000006</v>
      </c>
      <c r="R619" s="309">
        <f t="shared" si="1398"/>
        <v>3666.3000000000006</v>
      </c>
      <c r="S619" s="309">
        <f t="shared" si="1399"/>
        <v>3666.3000000000006</v>
      </c>
      <c r="T619" s="309">
        <f t="shared" si="1400"/>
        <v>3666.3000000000006</v>
      </c>
      <c r="U619" s="309">
        <f t="shared" si="1401"/>
        <v>3666.3000000000006</v>
      </c>
      <c r="V619" s="309">
        <f t="shared" si="1402"/>
        <v>3666.3000000000006</v>
      </c>
    </row>
    <row r="620" spans="1:22" ht="15" customHeight="1" x14ac:dyDescent="0.25">
      <c r="A620" s="41"/>
      <c r="B620" s="114"/>
      <c r="C620" s="41"/>
      <c r="D620" s="43"/>
      <c r="E620" s="41"/>
      <c r="F620" s="44">
        <v>1300</v>
      </c>
      <c r="G620" s="275"/>
      <c r="H620" s="45"/>
      <c r="I620" s="108" t="s">
        <v>328</v>
      </c>
      <c r="J620" s="291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</row>
    <row r="621" spans="1:22" ht="15" customHeight="1" x14ac:dyDescent="0.25">
      <c r="A621" s="41" t="s">
        <v>321</v>
      </c>
      <c r="B621" s="114">
        <v>1525811100</v>
      </c>
      <c r="C621" s="41">
        <v>31111</v>
      </c>
      <c r="D621" s="43" t="s">
        <v>1149</v>
      </c>
      <c r="E621" s="41" t="s">
        <v>369</v>
      </c>
      <c r="F621" s="41">
        <v>1321</v>
      </c>
      <c r="G621" s="275" t="s">
        <v>341</v>
      </c>
      <c r="H621" s="45" t="s">
        <v>397</v>
      </c>
      <c r="I621" s="109" t="s">
        <v>329</v>
      </c>
      <c r="J621" s="291">
        <f>Nómina!Y190</f>
        <v>9401.7994520547927</v>
      </c>
      <c r="K621" s="309">
        <f t="shared" ref="K621:K624" si="1403">J621/12</f>
        <v>783.48328767123269</v>
      </c>
      <c r="L621" s="309">
        <f t="shared" ref="L621:L624" si="1404">J621/12</f>
        <v>783.48328767123269</v>
      </c>
      <c r="M621" s="309">
        <f t="shared" ref="M621:M624" si="1405">J621/12</f>
        <v>783.48328767123269</v>
      </c>
      <c r="N621" s="309">
        <f t="shared" ref="N621:N624" si="1406">J621/12</f>
        <v>783.48328767123269</v>
      </c>
      <c r="O621" s="309">
        <f t="shared" ref="O621:O624" si="1407">J621/12</f>
        <v>783.48328767123269</v>
      </c>
      <c r="P621" s="309">
        <f t="shared" ref="P621:P624" si="1408">J621/12</f>
        <v>783.48328767123269</v>
      </c>
      <c r="Q621" s="309">
        <f t="shared" ref="Q621:Q624" si="1409">J621/12</f>
        <v>783.48328767123269</v>
      </c>
      <c r="R621" s="309">
        <f t="shared" ref="R621:R624" si="1410">J621/12</f>
        <v>783.48328767123269</v>
      </c>
      <c r="S621" s="309">
        <f t="shared" ref="S621:S624" si="1411">J621/12</f>
        <v>783.48328767123269</v>
      </c>
      <c r="T621" s="309">
        <f t="shared" ref="T621:T624" si="1412">J621/12</f>
        <v>783.48328767123269</v>
      </c>
      <c r="U621" s="309">
        <f t="shared" ref="U621:U624" si="1413">J621/12</f>
        <v>783.48328767123269</v>
      </c>
      <c r="V621" s="309">
        <f t="shared" ref="V621:V624" si="1414">J621/12</f>
        <v>783.48328767123269</v>
      </c>
    </row>
    <row r="622" spans="1:22" ht="15" customHeight="1" x14ac:dyDescent="0.25">
      <c r="A622" s="41" t="s">
        <v>321</v>
      </c>
      <c r="B622" s="114">
        <v>1525811100</v>
      </c>
      <c r="C622" s="41">
        <v>31111</v>
      </c>
      <c r="D622" s="43" t="s">
        <v>1149</v>
      </c>
      <c r="E622" s="41" t="s">
        <v>369</v>
      </c>
      <c r="F622" s="41">
        <v>1323</v>
      </c>
      <c r="G622" s="275" t="s">
        <v>341</v>
      </c>
      <c r="H622" s="45" t="s">
        <v>397</v>
      </c>
      <c r="I622" s="109" t="s">
        <v>330</v>
      </c>
      <c r="J622" s="291">
        <f>Nómina!Z190</f>
        <v>57857.884931506851</v>
      </c>
      <c r="K622" s="309">
        <f t="shared" si="1403"/>
        <v>4821.4904109589042</v>
      </c>
      <c r="L622" s="309">
        <f t="shared" si="1404"/>
        <v>4821.4904109589042</v>
      </c>
      <c r="M622" s="309">
        <f t="shared" si="1405"/>
        <v>4821.4904109589042</v>
      </c>
      <c r="N622" s="309">
        <f t="shared" si="1406"/>
        <v>4821.4904109589042</v>
      </c>
      <c r="O622" s="309">
        <f t="shared" si="1407"/>
        <v>4821.4904109589042</v>
      </c>
      <c r="P622" s="309">
        <f t="shared" si="1408"/>
        <v>4821.4904109589042</v>
      </c>
      <c r="Q622" s="309">
        <f t="shared" si="1409"/>
        <v>4821.4904109589042</v>
      </c>
      <c r="R622" s="309">
        <f t="shared" si="1410"/>
        <v>4821.4904109589042</v>
      </c>
      <c r="S622" s="309">
        <f t="shared" si="1411"/>
        <v>4821.4904109589042</v>
      </c>
      <c r="T622" s="309">
        <f t="shared" si="1412"/>
        <v>4821.4904109589042</v>
      </c>
      <c r="U622" s="309">
        <f t="shared" si="1413"/>
        <v>4821.4904109589042</v>
      </c>
      <c r="V622" s="309">
        <f t="shared" si="1414"/>
        <v>4821.4904109589042</v>
      </c>
    </row>
    <row r="623" spans="1:22" ht="15" customHeight="1" x14ac:dyDescent="0.25">
      <c r="A623" s="41"/>
      <c r="B623" s="41"/>
      <c r="C623" s="41"/>
      <c r="D623" s="43"/>
      <c r="E623" s="41"/>
      <c r="F623" s="41"/>
      <c r="G623" s="275"/>
      <c r="H623" s="45"/>
      <c r="I623" s="50" t="s">
        <v>338</v>
      </c>
      <c r="J623" s="293">
        <f>SUM(J614:J622)</f>
        <v>639202.48438356153</v>
      </c>
      <c r="K623" s="312">
        <f t="shared" si="1403"/>
        <v>53266.87369863013</v>
      </c>
      <c r="L623" s="312">
        <f t="shared" si="1404"/>
        <v>53266.87369863013</v>
      </c>
      <c r="M623" s="312">
        <f t="shared" si="1405"/>
        <v>53266.87369863013</v>
      </c>
      <c r="N623" s="312">
        <f t="shared" si="1406"/>
        <v>53266.87369863013</v>
      </c>
      <c r="O623" s="312">
        <f t="shared" si="1407"/>
        <v>53266.87369863013</v>
      </c>
      <c r="P623" s="312">
        <f t="shared" si="1408"/>
        <v>53266.87369863013</v>
      </c>
      <c r="Q623" s="312">
        <f t="shared" si="1409"/>
        <v>53266.87369863013</v>
      </c>
      <c r="R623" s="312">
        <f t="shared" si="1410"/>
        <v>53266.87369863013</v>
      </c>
      <c r="S623" s="312">
        <f t="shared" si="1411"/>
        <v>53266.87369863013</v>
      </c>
      <c r="T623" s="312">
        <f t="shared" si="1412"/>
        <v>53266.87369863013</v>
      </c>
      <c r="U623" s="312">
        <f t="shared" si="1413"/>
        <v>53266.87369863013</v>
      </c>
      <c r="V623" s="312">
        <f t="shared" si="1414"/>
        <v>53266.87369863013</v>
      </c>
    </row>
    <row r="624" spans="1:22" ht="15" customHeight="1" x14ac:dyDescent="0.25">
      <c r="A624" s="41"/>
      <c r="B624" s="41"/>
      <c r="C624" s="41"/>
      <c r="D624" s="43"/>
      <c r="E624" s="41"/>
      <c r="F624" s="43"/>
      <c r="G624" s="275"/>
      <c r="H624" s="45"/>
      <c r="I624" s="53" t="s">
        <v>1121</v>
      </c>
      <c r="J624" s="294">
        <f>J623</f>
        <v>639202.48438356153</v>
      </c>
      <c r="K624" s="326">
        <f t="shared" si="1403"/>
        <v>53266.87369863013</v>
      </c>
      <c r="L624" s="326">
        <f t="shared" si="1404"/>
        <v>53266.87369863013</v>
      </c>
      <c r="M624" s="326">
        <f t="shared" si="1405"/>
        <v>53266.87369863013</v>
      </c>
      <c r="N624" s="326">
        <f t="shared" si="1406"/>
        <v>53266.87369863013</v>
      </c>
      <c r="O624" s="326">
        <f t="shared" si="1407"/>
        <v>53266.87369863013</v>
      </c>
      <c r="P624" s="326">
        <f t="shared" si="1408"/>
        <v>53266.87369863013</v>
      </c>
      <c r="Q624" s="326">
        <f t="shared" si="1409"/>
        <v>53266.87369863013</v>
      </c>
      <c r="R624" s="326">
        <f t="shared" si="1410"/>
        <v>53266.87369863013</v>
      </c>
      <c r="S624" s="326">
        <f t="shared" si="1411"/>
        <v>53266.87369863013</v>
      </c>
      <c r="T624" s="326">
        <f t="shared" si="1412"/>
        <v>53266.87369863013</v>
      </c>
      <c r="U624" s="326">
        <f t="shared" si="1413"/>
        <v>53266.87369863013</v>
      </c>
      <c r="V624" s="326">
        <f t="shared" si="1414"/>
        <v>53266.87369863013</v>
      </c>
    </row>
    <row r="625" spans="1:22" ht="15" customHeight="1" x14ac:dyDescent="0.25">
      <c r="A625" s="38" t="s">
        <v>176</v>
      </c>
      <c r="B625" s="51"/>
      <c r="C625" s="13"/>
      <c r="D625" s="39"/>
      <c r="E625" s="13"/>
      <c r="F625" s="13"/>
      <c r="G625" s="277"/>
      <c r="H625" s="40"/>
      <c r="I625" s="55"/>
      <c r="J625" s="13"/>
      <c r="K625" s="311"/>
      <c r="L625" s="311"/>
      <c r="M625" s="311"/>
      <c r="N625" s="311"/>
      <c r="O625" s="311"/>
      <c r="P625" s="311"/>
      <c r="Q625" s="311"/>
      <c r="R625" s="311"/>
      <c r="S625" s="311"/>
      <c r="T625" s="311"/>
      <c r="U625" s="311"/>
      <c r="V625" s="311"/>
    </row>
    <row r="626" spans="1:22" ht="15" customHeight="1" x14ac:dyDescent="0.25">
      <c r="A626" s="41"/>
      <c r="B626" s="41"/>
      <c r="C626" s="41"/>
      <c r="D626" s="43"/>
      <c r="E626" s="41"/>
      <c r="F626" s="44">
        <v>1000</v>
      </c>
      <c r="G626" s="275"/>
      <c r="H626" s="45"/>
      <c r="I626" s="108" t="s">
        <v>326</v>
      </c>
      <c r="J626" s="291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</row>
    <row r="627" spans="1:22" ht="15" customHeight="1" x14ac:dyDescent="0.25">
      <c r="A627" s="41"/>
      <c r="B627" s="41"/>
      <c r="C627" s="41"/>
      <c r="D627" s="43"/>
      <c r="E627" s="41"/>
      <c r="F627" s="44">
        <v>1100</v>
      </c>
      <c r="G627" s="275"/>
      <c r="H627" s="45"/>
      <c r="I627" s="108" t="s">
        <v>327</v>
      </c>
      <c r="J627" s="291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</row>
    <row r="628" spans="1:22" ht="15" customHeight="1" x14ac:dyDescent="0.25">
      <c r="A628" s="41" t="s">
        <v>321</v>
      </c>
      <c r="B628" s="114">
        <v>1525811100</v>
      </c>
      <c r="C628" s="41">
        <v>31111</v>
      </c>
      <c r="D628" s="43" t="s">
        <v>1386</v>
      </c>
      <c r="E628" s="41" t="s">
        <v>400</v>
      </c>
      <c r="F628" s="41">
        <v>1131</v>
      </c>
      <c r="G628" s="275" t="s">
        <v>341</v>
      </c>
      <c r="H628" s="45" t="s">
        <v>1047</v>
      </c>
      <c r="I628" s="109" t="s">
        <v>325</v>
      </c>
      <c r="J628" s="291">
        <f>Nómina!T195</f>
        <v>3675312</v>
      </c>
      <c r="K628" s="309">
        <f t="shared" ref="K628:K631" si="1415">J628/12</f>
        <v>306276</v>
      </c>
      <c r="L628" s="309">
        <f t="shared" ref="L628:L631" si="1416">J628/12</f>
        <v>306276</v>
      </c>
      <c r="M628" s="309">
        <f t="shared" ref="M628:M631" si="1417">J628/12</f>
        <v>306276</v>
      </c>
      <c r="N628" s="309">
        <f t="shared" ref="N628:N631" si="1418">J628/12</f>
        <v>306276</v>
      </c>
      <c r="O628" s="309">
        <f t="shared" ref="O628:O631" si="1419">J628/12</f>
        <v>306276</v>
      </c>
      <c r="P628" s="309">
        <f t="shared" ref="P628:P631" si="1420">J628/12</f>
        <v>306276</v>
      </c>
      <c r="Q628" s="309">
        <f t="shared" ref="Q628:Q631" si="1421">J628/12</f>
        <v>306276</v>
      </c>
      <c r="R628" s="309">
        <f t="shared" ref="R628:R631" si="1422">J628/12</f>
        <v>306276</v>
      </c>
      <c r="S628" s="309">
        <f t="shared" ref="S628:S631" si="1423">J628/12</f>
        <v>306276</v>
      </c>
      <c r="T628" s="309">
        <f t="shared" ref="T628:T631" si="1424">J628/12</f>
        <v>306276</v>
      </c>
      <c r="U628" s="309">
        <f t="shared" ref="U628:U631" si="1425">J628/12</f>
        <v>306276</v>
      </c>
      <c r="V628" s="309">
        <f t="shared" ref="V628:V631" si="1426">J628/12</f>
        <v>306276</v>
      </c>
    </row>
    <row r="629" spans="1:22" ht="15" customHeight="1" x14ac:dyDescent="0.25">
      <c r="A629" s="41" t="s">
        <v>321</v>
      </c>
      <c r="B629" s="114">
        <v>1525811100</v>
      </c>
      <c r="C629" s="41">
        <v>31111</v>
      </c>
      <c r="D629" s="43" t="s">
        <v>1386</v>
      </c>
      <c r="E629" s="41" t="s">
        <v>400</v>
      </c>
      <c r="F629" s="41">
        <v>1132</v>
      </c>
      <c r="G629" s="275" t="s">
        <v>341</v>
      </c>
      <c r="H629" s="45" t="s">
        <v>1047</v>
      </c>
      <c r="I629" s="109" t="s">
        <v>335</v>
      </c>
      <c r="J629" s="291">
        <f>Nómina!U195</f>
        <v>367531.20000000007</v>
      </c>
      <c r="K629" s="309">
        <f t="shared" si="1415"/>
        <v>30627.600000000006</v>
      </c>
      <c r="L629" s="309">
        <f t="shared" si="1416"/>
        <v>30627.600000000006</v>
      </c>
      <c r="M629" s="309">
        <f t="shared" si="1417"/>
        <v>30627.600000000006</v>
      </c>
      <c r="N629" s="309">
        <f t="shared" si="1418"/>
        <v>30627.600000000006</v>
      </c>
      <c r="O629" s="309">
        <f t="shared" si="1419"/>
        <v>30627.600000000006</v>
      </c>
      <c r="P629" s="309">
        <f t="shared" si="1420"/>
        <v>30627.600000000006</v>
      </c>
      <c r="Q629" s="309">
        <f t="shared" si="1421"/>
        <v>30627.600000000006</v>
      </c>
      <c r="R629" s="309">
        <f t="shared" si="1422"/>
        <v>30627.600000000006</v>
      </c>
      <c r="S629" s="309">
        <f t="shared" si="1423"/>
        <v>30627.600000000006</v>
      </c>
      <c r="T629" s="309">
        <f t="shared" si="1424"/>
        <v>30627.600000000006</v>
      </c>
      <c r="U629" s="309">
        <f t="shared" si="1425"/>
        <v>30627.600000000006</v>
      </c>
      <c r="V629" s="309">
        <f t="shared" si="1426"/>
        <v>30627.600000000006</v>
      </c>
    </row>
    <row r="630" spans="1:22" ht="15" customHeight="1" x14ac:dyDescent="0.25">
      <c r="A630" s="41" t="s">
        <v>321</v>
      </c>
      <c r="B630" s="114">
        <v>1525811100</v>
      </c>
      <c r="C630" s="41">
        <v>31111</v>
      </c>
      <c r="D630" s="43" t="s">
        <v>1386</v>
      </c>
      <c r="E630" s="41" t="s">
        <v>400</v>
      </c>
      <c r="F630" s="41">
        <v>1133</v>
      </c>
      <c r="G630" s="275" t="s">
        <v>341</v>
      </c>
      <c r="H630" s="45" t="s">
        <v>1047</v>
      </c>
      <c r="I630" s="111" t="s">
        <v>336</v>
      </c>
      <c r="J630" s="291">
        <f>Nómina!V195</f>
        <v>367531.20000000007</v>
      </c>
      <c r="K630" s="309">
        <f t="shared" si="1415"/>
        <v>30627.600000000006</v>
      </c>
      <c r="L630" s="309">
        <f t="shared" si="1416"/>
        <v>30627.600000000006</v>
      </c>
      <c r="M630" s="309">
        <f t="shared" si="1417"/>
        <v>30627.600000000006</v>
      </c>
      <c r="N630" s="309">
        <f t="shared" si="1418"/>
        <v>30627.600000000006</v>
      </c>
      <c r="O630" s="309">
        <f t="shared" si="1419"/>
        <v>30627.600000000006</v>
      </c>
      <c r="P630" s="309">
        <f t="shared" si="1420"/>
        <v>30627.600000000006</v>
      </c>
      <c r="Q630" s="309">
        <f t="shared" si="1421"/>
        <v>30627.600000000006</v>
      </c>
      <c r="R630" s="309">
        <f t="shared" si="1422"/>
        <v>30627.600000000006</v>
      </c>
      <c r="S630" s="309">
        <f t="shared" si="1423"/>
        <v>30627.600000000006</v>
      </c>
      <c r="T630" s="309">
        <f t="shared" si="1424"/>
        <v>30627.600000000006</v>
      </c>
      <c r="U630" s="309">
        <f t="shared" si="1425"/>
        <v>30627.600000000006</v>
      </c>
      <c r="V630" s="309">
        <f t="shared" si="1426"/>
        <v>30627.600000000006</v>
      </c>
    </row>
    <row r="631" spans="1:22" ht="15" customHeight="1" x14ac:dyDescent="0.25">
      <c r="A631" s="41" t="s">
        <v>321</v>
      </c>
      <c r="B631" s="114">
        <v>1525811100</v>
      </c>
      <c r="C631" s="41">
        <v>31111</v>
      </c>
      <c r="D631" s="43" t="s">
        <v>1386</v>
      </c>
      <c r="E631" s="41" t="s">
        <v>400</v>
      </c>
      <c r="F631" s="41">
        <v>1134</v>
      </c>
      <c r="G631" s="275" t="s">
        <v>341</v>
      </c>
      <c r="H631" s="45" t="s">
        <v>1047</v>
      </c>
      <c r="I631" s="111" t="s">
        <v>337</v>
      </c>
      <c r="J631" s="291">
        <f>Nómina!W195</f>
        <v>367531.20000000007</v>
      </c>
      <c r="K631" s="309">
        <f t="shared" si="1415"/>
        <v>30627.600000000006</v>
      </c>
      <c r="L631" s="309">
        <f t="shared" si="1416"/>
        <v>30627.600000000006</v>
      </c>
      <c r="M631" s="309">
        <f t="shared" si="1417"/>
        <v>30627.600000000006</v>
      </c>
      <c r="N631" s="309">
        <f t="shared" si="1418"/>
        <v>30627.600000000006</v>
      </c>
      <c r="O631" s="309">
        <f t="shared" si="1419"/>
        <v>30627.600000000006</v>
      </c>
      <c r="P631" s="309">
        <f t="shared" si="1420"/>
        <v>30627.600000000006</v>
      </c>
      <c r="Q631" s="309">
        <f t="shared" si="1421"/>
        <v>30627.600000000006</v>
      </c>
      <c r="R631" s="309">
        <f t="shared" si="1422"/>
        <v>30627.600000000006</v>
      </c>
      <c r="S631" s="309">
        <f t="shared" si="1423"/>
        <v>30627.600000000006</v>
      </c>
      <c r="T631" s="309">
        <f t="shared" si="1424"/>
        <v>30627.600000000006</v>
      </c>
      <c r="U631" s="309">
        <f t="shared" si="1425"/>
        <v>30627.600000000006</v>
      </c>
      <c r="V631" s="309">
        <f t="shared" si="1426"/>
        <v>30627.600000000006</v>
      </c>
    </row>
    <row r="632" spans="1:22" ht="15" customHeight="1" x14ac:dyDescent="0.25">
      <c r="A632" s="41"/>
      <c r="B632" s="114"/>
      <c r="C632" s="41"/>
      <c r="D632" s="43"/>
      <c r="E632" s="41"/>
      <c r="F632" s="44">
        <v>1300</v>
      </c>
      <c r="G632" s="275"/>
      <c r="H632" s="45"/>
      <c r="I632" s="108" t="s">
        <v>328</v>
      </c>
      <c r="J632" s="291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</row>
    <row r="633" spans="1:22" ht="15" customHeight="1" x14ac:dyDescent="0.25">
      <c r="A633" s="41" t="s">
        <v>321</v>
      </c>
      <c r="B633" s="114">
        <v>1525811100</v>
      </c>
      <c r="C633" s="41">
        <v>31111</v>
      </c>
      <c r="D633" s="43" t="s">
        <v>1386</v>
      </c>
      <c r="E633" s="41" t="s">
        <v>400</v>
      </c>
      <c r="F633" s="41">
        <v>1321</v>
      </c>
      <c r="G633" s="275" t="s">
        <v>341</v>
      </c>
      <c r="H633" s="45" t="s">
        <v>1047</v>
      </c>
      <c r="I633" s="109" t="s">
        <v>329</v>
      </c>
      <c r="J633" s="291">
        <f>Nómina!Y195</f>
        <v>78540.913972602735</v>
      </c>
      <c r="K633" s="309">
        <f t="shared" ref="K633:K635" si="1427">J633/12</f>
        <v>6545.0761643835613</v>
      </c>
      <c r="L633" s="309">
        <f t="shared" ref="L633:L635" si="1428">J633/12</f>
        <v>6545.0761643835613</v>
      </c>
      <c r="M633" s="309">
        <f t="shared" ref="M633:M635" si="1429">J633/12</f>
        <v>6545.0761643835613</v>
      </c>
      <c r="N633" s="309">
        <f t="shared" ref="N633:N635" si="1430">J633/12</f>
        <v>6545.0761643835613</v>
      </c>
      <c r="O633" s="309">
        <f t="shared" ref="O633:O635" si="1431">J633/12</f>
        <v>6545.0761643835613</v>
      </c>
      <c r="P633" s="309">
        <f t="shared" ref="P633:P635" si="1432">J633/12</f>
        <v>6545.0761643835613</v>
      </c>
      <c r="Q633" s="309">
        <f t="shared" ref="Q633:Q635" si="1433">J633/12</f>
        <v>6545.0761643835613</v>
      </c>
      <c r="R633" s="309">
        <f t="shared" ref="R633:R635" si="1434">J633/12</f>
        <v>6545.0761643835613</v>
      </c>
      <c r="S633" s="309">
        <f t="shared" ref="S633:S635" si="1435">J633/12</f>
        <v>6545.0761643835613</v>
      </c>
      <c r="T633" s="309">
        <f t="shared" ref="T633:T635" si="1436">J633/12</f>
        <v>6545.0761643835613</v>
      </c>
      <c r="U633" s="309">
        <f t="shared" ref="U633:U635" si="1437">J633/12</f>
        <v>6545.0761643835613</v>
      </c>
      <c r="V633" s="309">
        <f t="shared" ref="V633:V635" si="1438">J633/12</f>
        <v>6545.0761643835613</v>
      </c>
    </row>
    <row r="634" spans="1:22" ht="15" customHeight="1" x14ac:dyDescent="0.25">
      <c r="A634" s="41" t="s">
        <v>321</v>
      </c>
      <c r="B634" s="114">
        <v>1525811100</v>
      </c>
      <c r="C634" s="41">
        <v>31111</v>
      </c>
      <c r="D634" s="43" t="s">
        <v>1386</v>
      </c>
      <c r="E634" s="41" t="s">
        <v>400</v>
      </c>
      <c r="F634" s="41">
        <v>1323</v>
      </c>
      <c r="G634" s="275" t="s">
        <v>341</v>
      </c>
      <c r="H634" s="45" t="s">
        <v>1047</v>
      </c>
      <c r="I634" s="109" t="s">
        <v>330</v>
      </c>
      <c r="J634" s="291">
        <f>Nómina!Z195</f>
        <v>446166.70684931509</v>
      </c>
      <c r="K634" s="309">
        <f t="shared" si="1427"/>
        <v>37180.558904109588</v>
      </c>
      <c r="L634" s="309">
        <f t="shared" si="1428"/>
        <v>37180.558904109588</v>
      </c>
      <c r="M634" s="309">
        <f t="shared" si="1429"/>
        <v>37180.558904109588</v>
      </c>
      <c r="N634" s="309">
        <f t="shared" si="1430"/>
        <v>37180.558904109588</v>
      </c>
      <c r="O634" s="309">
        <f t="shared" si="1431"/>
        <v>37180.558904109588</v>
      </c>
      <c r="P634" s="309">
        <f t="shared" si="1432"/>
        <v>37180.558904109588</v>
      </c>
      <c r="Q634" s="309">
        <f t="shared" si="1433"/>
        <v>37180.558904109588</v>
      </c>
      <c r="R634" s="309">
        <f t="shared" si="1434"/>
        <v>37180.558904109588</v>
      </c>
      <c r="S634" s="309">
        <f t="shared" si="1435"/>
        <v>37180.558904109588</v>
      </c>
      <c r="T634" s="309">
        <f t="shared" si="1436"/>
        <v>37180.558904109588</v>
      </c>
      <c r="U634" s="309">
        <f t="shared" si="1437"/>
        <v>37180.558904109588</v>
      </c>
      <c r="V634" s="309">
        <f t="shared" si="1438"/>
        <v>37180.558904109588</v>
      </c>
    </row>
    <row r="635" spans="1:22" ht="15" customHeight="1" x14ac:dyDescent="0.25">
      <c r="A635" s="41"/>
      <c r="B635" s="114"/>
      <c r="C635" s="41"/>
      <c r="D635" s="43"/>
      <c r="E635" s="41"/>
      <c r="F635" s="41"/>
      <c r="G635" s="275"/>
      <c r="H635" s="45"/>
      <c r="I635" s="50" t="s">
        <v>338</v>
      </c>
      <c r="J635" s="293">
        <f>SUM(J626:J634)</f>
        <v>5302613.2208219189</v>
      </c>
      <c r="K635" s="310">
        <f t="shared" si="1427"/>
        <v>441884.43506849324</v>
      </c>
      <c r="L635" s="310">
        <f t="shared" si="1428"/>
        <v>441884.43506849324</v>
      </c>
      <c r="M635" s="310">
        <f t="shared" si="1429"/>
        <v>441884.43506849324</v>
      </c>
      <c r="N635" s="310">
        <f t="shared" si="1430"/>
        <v>441884.43506849324</v>
      </c>
      <c r="O635" s="310">
        <f t="shared" si="1431"/>
        <v>441884.43506849324</v>
      </c>
      <c r="P635" s="310">
        <f t="shared" si="1432"/>
        <v>441884.43506849324</v>
      </c>
      <c r="Q635" s="310">
        <f t="shared" si="1433"/>
        <v>441884.43506849324</v>
      </c>
      <c r="R635" s="310">
        <f t="shared" si="1434"/>
        <v>441884.43506849324</v>
      </c>
      <c r="S635" s="310">
        <f t="shared" si="1435"/>
        <v>441884.43506849324</v>
      </c>
      <c r="T635" s="310">
        <f t="shared" si="1436"/>
        <v>441884.43506849324</v>
      </c>
      <c r="U635" s="310">
        <f t="shared" si="1437"/>
        <v>441884.43506849324</v>
      </c>
      <c r="V635" s="310">
        <f t="shared" si="1438"/>
        <v>441884.43506849324</v>
      </c>
    </row>
    <row r="636" spans="1:22" ht="15" customHeight="1" x14ac:dyDescent="0.25">
      <c r="A636" s="41"/>
      <c r="B636" s="41"/>
      <c r="C636" s="41"/>
      <c r="D636" s="43"/>
      <c r="E636" s="41"/>
      <c r="F636" s="104" t="s">
        <v>816</v>
      </c>
      <c r="G636" s="275"/>
      <c r="H636" s="45"/>
      <c r="I636" s="108" t="s">
        <v>817</v>
      </c>
      <c r="J636" s="291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</row>
    <row r="637" spans="1:22" ht="15" customHeight="1" x14ac:dyDescent="0.25">
      <c r="A637" s="41"/>
      <c r="B637" s="41"/>
      <c r="C637" s="41"/>
      <c r="D637" s="43"/>
      <c r="E637" s="41"/>
      <c r="F637" s="104" t="s">
        <v>928</v>
      </c>
      <c r="G637" s="275"/>
      <c r="H637" s="45"/>
      <c r="I637" s="108" t="s">
        <v>929</v>
      </c>
      <c r="J637" s="291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</row>
    <row r="638" spans="1:22" ht="15" customHeight="1" x14ac:dyDescent="0.25">
      <c r="A638" s="41" t="s">
        <v>321</v>
      </c>
      <c r="B638" s="126">
        <v>1125100000</v>
      </c>
      <c r="C638" s="41">
        <v>31111</v>
      </c>
      <c r="D638" s="43" t="s">
        <v>1386</v>
      </c>
      <c r="E638" s="41" t="s">
        <v>400</v>
      </c>
      <c r="F638" s="43" t="s">
        <v>1159</v>
      </c>
      <c r="G638" s="275" t="s">
        <v>341</v>
      </c>
      <c r="H638" s="45" t="s">
        <v>1047</v>
      </c>
      <c r="I638" s="109" t="s">
        <v>937</v>
      </c>
      <c r="J638" s="291">
        <v>25000</v>
      </c>
      <c r="K638" s="309">
        <f t="shared" ref="K638" si="1439">J638/12</f>
        <v>2083.3333333333335</v>
      </c>
      <c r="L638" s="309">
        <f t="shared" ref="L638" si="1440">J638/12</f>
        <v>2083.3333333333335</v>
      </c>
      <c r="M638" s="309">
        <f t="shared" ref="M638" si="1441">J638/12</f>
        <v>2083.3333333333335</v>
      </c>
      <c r="N638" s="309">
        <f t="shared" ref="N638" si="1442">J638/12</f>
        <v>2083.3333333333335</v>
      </c>
      <c r="O638" s="309">
        <f t="shared" ref="O638" si="1443">J638/12</f>
        <v>2083.3333333333335</v>
      </c>
      <c r="P638" s="309">
        <f t="shared" ref="P638" si="1444">J638/12</f>
        <v>2083.3333333333335</v>
      </c>
      <c r="Q638" s="309">
        <f t="shared" ref="Q638" si="1445">J638/12</f>
        <v>2083.3333333333335</v>
      </c>
      <c r="R638" s="309">
        <f t="shared" ref="R638" si="1446">J638/12</f>
        <v>2083.3333333333335</v>
      </c>
      <c r="S638" s="309">
        <f t="shared" ref="S638" si="1447">J638/12</f>
        <v>2083.3333333333335</v>
      </c>
      <c r="T638" s="309">
        <f t="shared" ref="T638" si="1448">J638/12</f>
        <v>2083.3333333333335</v>
      </c>
      <c r="U638" s="309">
        <f t="shared" ref="U638" si="1449">J638/12</f>
        <v>2083.3333333333335</v>
      </c>
      <c r="V638" s="309">
        <f t="shared" ref="V638" si="1450">J638/12</f>
        <v>2083.3333333333335</v>
      </c>
    </row>
    <row r="639" spans="1:22" ht="15" customHeight="1" x14ac:dyDescent="0.25">
      <c r="A639" s="41"/>
      <c r="B639" s="41"/>
      <c r="C639" s="41"/>
      <c r="D639" s="43"/>
      <c r="E639" s="41"/>
      <c r="F639" s="104" t="s">
        <v>938</v>
      </c>
      <c r="G639" s="275"/>
      <c r="H639" s="45"/>
      <c r="I639" s="108" t="s">
        <v>939</v>
      </c>
      <c r="J639" s="291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</row>
    <row r="640" spans="1:22" ht="15" customHeight="1" x14ac:dyDescent="0.25">
      <c r="A640" s="41" t="s">
        <v>321</v>
      </c>
      <c r="B640" s="126">
        <v>1125100000</v>
      </c>
      <c r="C640" s="41">
        <v>31111</v>
      </c>
      <c r="D640" s="43" t="s">
        <v>1386</v>
      </c>
      <c r="E640" s="41" t="s">
        <v>400</v>
      </c>
      <c r="F640" s="43" t="s">
        <v>1205</v>
      </c>
      <c r="G640" s="275" t="s">
        <v>341</v>
      </c>
      <c r="H640" s="45" t="s">
        <v>1047</v>
      </c>
      <c r="I640" s="109" t="s">
        <v>1039</v>
      </c>
      <c r="J640" s="291">
        <v>15000</v>
      </c>
      <c r="K640" s="309">
        <f t="shared" ref="K640" si="1451">J640/12</f>
        <v>1250</v>
      </c>
      <c r="L640" s="309">
        <f t="shared" ref="L640" si="1452">J640/12</f>
        <v>1250</v>
      </c>
      <c r="M640" s="309">
        <f t="shared" ref="M640" si="1453">J640/12</f>
        <v>1250</v>
      </c>
      <c r="N640" s="309">
        <f t="shared" ref="N640" si="1454">J640/12</f>
        <v>1250</v>
      </c>
      <c r="O640" s="309">
        <f t="shared" ref="O640" si="1455">J640/12</f>
        <v>1250</v>
      </c>
      <c r="P640" s="309">
        <f t="shared" ref="P640" si="1456">J640/12</f>
        <v>1250</v>
      </c>
      <c r="Q640" s="309">
        <f t="shared" ref="Q640" si="1457">J640/12</f>
        <v>1250</v>
      </c>
      <c r="R640" s="309">
        <f t="shared" ref="R640" si="1458">J640/12</f>
        <v>1250</v>
      </c>
      <c r="S640" s="309">
        <f t="shared" ref="S640" si="1459">J640/12</f>
        <v>1250</v>
      </c>
      <c r="T640" s="309">
        <f t="shared" ref="T640" si="1460">J640/12</f>
        <v>1250</v>
      </c>
      <c r="U640" s="309">
        <f t="shared" ref="U640" si="1461">J640/12</f>
        <v>1250</v>
      </c>
      <c r="V640" s="309">
        <f t="shared" ref="V640" si="1462">J640/12</f>
        <v>1250</v>
      </c>
    </row>
    <row r="641" spans="1:22" ht="15" customHeight="1" x14ac:dyDescent="0.25">
      <c r="A641" s="41"/>
      <c r="B641" s="41"/>
      <c r="C641" s="41"/>
      <c r="D641" s="43"/>
      <c r="E641" s="41"/>
      <c r="F641" s="104" t="s">
        <v>941</v>
      </c>
      <c r="G641" s="275"/>
      <c r="H641" s="45"/>
      <c r="I641" s="108" t="s">
        <v>942</v>
      </c>
      <c r="J641" s="291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</row>
    <row r="642" spans="1:22" ht="15" customHeight="1" x14ac:dyDescent="0.25">
      <c r="A642" s="41" t="s">
        <v>321</v>
      </c>
      <c r="B642" s="126">
        <v>1125100000</v>
      </c>
      <c r="C642" s="41">
        <v>31111</v>
      </c>
      <c r="D642" s="43" t="s">
        <v>1386</v>
      </c>
      <c r="E642" s="41" t="s">
        <v>400</v>
      </c>
      <c r="F642" s="43" t="s">
        <v>1040</v>
      </c>
      <c r="G642" s="275" t="s">
        <v>341</v>
      </c>
      <c r="H642" s="45" t="s">
        <v>1047</v>
      </c>
      <c r="I642" s="109" t="s">
        <v>1041</v>
      </c>
      <c r="J642" s="291">
        <v>35000</v>
      </c>
      <c r="K642" s="309">
        <f t="shared" ref="K642" si="1463">J642/12</f>
        <v>2916.6666666666665</v>
      </c>
      <c r="L642" s="309">
        <f t="shared" ref="L642" si="1464">J642/12</f>
        <v>2916.6666666666665</v>
      </c>
      <c r="M642" s="309">
        <f t="shared" ref="M642" si="1465">J642/12</f>
        <v>2916.6666666666665</v>
      </c>
      <c r="N642" s="309">
        <f t="shared" ref="N642" si="1466">J642/12</f>
        <v>2916.6666666666665</v>
      </c>
      <c r="O642" s="309">
        <f t="shared" ref="O642" si="1467">J642/12</f>
        <v>2916.6666666666665</v>
      </c>
      <c r="P642" s="309">
        <f t="shared" ref="P642" si="1468">J642/12</f>
        <v>2916.6666666666665</v>
      </c>
      <c r="Q642" s="309">
        <f t="shared" ref="Q642" si="1469">J642/12</f>
        <v>2916.6666666666665</v>
      </c>
      <c r="R642" s="309">
        <f t="shared" ref="R642" si="1470">J642/12</f>
        <v>2916.6666666666665</v>
      </c>
      <c r="S642" s="309">
        <f t="shared" ref="S642" si="1471">J642/12</f>
        <v>2916.6666666666665</v>
      </c>
      <c r="T642" s="309">
        <f t="shared" ref="T642" si="1472">J642/12</f>
        <v>2916.6666666666665</v>
      </c>
      <c r="U642" s="309">
        <f t="shared" ref="U642" si="1473">J642/12</f>
        <v>2916.6666666666665</v>
      </c>
      <c r="V642" s="309">
        <f t="shared" ref="V642" si="1474">J642/12</f>
        <v>2916.6666666666665</v>
      </c>
    </row>
    <row r="643" spans="1:22" ht="15" customHeight="1" x14ac:dyDescent="0.25">
      <c r="A643" s="41"/>
      <c r="B643" s="41"/>
      <c r="C643" s="41"/>
      <c r="D643" s="43"/>
      <c r="E643" s="41"/>
      <c r="F643" s="104" t="s">
        <v>877</v>
      </c>
      <c r="G643" s="275"/>
      <c r="H643" s="45"/>
      <c r="I643" s="108" t="s">
        <v>823</v>
      </c>
      <c r="J643" s="291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</row>
    <row r="644" spans="1:22" ht="15" customHeight="1" x14ac:dyDescent="0.25">
      <c r="A644" s="41" t="s">
        <v>321</v>
      </c>
      <c r="B644" s="126">
        <v>1125100000</v>
      </c>
      <c r="C644" s="41">
        <v>31111</v>
      </c>
      <c r="D644" s="43" t="s">
        <v>1386</v>
      </c>
      <c r="E644" s="41" t="s">
        <v>400</v>
      </c>
      <c r="F644" s="43" t="s">
        <v>1162</v>
      </c>
      <c r="G644" s="275" t="s">
        <v>341</v>
      </c>
      <c r="H644" s="45" t="s">
        <v>1047</v>
      </c>
      <c r="I644" s="109" t="s">
        <v>945</v>
      </c>
      <c r="J644" s="291">
        <v>25000</v>
      </c>
      <c r="K644" s="309">
        <f t="shared" ref="K644:K648" si="1475">J644/12</f>
        <v>2083.3333333333335</v>
      </c>
      <c r="L644" s="309">
        <f t="shared" ref="L644:L648" si="1476">J644/12</f>
        <v>2083.3333333333335</v>
      </c>
      <c r="M644" s="309">
        <f t="shared" ref="M644:M648" si="1477">J644/12</f>
        <v>2083.3333333333335</v>
      </c>
      <c r="N644" s="309">
        <f t="shared" ref="N644:N648" si="1478">J644/12</f>
        <v>2083.3333333333335</v>
      </c>
      <c r="O644" s="309">
        <f t="shared" ref="O644:O648" si="1479">J644/12</f>
        <v>2083.3333333333335</v>
      </c>
      <c r="P644" s="309">
        <f t="shared" ref="P644:P648" si="1480">J644/12</f>
        <v>2083.3333333333335</v>
      </c>
      <c r="Q644" s="309">
        <f t="shared" ref="Q644:Q648" si="1481">J644/12</f>
        <v>2083.3333333333335</v>
      </c>
      <c r="R644" s="309">
        <f t="shared" ref="R644:R648" si="1482">J644/12</f>
        <v>2083.3333333333335</v>
      </c>
      <c r="S644" s="309">
        <f t="shared" ref="S644:S648" si="1483">J644/12</f>
        <v>2083.3333333333335</v>
      </c>
      <c r="T644" s="309">
        <f t="shared" ref="T644:T648" si="1484">J644/12</f>
        <v>2083.3333333333335</v>
      </c>
      <c r="U644" s="309">
        <f t="shared" ref="U644:U648" si="1485">J644/12</f>
        <v>2083.3333333333335</v>
      </c>
      <c r="V644" s="309">
        <f t="shared" ref="V644:V648" si="1486">J644/12</f>
        <v>2083.3333333333335</v>
      </c>
    </row>
    <row r="645" spans="1:22" ht="15" customHeight="1" x14ac:dyDescent="0.25">
      <c r="A645" s="41" t="s">
        <v>321</v>
      </c>
      <c r="B645" s="126">
        <v>1125100000</v>
      </c>
      <c r="C645" s="41">
        <v>31111</v>
      </c>
      <c r="D645" s="43" t="s">
        <v>1386</v>
      </c>
      <c r="E645" s="41" t="s">
        <v>400</v>
      </c>
      <c r="F645" s="43" t="s">
        <v>1123</v>
      </c>
      <c r="G645" s="275" t="s">
        <v>341</v>
      </c>
      <c r="H645" s="45" t="s">
        <v>1047</v>
      </c>
      <c r="I645" s="109" t="s">
        <v>824</v>
      </c>
      <c r="J645" s="291">
        <v>50000</v>
      </c>
      <c r="K645" s="309">
        <f t="shared" si="1475"/>
        <v>4166.666666666667</v>
      </c>
      <c r="L645" s="309">
        <f t="shared" si="1476"/>
        <v>4166.666666666667</v>
      </c>
      <c r="M645" s="309">
        <f t="shared" si="1477"/>
        <v>4166.666666666667</v>
      </c>
      <c r="N645" s="309">
        <f t="shared" si="1478"/>
        <v>4166.666666666667</v>
      </c>
      <c r="O645" s="309">
        <f t="shared" si="1479"/>
        <v>4166.666666666667</v>
      </c>
      <c r="P645" s="309">
        <f t="shared" si="1480"/>
        <v>4166.666666666667</v>
      </c>
      <c r="Q645" s="309">
        <f t="shared" si="1481"/>
        <v>4166.666666666667</v>
      </c>
      <c r="R645" s="309">
        <f t="shared" si="1482"/>
        <v>4166.666666666667</v>
      </c>
      <c r="S645" s="309">
        <f t="shared" si="1483"/>
        <v>4166.666666666667</v>
      </c>
      <c r="T645" s="309">
        <f t="shared" si="1484"/>
        <v>4166.666666666667</v>
      </c>
      <c r="U645" s="309">
        <f t="shared" si="1485"/>
        <v>4166.666666666667</v>
      </c>
      <c r="V645" s="309">
        <f t="shared" si="1486"/>
        <v>4166.666666666667</v>
      </c>
    </row>
    <row r="646" spans="1:22" ht="15" customHeight="1" x14ac:dyDescent="0.25">
      <c r="A646" s="41" t="s">
        <v>321</v>
      </c>
      <c r="B646" s="126">
        <v>1125100000</v>
      </c>
      <c r="C646" s="41">
        <v>31111</v>
      </c>
      <c r="D646" s="43" t="s">
        <v>1386</v>
      </c>
      <c r="E646" s="41" t="s">
        <v>400</v>
      </c>
      <c r="F646" s="43" t="s">
        <v>1206</v>
      </c>
      <c r="G646" s="275" t="s">
        <v>341</v>
      </c>
      <c r="H646" s="45" t="s">
        <v>1047</v>
      </c>
      <c r="I646" s="109" t="s">
        <v>1042</v>
      </c>
      <c r="J646" s="291">
        <v>15000</v>
      </c>
      <c r="K646" s="309">
        <f t="shared" si="1475"/>
        <v>1250</v>
      </c>
      <c r="L646" s="309">
        <f t="shared" si="1476"/>
        <v>1250</v>
      </c>
      <c r="M646" s="309">
        <f t="shared" si="1477"/>
        <v>1250</v>
      </c>
      <c r="N646" s="309">
        <f t="shared" si="1478"/>
        <v>1250</v>
      </c>
      <c r="O646" s="309">
        <f t="shared" si="1479"/>
        <v>1250</v>
      </c>
      <c r="P646" s="309">
        <f t="shared" si="1480"/>
        <v>1250</v>
      </c>
      <c r="Q646" s="309">
        <f t="shared" si="1481"/>
        <v>1250</v>
      </c>
      <c r="R646" s="309">
        <f t="shared" si="1482"/>
        <v>1250</v>
      </c>
      <c r="S646" s="309">
        <f t="shared" si="1483"/>
        <v>1250</v>
      </c>
      <c r="T646" s="309">
        <f t="shared" si="1484"/>
        <v>1250</v>
      </c>
      <c r="U646" s="309">
        <f t="shared" si="1485"/>
        <v>1250</v>
      </c>
      <c r="V646" s="309">
        <f t="shared" si="1486"/>
        <v>1250</v>
      </c>
    </row>
    <row r="647" spans="1:22" ht="15" customHeight="1" x14ac:dyDescent="0.25">
      <c r="A647" s="41" t="s">
        <v>321</v>
      </c>
      <c r="B647" s="126">
        <v>1125100000</v>
      </c>
      <c r="C647" s="41">
        <v>31111</v>
      </c>
      <c r="D647" s="43" t="s">
        <v>1386</v>
      </c>
      <c r="E647" s="41" t="s">
        <v>400</v>
      </c>
      <c r="F647" s="43" t="s">
        <v>1207</v>
      </c>
      <c r="G647" s="275" t="s">
        <v>341</v>
      </c>
      <c r="H647" s="45" t="s">
        <v>1047</v>
      </c>
      <c r="I647" s="109" t="s">
        <v>1043</v>
      </c>
      <c r="J647" s="291">
        <v>5000</v>
      </c>
      <c r="K647" s="309">
        <f t="shared" si="1475"/>
        <v>416.66666666666669</v>
      </c>
      <c r="L647" s="309">
        <f t="shared" si="1476"/>
        <v>416.66666666666669</v>
      </c>
      <c r="M647" s="309">
        <f t="shared" si="1477"/>
        <v>416.66666666666669</v>
      </c>
      <c r="N647" s="309">
        <f t="shared" si="1478"/>
        <v>416.66666666666669</v>
      </c>
      <c r="O647" s="309">
        <f t="shared" si="1479"/>
        <v>416.66666666666669</v>
      </c>
      <c r="P647" s="309">
        <f t="shared" si="1480"/>
        <v>416.66666666666669</v>
      </c>
      <c r="Q647" s="309">
        <f t="shared" si="1481"/>
        <v>416.66666666666669</v>
      </c>
      <c r="R647" s="309">
        <f t="shared" si="1482"/>
        <v>416.66666666666669</v>
      </c>
      <c r="S647" s="309">
        <f t="shared" si="1483"/>
        <v>416.66666666666669</v>
      </c>
      <c r="T647" s="309">
        <f t="shared" si="1484"/>
        <v>416.66666666666669</v>
      </c>
      <c r="U647" s="309">
        <f t="shared" si="1485"/>
        <v>416.66666666666669</v>
      </c>
      <c r="V647" s="309">
        <f t="shared" si="1486"/>
        <v>416.66666666666669</v>
      </c>
    </row>
    <row r="648" spans="1:22" ht="15" customHeight="1" x14ac:dyDescent="0.25">
      <c r="A648" s="41"/>
      <c r="B648" s="41"/>
      <c r="C648" s="41"/>
      <c r="D648" s="43"/>
      <c r="E648" s="41"/>
      <c r="F648" s="43"/>
      <c r="G648" s="275"/>
      <c r="H648" s="45"/>
      <c r="I648" s="50" t="s">
        <v>825</v>
      </c>
      <c r="J648" s="293">
        <f>SUM(J636:J647)</f>
        <v>170000</v>
      </c>
      <c r="K648" s="312">
        <f t="shared" si="1475"/>
        <v>14166.666666666666</v>
      </c>
      <c r="L648" s="312">
        <f t="shared" si="1476"/>
        <v>14166.666666666666</v>
      </c>
      <c r="M648" s="312">
        <f t="shared" si="1477"/>
        <v>14166.666666666666</v>
      </c>
      <c r="N648" s="312">
        <f t="shared" si="1478"/>
        <v>14166.666666666666</v>
      </c>
      <c r="O648" s="312">
        <f t="shared" si="1479"/>
        <v>14166.666666666666</v>
      </c>
      <c r="P648" s="312">
        <f t="shared" si="1480"/>
        <v>14166.666666666666</v>
      </c>
      <c r="Q648" s="312">
        <f t="shared" si="1481"/>
        <v>14166.666666666666</v>
      </c>
      <c r="R648" s="312">
        <f t="shared" si="1482"/>
        <v>14166.666666666666</v>
      </c>
      <c r="S648" s="312">
        <f t="shared" si="1483"/>
        <v>14166.666666666666</v>
      </c>
      <c r="T648" s="312">
        <f t="shared" si="1484"/>
        <v>14166.666666666666</v>
      </c>
      <c r="U648" s="312">
        <f t="shared" si="1485"/>
        <v>14166.666666666666</v>
      </c>
      <c r="V648" s="312">
        <f t="shared" si="1486"/>
        <v>14166.666666666666</v>
      </c>
    </row>
    <row r="649" spans="1:22" ht="15" customHeight="1" x14ac:dyDescent="0.25">
      <c r="A649" s="41"/>
      <c r="B649" s="41"/>
      <c r="C649" s="41"/>
      <c r="D649" s="43"/>
      <c r="E649" s="41"/>
      <c r="F649" s="104" t="s">
        <v>811</v>
      </c>
      <c r="G649" s="275"/>
      <c r="H649" s="45"/>
      <c r="I649" s="108" t="s">
        <v>812</v>
      </c>
      <c r="J649" s="291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</row>
    <row r="650" spans="1:22" ht="24.95" customHeight="1" x14ac:dyDescent="0.25">
      <c r="A650" s="41"/>
      <c r="B650" s="41"/>
      <c r="C650" s="41"/>
      <c r="D650" s="43"/>
      <c r="E650" s="41"/>
      <c r="F650" s="104" t="s">
        <v>879</v>
      </c>
      <c r="G650" s="275"/>
      <c r="H650" s="45"/>
      <c r="I650" s="108" t="s">
        <v>826</v>
      </c>
      <c r="J650" s="291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</row>
    <row r="651" spans="1:22" ht="15" customHeight="1" x14ac:dyDescent="0.25">
      <c r="A651" s="41" t="s">
        <v>321</v>
      </c>
      <c r="B651" s="126">
        <v>1125100000</v>
      </c>
      <c r="C651" s="41">
        <v>31111</v>
      </c>
      <c r="D651" s="43" t="s">
        <v>1386</v>
      </c>
      <c r="E651" s="41" t="s">
        <v>400</v>
      </c>
      <c r="F651" s="43" t="s">
        <v>1100</v>
      </c>
      <c r="G651" s="275" t="s">
        <v>341</v>
      </c>
      <c r="H651" s="45" t="s">
        <v>1047</v>
      </c>
      <c r="I651" s="109" t="s">
        <v>827</v>
      </c>
      <c r="J651" s="291">
        <v>50000</v>
      </c>
      <c r="K651" s="309">
        <f t="shared" ref="K651:K652" si="1487">J651/12</f>
        <v>4166.666666666667</v>
      </c>
      <c r="L651" s="309">
        <f t="shared" ref="L651:L652" si="1488">J651/12</f>
        <v>4166.666666666667</v>
      </c>
      <c r="M651" s="309">
        <f t="shared" ref="M651:M652" si="1489">J651/12</f>
        <v>4166.666666666667</v>
      </c>
      <c r="N651" s="309">
        <f t="shared" ref="N651:N652" si="1490">J651/12</f>
        <v>4166.666666666667</v>
      </c>
      <c r="O651" s="309">
        <f t="shared" ref="O651:O652" si="1491">J651/12</f>
        <v>4166.666666666667</v>
      </c>
      <c r="P651" s="309">
        <f t="shared" ref="P651:P652" si="1492">J651/12</f>
        <v>4166.666666666667</v>
      </c>
      <c r="Q651" s="309">
        <f t="shared" ref="Q651:Q652" si="1493">J651/12</f>
        <v>4166.666666666667</v>
      </c>
      <c r="R651" s="309">
        <f t="shared" ref="R651:R652" si="1494">J651/12</f>
        <v>4166.666666666667</v>
      </c>
      <c r="S651" s="309">
        <f t="shared" ref="S651:S652" si="1495">J651/12</f>
        <v>4166.666666666667</v>
      </c>
      <c r="T651" s="309">
        <f t="shared" ref="T651:T652" si="1496">J651/12</f>
        <v>4166.666666666667</v>
      </c>
      <c r="U651" s="309">
        <f t="shared" ref="U651:U652" si="1497">J651/12</f>
        <v>4166.666666666667</v>
      </c>
      <c r="V651" s="309">
        <f t="shared" ref="V651:V652" si="1498">J651/12</f>
        <v>4166.666666666667</v>
      </c>
    </row>
    <row r="652" spans="1:22" ht="15" customHeight="1" x14ac:dyDescent="0.25">
      <c r="A652" s="41"/>
      <c r="B652" s="41"/>
      <c r="C652" s="41"/>
      <c r="D652" s="43"/>
      <c r="E652" s="41"/>
      <c r="F652" s="43"/>
      <c r="G652" s="275"/>
      <c r="H652" s="45"/>
      <c r="I652" s="50" t="s">
        <v>833</v>
      </c>
      <c r="J652" s="293">
        <f>SUM(J649:J651)</f>
        <v>50000</v>
      </c>
      <c r="K652" s="331">
        <f t="shared" si="1487"/>
        <v>4166.666666666667</v>
      </c>
      <c r="L652" s="331">
        <f t="shared" si="1488"/>
        <v>4166.666666666667</v>
      </c>
      <c r="M652" s="331">
        <f t="shared" si="1489"/>
        <v>4166.666666666667</v>
      </c>
      <c r="N652" s="331">
        <f t="shared" si="1490"/>
        <v>4166.666666666667</v>
      </c>
      <c r="O652" s="331">
        <f t="shared" si="1491"/>
        <v>4166.666666666667</v>
      </c>
      <c r="P652" s="331">
        <f t="shared" si="1492"/>
        <v>4166.666666666667</v>
      </c>
      <c r="Q652" s="331">
        <f t="shared" si="1493"/>
        <v>4166.666666666667</v>
      </c>
      <c r="R652" s="331">
        <f t="shared" si="1494"/>
        <v>4166.666666666667</v>
      </c>
      <c r="S652" s="331">
        <f t="shared" si="1495"/>
        <v>4166.666666666667</v>
      </c>
      <c r="T652" s="331">
        <f t="shared" si="1496"/>
        <v>4166.666666666667</v>
      </c>
      <c r="U652" s="331">
        <f t="shared" si="1497"/>
        <v>4166.666666666667</v>
      </c>
      <c r="V652" s="331">
        <f t="shared" si="1498"/>
        <v>4166.666666666667</v>
      </c>
    </row>
    <row r="653" spans="1:22" ht="15" customHeight="1" x14ac:dyDescent="0.25">
      <c r="A653" s="41"/>
      <c r="B653" s="41"/>
      <c r="C653" s="41"/>
      <c r="D653" s="43"/>
      <c r="E653" s="41"/>
      <c r="F653" s="104" t="s">
        <v>990</v>
      </c>
      <c r="G653" s="275"/>
      <c r="H653" s="45"/>
      <c r="I653" s="108" t="s">
        <v>991</v>
      </c>
      <c r="J653" s="291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</row>
    <row r="654" spans="1:22" ht="15" customHeight="1" x14ac:dyDescent="0.25">
      <c r="A654" s="41"/>
      <c r="B654" s="41"/>
      <c r="C654" s="41"/>
      <c r="D654" s="43"/>
      <c r="E654" s="41"/>
      <c r="F654" s="104" t="s">
        <v>1044</v>
      </c>
      <c r="G654" s="275"/>
      <c r="H654" s="45"/>
      <c r="I654" s="108" t="s">
        <v>1045</v>
      </c>
      <c r="J654" s="291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</row>
    <row r="655" spans="1:22" ht="15" customHeight="1" x14ac:dyDescent="0.25">
      <c r="A655" s="41" t="s">
        <v>321</v>
      </c>
      <c r="B655" s="126">
        <v>1125100000</v>
      </c>
      <c r="C655" s="41">
        <v>31111</v>
      </c>
      <c r="D655" s="43" t="s">
        <v>1386</v>
      </c>
      <c r="E655" s="41" t="s">
        <v>400</v>
      </c>
      <c r="F655" s="43" t="s">
        <v>1208</v>
      </c>
      <c r="G655" s="275" t="s">
        <v>913</v>
      </c>
      <c r="H655" s="45" t="s">
        <v>348</v>
      </c>
      <c r="I655" s="109" t="s">
        <v>1046</v>
      </c>
      <c r="J655" s="291">
        <v>30000</v>
      </c>
      <c r="K655" s="309">
        <f t="shared" ref="K655:K657" si="1499">J655/12</f>
        <v>2500</v>
      </c>
      <c r="L655" s="309">
        <f t="shared" ref="L655:L657" si="1500">J655/12</f>
        <v>2500</v>
      </c>
      <c r="M655" s="309">
        <f t="shared" ref="M655:M657" si="1501">J655/12</f>
        <v>2500</v>
      </c>
      <c r="N655" s="309">
        <f t="shared" ref="N655:N657" si="1502">J655/12</f>
        <v>2500</v>
      </c>
      <c r="O655" s="309">
        <f t="shared" ref="O655:O657" si="1503">J655/12</f>
        <v>2500</v>
      </c>
      <c r="P655" s="309">
        <f t="shared" ref="P655:P657" si="1504">J655/12</f>
        <v>2500</v>
      </c>
      <c r="Q655" s="309">
        <f t="shared" ref="Q655:Q657" si="1505">J655/12</f>
        <v>2500</v>
      </c>
      <c r="R655" s="309">
        <f t="shared" ref="R655:R657" si="1506">J655/12</f>
        <v>2500</v>
      </c>
      <c r="S655" s="309">
        <f t="shared" ref="S655:S657" si="1507">J655/12</f>
        <v>2500</v>
      </c>
      <c r="T655" s="309">
        <f t="shared" ref="T655:T657" si="1508">J655/12</f>
        <v>2500</v>
      </c>
      <c r="U655" s="309">
        <f t="shared" ref="U655:U657" si="1509">J655/12</f>
        <v>2500</v>
      </c>
      <c r="V655" s="309">
        <f t="shared" ref="V655:V657" si="1510">J655/12</f>
        <v>2500</v>
      </c>
    </row>
    <row r="656" spans="1:22" ht="15" customHeight="1" x14ac:dyDescent="0.25">
      <c r="A656" s="41"/>
      <c r="B656" s="41"/>
      <c r="C656" s="41"/>
      <c r="D656" s="43"/>
      <c r="E656" s="41"/>
      <c r="F656" s="43"/>
      <c r="G656" s="275"/>
      <c r="H656" s="45"/>
      <c r="I656" s="50" t="s">
        <v>1003</v>
      </c>
      <c r="J656" s="293">
        <f>SUM(J653:J655)</f>
        <v>30000</v>
      </c>
      <c r="K656" s="312">
        <f t="shared" si="1499"/>
        <v>2500</v>
      </c>
      <c r="L656" s="312">
        <f t="shared" si="1500"/>
        <v>2500</v>
      </c>
      <c r="M656" s="312">
        <f t="shared" si="1501"/>
        <v>2500</v>
      </c>
      <c r="N656" s="312">
        <f t="shared" si="1502"/>
        <v>2500</v>
      </c>
      <c r="O656" s="312">
        <f t="shared" si="1503"/>
        <v>2500</v>
      </c>
      <c r="P656" s="312">
        <f t="shared" si="1504"/>
        <v>2500</v>
      </c>
      <c r="Q656" s="312">
        <f t="shared" si="1505"/>
        <v>2500</v>
      </c>
      <c r="R656" s="312">
        <f t="shared" si="1506"/>
        <v>2500</v>
      </c>
      <c r="S656" s="312">
        <f t="shared" si="1507"/>
        <v>2500</v>
      </c>
      <c r="T656" s="312">
        <f t="shared" si="1508"/>
        <v>2500</v>
      </c>
      <c r="U656" s="312">
        <f t="shared" si="1509"/>
        <v>2500</v>
      </c>
      <c r="V656" s="312">
        <f t="shared" si="1510"/>
        <v>2500</v>
      </c>
    </row>
    <row r="657" spans="1:22" ht="15" customHeight="1" x14ac:dyDescent="0.25">
      <c r="A657" s="41"/>
      <c r="B657" s="41"/>
      <c r="C657" s="41"/>
      <c r="D657" s="43"/>
      <c r="E657" s="41"/>
      <c r="F657" s="43"/>
      <c r="G657" s="275"/>
      <c r="H657" s="45"/>
      <c r="I657" s="53" t="s">
        <v>402</v>
      </c>
      <c r="J657" s="294">
        <f>J635+J648+J652+J656</f>
        <v>5552613.2208219189</v>
      </c>
      <c r="K657" s="326">
        <f t="shared" si="1499"/>
        <v>462717.76840182656</v>
      </c>
      <c r="L657" s="326">
        <f t="shared" si="1500"/>
        <v>462717.76840182656</v>
      </c>
      <c r="M657" s="326">
        <f t="shared" si="1501"/>
        <v>462717.76840182656</v>
      </c>
      <c r="N657" s="326">
        <f t="shared" si="1502"/>
        <v>462717.76840182656</v>
      </c>
      <c r="O657" s="326">
        <f t="shared" si="1503"/>
        <v>462717.76840182656</v>
      </c>
      <c r="P657" s="326">
        <f t="shared" si="1504"/>
        <v>462717.76840182656</v>
      </c>
      <c r="Q657" s="326">
        <f t="shared" si="1505"/>
        <v>462717.76840182656</v>
      </c>
      <c r="R657" s="326">
        <f t="shared" si="1506"/>
        <v>462717.76840182656</v>
      </c>
      <c r="S657" s="326">
        <f t="shared" si="1507"/>
        <v>462717.76840182656</v>
      </c>
      <c r="T657" s="326">
        <f t="shared" si="1508"/>
        <v>462717.76840182656</v>
      </c>
      <c r="U657" s="326">
        <f t="shared" si="1509"/>
        <v>462717.76840182656</v>
      </c>
      <c r="V657" s="326">
        <f t="shared" si="1510"/>
        <v>462717.76840182656</v>
      </c>
    </row>
    <row r="658" spans="1:22" ht="15" customHeight="1" x14ac:dyDescent="0.25">
      <c r="A658" s="38" t="s">
        <v>182</v>
      </c>
      <c r="B658" s="51"/>
      <c r="C658" s="13"/>
      <c r="D658" s="39"/>
      <c r="E658" s="13"/>
      <c r="F658" s="13"/>
      <c r="G658" s="277"/>
      <c r="H658" s="40"/>
      <c r="I658" s="55"/>
      <c r="J658" s="13"/>
      <c r="K658" s="311"/>
      <c r="L658" s="311"/>
      <c r="M658" s="311"/>
      <c r="N658" s="311"/>
      <c r="O658" s="311"/>
      <c r="P658" s="311"/>
      <c r="Q658" s="311"/>
      <c r="R658" s="311"/>
      <c r="S658" s="311"/>
      <c r="T658" s="311"/>
      <c r="U658" s="311"/>
      <c r="V658" s="311"/>
    </row>
    <row r="659" spans="1:22" ht="15" customHeight="1" x14ac:dyDescent="0.25">
      <c r="A659" s="41"/>
      <c r="B659" s="41"/>
      <c r="C659" s="41"/>
      <c r="D659" s="43"/>
      <c r="E659" s="41"/>
      <c r="F659" s="44">
        <v>1000</v>
      </c>
      <c r="G659" s="275"/>
      <c r="H659" s="45"/>
      <c r="I659" s="108" t="s">
        <v>326</v>
      </c>
      <c r="J659" s="291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</row>
    <row r="660" spans="1:22" ht="15" customHeight="1" x14ac:dyDescent="0.25">
      <c r="A660" s="41"/>
      <c r="B660" s="41"/>
      <c r="C660" s="41"/>
      <c r="D660" s="43"/>
      <c r="E660" s="41"/>
      <c r="F660" s="44">
        <v>1100</v>
      </c>
      <c r="G660" s="275"/>
      <c r="H660" s="45"/>
      <c r="I660" s="108" t="s">
        <v>327</v>
      </c>
      <c r="J660" s="291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</row>
    <row r="661" spans="1:22" ht="15" customHeight="1" x14ac:dyDescent="0.25">
      <c r="A661" s="41" t="s">
        <v>321</v>
      </c>
      <c r="B661" s="114">
        <v>1525811100</v>
      </c>
      <c r="C661" s="41">
        <v>31111</v>
      </c>
      <c r="D661" s="43" t="s">
        <v>1387</v>
      </c>
      <c r="E661" s="41" t="s">
        <v>403</v>
      </c>
      <c r="F661" s="41">
        <v>1131</v>
      </c>
      <c r="G661" s="275" t="s">
        <v>341</v>
      </c>
      <c r="H661" s="45" t="s">
        <v>401</v>
      </c>
      <c r="I661" s="109" t="s">
        <v>325</v>
      </c>
      <c r="J661" s="291">
        <f>Nómina!T202</f>
        <v>1272300</v>
      </c>
      <c r="K661" s="309">
        <f t="shared" ref="K661:K664" si="1511">J661/12</f>
        <v>106025</v>
      </c>
      <c r="L661" s="309">
        <f t="shared" ref="L661:L664" si="1512">J661/12</f>
        <v>106025</v>
      </c>
      <c r="M661" s="309">
        <f t="shared" ref="M661:M664" si="1513">J661/12</f>
        <v>106025</v>
      </c>
      <c r="N661" s="309">
        <f t="shared" ref="N661:N664" si="1514">J661/12</f>
        <v>106025</v>
      </c>
      <c r="O661" s="309">
        <f t="shared" ref="O661:O664" si="1515">J661/12</f>
        <v>106025</v>
      </c>
      <c r="P661" s="309">
        <f t="shared" ref="P661:P664" si="1516">J661/12</f>
        <v>106025</v>
      </c>
      <c r="Q661" s="309">
        <f t="shared" ref="Q661:Q664" si="1517">J661/12</f>
        <v>106025</v>
      </c>
      <c r="R661" s="309">
        <f t="shared" ref="R661:R664" si="1518">J661/12</f>
        <v>106025</v>
      </c>
      <c r="S661" s="309">
        <f t="shared" ref="S661:S664" si="1519">J661/12</f>
        <v>106025</v>
      </c>
      <c r="T661" s="309">
        <f t="shared" ref="T661:T664" si="1520">J661/12</f>
        <v>106025</v>
      </c>
      <c r="U661" s="309">
        <f t="shared" ref="U661:U664" si="1521">J661/12</f>
        <v>106025</v>
      </c>
      <c r="V661" s="309">
        <f t="shared" ref="V661:V664" si="1522">J661/12</f>
        <v>106025</v>
      </c>
    </row>
    <row r="662" spans="1:22" ht="15" customHeight="1" x14ac:dyDescent="0.25">
      <c r="A662" s="41" t="s">
        <v>321</v>
      </c>
      <c r="B662" s="114">
        <v>1525811100</v>
      </c>
      <c r="C662" s="41">
        <v>31111</v>
      </c>
      <c r="D662" s="43" t="s">
        <v>1387</v>
      </c>
      <c r="E662" s="41" t="s">
        <v>403</v>
      </c>
      <c r="F662" s="41">
        <v>1132</v>
      </c>
      <c r="G662" s="275" t="s">
        <v>341</v>
      </c>
      <c r="H662" s="45" t="s">
        <v>401</v>
      </c>
      <c r="I662" s="109" t="s">
        <v>335</v>
      </c>
      <c r="J662" s="291">
        <f>Nómina!U202</f>
        <v>127230</v>
      </c>
      <c r="K662" s="309">
        <f t="shared" si="1511"/>
        <v>10602.5</v>
      </c>
      <c r="L662" s="309">
        <f t="shared" si="1512"/>
        <v>10602.5</v>
      </c>
      <c r="M662" s="309">
        <f t="shared" si="1513"/>
        <v>10602.5</v>
      </c>
      <c r="N662" s="309">
        <f t="shared" si="1514"/>
        <v>10602.5</v>
      </c>
      <c r="O662" s="309">
        <f t="shared" si="1515"/>
        <v>10602.5</v>
      </c>
      <c r="P662" s="309">
        <f t="shared" si="1516"/>
        <v>10602.5</v>
      </c>
      <c r="Q662" s="309">
        <f t="shared" si="1517"/>
        <v>10602.5</v>
      </c>
      <c r="R662" s="309">
        <f t="shared" si="1518"/>
        <v>10602.5</v>
      </c>
      <c r="S662" s="309">
        <f t="shared" si="1519"/>
        <v>10602.5</v>
      </c>
      <c r="T662" s="309">
        <f t="shared" si="1520"/>
        <v>10602.5</v>
      </c>
      <c r="U662" s="309">
        <f t="shared" si="1521"/>
        <v>10602.5</v>
      </c>
      <c r="V662" s="309">
        <f t="shared" si="1522"/>
        <v>10602.5</v>
      </c>
    </row>
    <row r="663" spans="1:22" ht="15" customHeight="1" x14ac:dyDescent="0.25">
      <c r="A663" s="41" t="s">
        <v>321</v>
      </c>
      <c r="B663" s="114">
        <v>1525811100</v>
      </c>
      <c r="C663" s="41">
        <v>31111</v>
      </c>
      <c r="D663" s="43" t="s">
        <v>1387</v>
      </c>
      <c r="E663" s="41" t="s">
        <v>403</v>
      </c>
      <c r="F663" s="41">
        <v>1133</v>
      </c>
      <c r="G663" s="275" t="s">
        <v>341</v>
      </c>
      <c r="H663" s="45" t="s">
        <v>401</v>
      </c>
      <c r="I663" s="111" t="s">
        <v>336</v>
      </c>
      <c r="J663" s="291">
        <f>Nómina!W202</f>
        <v>127230</v>
      </c>
      <c r="K663" s="309">
        <f t="shared" si="1511"/>
        <v>10602.5</v>
      </c>
      <c r="L663" s="309">
        <f t="shared" si="1512"/>
        <v>10602.5</v>
      </c>
      <c r="M663" s="309">
        <f t="shared" si="1513"/>
        <v>10602.5</v>
      </c>
      <c r="N663" s="309">
        <f t="shared" si="1514"/>
        <v>10602.5</v>
      </c>
      <c r="O663" s="309">
        <f t="shared" si="1515"/>
        <v>10602.5</v>
      </c>
      <c r="P663" s="309">
        <f t="shared" si="1516"/>
        <v>10602.5</v>
      </c>
      <c r="Q663" s="309">
        <f t="shared" si="1517"/>
        <v>10602.5</v>
      </c>
      <c r="R663" s="309">
        <f t="shared" si="1518"/>
        <v>10602.5</v>
      </c>
      <c r="S663" s="309">
        <f t="shared" si="1519"/>
        <v>10602.5</v>
      </c>
      <c r="T663" s="309">
        <f t="shared" si="1520"/>
        <v>10602.5</v>
      </c>
      <c r="U663" s="309">
        <f t="shared" si="1521"/>
        <v>10602.5</v>
      </c>
      <c r="V663" s="309">
        <f t="shared" si="1522"/>
        <v>10602.5</v>
      </c>
    </row>
    <row r="664" spans="1:22" ht="15" customHeight="1" x14ac:dyDescent="0.25">
      <c r="A664" s="41" t="s">
        <v>321</v>
      </c>
      <c r="B664" s="114">
        <v>1525811100</v>
      </c>
      <c r="C664" s="41">
        <v>31111</v>
      </c>
      <c r="D664" s="43" t="s">
        <v>1387</v>
      </c>
      <c r="E664" s="41" t="s">
        <v>403</v>
      </c>
      <c r="F664" s="41">
        <v>1134</v>
      </c>
      <c r="G664" s="275" t="s">
        <v>341</v>
      </c>
      <c r="H664" s="45" t="s">
        <v>401</v>
      </c>
      <c r="I664" s="111" t="s">
        <v>337</v>
      </c>
      <c r="J664" s="291">
        <f>Nómina!W202</f>
        <v>127230</v>
      </c>
      <c r="K664" s="309">
        <f t="shared" si="1511"/>
        <v>10602.5</v>
      </c>
      <c r="L664" s="309">
        <f t="shared" si="1512"/>
        <v>10602.5</v>
      </c>
      <c r="M664" s="309">
        <f t="shared" si="1513"/>
        <v>10602.5</v>
      </c>
      <c r="N664" s="309">
        <f t="shared" si="1514"/>
        <v>10602.5</v>
      </c>
      <c r="O664" s="309">
        <f t="shared" si="1515"/>
        <v>10602.5</v>
      </c>
      <c r="P664" s="309">
        <f t="shared" si="1516"/>
        <v>10602.5</v>
      </c>
      <c r="Q664" s="309">
        <f t="shared" si="1517"/>
        <v>10602.5</v>
      </c>
      <c r="R664" s="309">
        <f t="shared" si="1518"/>
        <v>10602.5</v>
      </c>
      <c r="S664" s="309">
        <f t="shared" si="1519"/>
        <v>10602.5</v>
      </c>
      <c r="T664" s="309">
        <f t="shared" si="1520"/>
        <v>10602.5</v>
      </c>
      <c r="U664" s="309">
        <f t="shared" si="1521"/>
        <v>10602.5</v>
      </c>
      <c r="V664" s="309">
        <f t="shared" si="1522"/>
        <v>10602.5</v>
      </c>
    </row>
    <row r="665" spans="1:22" ht="15" customHeight="1" x14ac:dyDescent="0.25">
      <c r="A665" s="41"/>
      <c r="B665" s="114"/>
      <c r="C665" s="41"/>
      <c r="D665" s="43"/>
      <c r="E665" s="41"/>
      <c r="F665" s="44">
        <v>1300</v>
      </c>
      <c r="G665" s="275"/>
      <c r="H665" s="45"/>
      <c r="I665" s="108" t="s">
        <v>328</v>
      </c>
      <c r="J665" s="291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</row>
    <row r="666" spans="1:22" ht="15" customHeight="1" x14ac:dyDescent="0.25">
      <c r="A666" s="41" t="s">
        <v>321</v>
      </c>
      <c r="B666" s="114">
        <v>1525811100</v>
      </c>
      <c r="C666" s="41">
        <v>31111</v>
      </c>
      <c r="D666" s="43" t="s">
        <v>1387</v>
      </c>
      <c r="E666" s="41" t="s">
        <v>403</v>
      </c>
      <c r="F666" s="41">
        <v>1321</v>
      </c>
      <c r="G666" s="275" t="s">
        <v>341</v>
      </c>
      <c r="H666" s="45" t="s">
        <v>401</v>
      </c>
      <c r="I666" s="109" t="s">
        <v>329</v>
      </c>
      <c r="J666" s="291">
        <f>Nómina!Y202</f>
        <v>27188.876712328769</v>
      </c>
      <c r="K666" s="309">
        <f t="shared" ref="K666:K668" si="1523">J666/12</f>
        <v>2265.7397260273974</v>
      </c>
      <c r="L666" s="309">
        <f t="shared" ref="L666:L668" si="1524">J666/12</f>
        <v>2265.7397260273974</v>
      </c>
      <c r="M666" s="309">
        <f t="shared" ref="M666:M668" si="1525">J666/12</f>
        <v>2265.7397260273974</v>
      </c>
      <c r="N666" s="309">
        <f t="shared" ref="N666:N668" si="1526">J666/12</f>
        <v>2265.7397260273974</v>
      </c>
      <c r="O666" s="309">
        <f t="shared" ref="O666:O668" si="1527">J666/12</f>
        <v>2265.7397260273974</v>
      </c>
      <c r="P666" s="309">
        <f t="shared" ref="P666:P668" si="1528">J666/12</f>
        <v>2265.7397260273974</v>
      </c>
      <c r="Q666" s="309">
        <f t="shared" ref="Q666:Q668" si="1529">J666/12</f>
        <v>2265.7397260273974</v>
      </c>
      <c r="R666" s="309">
        <f t="shared" ref="R666:R668" si="1530">J666/12</f>
        <v>2265.7397260273974</v>
      </c>
      <c r="S666" s="309">
        <f t="shared" ref="S666:S668" si="1531">J666/12</f>
        <v>2265.7397260273974</v>
      </c>
      <c r="T666" s="309">
        <f t="shared" ref="T666:T668" si="1532">J666/12</f>
        <v>2265.7397260273974</v>
      </c>
      <c r="U666" s="309">
        <f t="shared" ref="U666:U668" si="1533">J666/12</f>
        <v>2265.7397260273974</v>
      </c>
      <c r="V666" s="309">
        <f t="shared" ref="V666:V668" si="1534">J666/12</f>
        <v>2265.7397260273974</v>
      </c>
    </row>
    <row r="667" spans="1:22" ht="15" customHeight="1" x14ac:dyDescent="0.25">
      <c r="A667" s="41" t="s">
        <v>321</v>
      </c>
      <c r="B667" s="114">
        <v>1525811100</v>
      </c>
      <c r="C667" s="41">
        <v>31111</v>
      </c>
      <c r="D667" s="43" t="s">
        <v>1387</v>
      </c>
      <c r="E667" s="41" t="s">
        <v>403</v>
      </c>
      <c r="F667" s="41">
        <v>1323</v>
      </c>
      <c r="G667" s="275" t="s">
        <v>341</v>
      </c>
      <c r="H667" s="45" t="s">
        <v>401</v>
      </c>
      <c r="I667" s="109" t="s">
        <v>330</v>
      </c>
      <c r="J667" s="291">
        <f>Nómina!Z202</f>
        <v>161086.29041095893</v>
      </c>
      <c r="K667" s="309">
        <f t="shared" si="1523"/>
        <v>13423.857534246577</v>
      </c>
      <c r="L667" s="309">
        <f t="shared" si="1524"/>
        <v>13423.857534246577</v>
      </c>
      <c r="M667" s="309">
        <f t="shared" si="1525"/>
        <v>13423.857534246577</v>
      </c>
      <c r="N667" s="309">
        <f t="shared" si="1526"/>
        <v>13423.857534246577</v>
      </c>
      <c r="O667" s="309">
        <f t="shared" si="1527"/>
        <v>13423.857534246577</v>
      </c>
      <c r="P667" s="309">
        <f t="shared" si="1528"/>
        <v>13423.857534246577</v>
      </c>
      <c r="Q667" s="309">
        <f t="shared" si="1529"/>
        <v>13423.857534246577</v>
      </c>
      <c r="R667" s="309">
        <f t="shared" si="1530"/>
        <v>13423.857534246577</v>
      </c>
      <c r="S667" s="309">
        <f t="shared" si="1531"/>
        <v>13423.857534246577</v>
      </c>
      <c r="T667" s="309">
        <f t="shared" si="1532"/>
        <v>13423.857534246577</v>
      </c>
      <c r="U667" s="309">
        <f t="shared" si="1533"/>
        <v>13423.857534246577</v>
      </c>
      <c r="V667" s="309">
        <f t="shared" si="1534"/>
        <v>13423.857534246577</v>
      </c>
    </row>
    <row r="668" spans="1:22" ht="15" customHeight="1" x14ac:dyDescent="0.25">
      <c r="A668" s="41"/>
      <c r="B668" s="41"/>
      <c r="C668" s="41"/>
      <c r="D668" s="43"/>
      <c r="E668" s="41"/>
      <c r="F668" s="41"/>
      <c r="G668" s="275"/>
      <c r="H668" s="45"/>
      <c r="I668" s="50" t="s">
        <v>338</v>
      </c>
      <c r="J668" s="293">
        <f>SUM(J659:J667)</f>
        <v>1842265.1671232877</v>
      </c>
      <c r="K668" s="312">
        <f t="shared" si="1523"/>
        <v>153522.09726027396</v>
      </c>
      <c r="L668" s="312">
        <f t="shared" si="1524"/>
        <v>153522.09726027396</v>
      </c>
      <c r="M668" s="312">
        <f t="shared" si="1525"/>
        <v>153522.09726027396</v>
      </c>
      <c r="N668" s="312">
        <f t="shared" si="1526"/>
        <v>153522.09726027396</v>
      </c>
      <c r="O668" s="312">
        <f t="shared" si="1527"/>
        <v>153522.09726027396</v>
      </c>
      <c r="P668" s="312">
        <f t="shared" si="1528"/>
        <v>153522.09726027396</v>
      </c>
      <c r="Q668" s="312">
        <f t="shared" si="1529"/>
        <v>153522.09726027396</v>
      </c>
      <c r="R668" s="312">
        <f t="shared" si="1530"/>
        <v>153522.09726027396</v>
      </c>
      <c r="S668" s="312">
        <f t="shared" si="1531"/>
        <v>153522.09726027396</v>
      </c>
      <c r="T668" s="312">
        <f t="shared" si="1532"/>
        <v>153522.09726027396</v>
      </c>
      <c r="U668" s="312">
        <f t="shared" si="1533"/>
        <v>153522.09726027396</v>
      </c>
      <c r="V668" s="312">
        <f t="shared" si="1534"/>
        <v>153522.09726027396</v>
      </c>
    </row>
    <row r="669" spans="1:22" ht="15" customHeight="1" x14ac:dyDescent="0.25">
      <c r="A669" s="41"/>
      <c r="B669" s="41"/>
      <c r="C669" s="41"/>
      <c r="D669" s="43"/>
      <c r="E669" s="41"/>
      <c r="F669" s="104" t="s">
        <v>816</v>
      </c>
      <c r="G669" s="275"/>
      <c r="H669" s="45"/>
      <c r="I669" s="108" t="s">
        <v>817</v>
      </c>
      <c r="J669" s="291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</row>
    <row r="670" spans="1:22" ht="15" customHeight="1" x14ac:dyDescent="0.25">
      <c r="A670" s="41"/>
      <c r="B670" s="41"/>
      <c r="C670" s="41"/>
      <c r="D670" s="43"/>
      <c r="E670" s="41"/>
      <c r="F670" s="104" t="s">
        <v>877</v>
      </c>
      <c r="G670" s="275"/>
      <c r="H670" s="45"/>
      <c r="I670" s="108" t="s">
        <v>823</v>
      </c>
      <c r="J670" s="291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</row>
    <row r="671" spans="1:22" ht="15" customHeight="1" x14ac:dyDescent="0.25">
      <c r="A671" s="41" t="s">
        <v>321</v>
      </c>
      <c r="B671" s="126">
        <v>1125100000</v>
      </c>
      <c r="C671" s="41">
        <v>31111</v>
      </c>
      <c r="D671" s="43" t="s">
        <v>1387</v>
      </c>
      <c r="E671" s="41" t="s">
        <v>403</v>
      </c>
      <c r="F671" s="43" t="s">
        <v>1123</v>
      </c>
      <c r="G671" s="275" t="s">
        <v>341</v>
      </c>
      <c r="H671" s="45" t="s">
        <v>401</v>
      </c>
      <c r="I671" s="109" t="s">
        <v>824</v>
      </c>
      <c r="J671" s="291">
        <v>15000</v>
      </c>
      <c r="K671" s="309">
        <f t="shared" ref="K671:K672" si="1535">J671/12</f>
        <v>1250</v>
      </c>
      <c r="L671" s="309">
        <f t="shared" ref="L671:L672" si="1536">J671/12</f>
        <v>1250</v>
      </c>
      <c r="M671" s="309">
        <f t="shared" ref="M671:M672" si="1537">J671/12</f>
        <v>1250</v>
      </c>
      <c r="N671" s="309">
        <f t="shared" ref="N671:N672" si="1538">J671/12</f>
        <v>1250</v>
      </c>
      <c r="O671" s="309">
        <f t="shared" ref="O671:O672" si="1539">J671/12</f>
        <v>1250</v>
      </c>
      <c r="P671" s="309">
        <f t="shared" ref="P671:P672" si="1540">J671/12</f>
        <v>1250</v>
      </c>
      <c r="Q671" s="309">
        <f t="shared" ref="Q671:Q672" si="1541">J671/12</f>
        <v>1250</v>
      </c>
      <c r="R671" s="309">
        <f t="shared" ref="R671:R672" si="1542">J671/12</f>
        <v>1250</v>
      </c>
      <c r="S671" s="309">
        <f t="shared" ref="S671:S672" si="1543">J671/12</f>
        <v>1250</v>
      </c>
      <c r="T671" s="309">
        <f t="shared" ref="T671:T672" si="1544">J671/12</f>
        <v>1250</v>
      </c>
      <c r="U671" s="309">
        <f t="shared" ref="U671:U672" si="1545">J671/12</f>
        <v>1250</v>
      </c>
      <c r="V671" s="309">
        <f t="shared" ref="V671:V672" si="1546">J671/12</f>
        <v>1250</v>
      </c>
    </row>
    <row r="672" spans="1:22" ht="15" customHeight="1" x14ac:dyDescent="0.25">
      <c r="A672" s="41"/>
      <c r="B672" s="41"/>
      <c r="C672" s="41"/>
      <c r="D672" s="43"/>
      <c r="E672" s="41"/>
      <c r="F672" s="43"/>
      <c r="G672" s="275"/>
      <c r="H672" s="45"/>
      <c r="I672" s="50" t="s">
        <v>825</v>
      </c>
      <c r="J672" s="293">
        <f>SUM(J669:J671)</f>
        <v>15000</v>
      </c>
      <c r="K672" s="312">
        <f t="shared" si="1535"/>
        <v>1250</v>
      </c>
      <c r="L672" s="312">
        <f t="shared" si="1536"/>
        <v>1250</v>
      </c>
      <c r="M672" s="312">
        <f t="shared" si="1537"/>
        <v>1250</v>
      </c>
      <c r="N672" s="312">
        <f t="shared" si="1538"/>
        <v>1250</v>
      </c>
      <c r="O672" s="312">
        <f t="shared" si="1539"/>
        <v>1250</v>
      </c>
      <c r="P672" s="312">
        <f t="shared" si="1540"/>
        <v>1250</v>
      </c>
      <c r="Q672" s="312">
        <f t="shared" si="1541"/>
        <v>1250</v>
      </c>
      <c r="R672" s="312">
        <f t="shared" si="1542"/>
        <v>1250</v>
      </c>
      <c r="S672" s="312">
        <f t="shared" si="1543"/>
        <v>1250</v>
      </c>
      <c r="T672" s="312">
        <f t="shared" si="1544"/>
        <v>1250</v>
      </c>
      <c r="U672" s="312">
        <f t="shared" si="1545"/>
        <v>1250</v>
      </c>
      <c r="V672" s="312">
        <f t="shared" si="1546"/>
        <v>1250</v>
      </c>
    </row>
    <row r="673" spans="1:22" ht="15" customHeight="1" x14ac:dyDescent="0.25">
      <c r="A673" s="41"/>
      <c r="B673" s="41"/>
      <c r="C673" s="41"/>
      <c r="D673" s="43"/>
      <c r="E673" s="41"/>
      <c r="F673" s="104" t="s">
        <v>811</v>
      </c>
      <c r="G673" s="275"/>
      <c r="H673" s="45"/>
      <c r="I673" s="108" t="s">
        <v>812</v>
      </c>
      <c r="J673" s="291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</row>
    <row r="674" spans="1:22" ht="24.95" customHeight="1" x14ac:dyDescent="0.25">
      <c r="A674" s="41"/>
      <c r="B674" s="41"/>
      <c r="C674" s="41"/>
      <c r="D674" s="43"/>
      <c r="E674" s="41"/>
      <c r="F674" s="104" t="s">
        <v>879</v>
      </c>
      <c r="G674" s="275"/>
      <c r="H674" s="45"/>
      <c r="I674" s="108" t="s">
        <v>826</v>
      </c>
      <c r="J674" s="291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</row>
    <row r="675" spans="1:22" ht="15" customHeight="1" x14ac:dyDescent="0.25">
      <c r="A675" s="41" t="s">
        <v>321</v>
      </c>
      <c r="B675" s="126">
        <v>1125100000</v>
      </c>
      <c r="C675" s="41">
        <v>31111</v>
      </c>
      <c r="D675" s="43" t="s">
        <v>1387</v>
      </c>
      <c r="E675" s="41" t="s">
        <v>403</v>
      </c>
      <c r="F675" s="43" t="s">
        <v>1100</v>
      </c>
      <c r="G675" s="275" t="s">
        <v>341</v>
      </c>
      <c r="H675" s="45" t="s">
        <v>401</v>
      </c>
      <c r="I675" s="109" t="s">
        <v>827</v>
      </c>
      <c r="J675" s="291">
        <v>15000</v>
      </c>
      <c r="K675" s="309">
        <f t="shared" ref="K675" si="1547">J675/12</f>
        <v>1250</v>
      </c>
      <c r="L675" s="309">
        <f t="shared" ref="L675" si="1548">J675/12</f>
        <v>1250</v>
      </c>
      <c r="M675" s="309">
        <f t="shared" ref="M675" si="1549">J675/12</f>
        <v>1250</v>
      </c>
      <c r="N675" s="309">
        <f t="shared" ref="N675" si="1550">J675/12</f>
        <v>1250</v>
      </c>
      <c r="O675" s="309">
        <f t="shared" ref="O675" si="1551">J675/12</f>
        <v>1250</v>
      </c>
      <c r="P675" s="309">
        <f t="shared" ref="P675" si="1552">J675/12</f>
        <v>1250</v>
      </c>
      <c r="Q675" s="309">
        <f t="shared" ref="Q675" si="1553">J675/12</f>
        <v>1250</v>
      </c>
      <c r="R675" s="309">
        <f t="shared" ref="R675" si="1554">J675/12</f>
        <v>1250</v>
      </c>
      <c r="S675" s="309">
        <f t="shared" ref="S675" si="1555">J675/12</f>
        <v>1250</v>
      </c>
      <c r="T675" s="309">
        <f t="shared" ref="T675" si="1556">J675/12</f>
        <v>1250</v>
      </c>
      <c r="U675" s="309">
        <f t="shared" ref="U675" si="1557">J675/12</f>
        <v>1250</v>
      </c>
      <c r="V675" s="309">
        <f t="shared" ref="V675" si="1558">J675/12</f>
        <v>1250</v>
      </c>
    </row>
    <row r="676" spans="1:22" ht="15" customHeight="1" x14ac:dyDescent="0.25">
      <c r="A676" s="41"/>
      <c r="B676" s="41"/>
      <c r="C676" s="41"/>
      <c r="D676" s="43"/>
      <c r="E676" s="41"/>
      <c r="F676" s="104" t="s">
        <v>880</v>
      </c>
      <c r="G676" s="275"/>
      <c r="H676" s="45"/>
      <c r="I676" s="108" t="s">
        <v>828</v>
      </c>
      <c r="J676" s="291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</row>
    <row r="677" spans="1:22" ht="15" customHeight="1" x14ac:dyDescent="0.25">
      <c r="A677" s="41" t="s">
        <v>321</v>
      </c>
      <c r="B677" s="126">
        <v>1125100000</v>
      </c>
      <c r="C677" s="41">
        <v>31111</v>
      </c>
      <c r="D677" s="43" t="s">
        <v>1387</v>
      </c>
      <c r="E677" s="41" t="s">
        <v>403</v>
      </c>
      <c r="F677" s="43" t="s">
        <v>1140</v>
      </c>
      <c r="G677" s="275" t="s">
        <v>341</v>
      </c>
      <c r="H677" s="45" t="s">
        <v>401</v>
      </c>
      <c r="I677" s="109" t="s">
        <v>830</v>
      </c>
      <c r="J677" s="291">
        <v>2000</v>
      </c>
      <c r="K677" s="309">
        <f t="shared" ref="K677:K678" si="1559">J677/12</f>
        <v>166.66666666666666</v>
      </c>
      <c r="L677" s="309">
        <f t="shared" ref="L677:L678" si="1560">J677/12</f>
        <v>166.66666666666666</v>
      </c>
      <c r="M677" s="309">
        <f t="shared" ref="M677:M678" si="1561">J677/12</f>
        <v>166.66666666666666</v>
      </c>
      <c r="N677" s="309">
        <f t="shared" ref="N677:N678" si="1562">J677/12</f>
        <v>166.66666666666666</v>
      </c>
      <c r="O677" s="309">
        <f t="shared" ref="O677:O678" si="1563">J677/12</f>
        <v>166.66666666666666</v>
      </c>
      <c r="P677" s="309">
        <f t="shared" ref="P677:P678" si="1564">J677/12</f>
        <v>166.66666666666666</v>
      </c>
      <c r="Q677" s="309">
        <f t="shared" ref="Q677:Q678" si="1565">J677/12</f>
        <v>166.66666666666666</v>
      </c>
      <c r="R677" s="309">
        <f t="shared" ref="R677:R678" si="1566">J677/12</f>
        <v>166.66666666666666</v>
      </c>
      <c r="S677" s="309">
        <f t="shared" ref="S677:S678" si="1567">J677/12</f>
        <v>166.66666666666666</v>
      </c>
      <c r="T677" s="309">
        <f t="shared" ref="T677:T678" si="1568">J677/12</f>
        <v>166.66666666666666</v>
      </c>
      <c r="U677" s="309">
        <f t="shared" ref="U677:U678" si="1569">J677/12</f>
        <v>166.66666666666666</v>
      </c>
      <c r="V677" s="309">
        <f t="shared" ref="V677:V678" si="1570">J677/12</f>
        <v>166.66666666666666</v>
      </c>
    </row>
    <row r="678" spans="1:22" ht="15" customHeight="1" x14ac:dyDescent="0.25">
      <c r="A678" s="41" t="s">
        <v>321</v>
      </c>
      <c r="B678" s="126">
        <v>1125100000</v>
      </c>
      <c r="C678" s="41">
        <v>31111</v>
      </c>
      <c r="D678" s="43" t="s">
        <v>1387</v>
      </c>
      <c r="E678" s="41" t="s">
        <v>403</v>
      </c>
      <c r="F678" s="43" t="s">
        <v>1141</v>
      </c>
      <c r="G678" s="275" t="s">
        <v>341</v>
      </c>
      <c r="H678" s="45" t="s">
        <v>401</v>
      </c>
      <c r="I678" s="109" t="s">
        <v>829</v>
      </c>
      <c r="J678" s="291">
        <v>3500</v>
      </c>
      <c r="K678" s="309">
        <f t="shared" si="1559"/>
        <v>291.66666666666669</v>
      </c>
      <c r="L678" s="309">
        <f t="shared" si="1560"/>
        <v>291.66666666666669</v>
      </c>
      <c r="M678" s="309">
        <f t="shared" si="1561"/>
        <v>291.66666666666669</v>
      </c>
      <c r="N678" s="309">
        <f t="shared" si="1562"/>
        <v>291.66666666666669</v>
      </c>
      <c r="O678" s="309">
        <f t="shared" si="1563"/>
        <v>291.66666666666669</v>
      </c>
      <c r="P678" s="309">
        <f t="shared" si="1564"/>
        <v>291.66666666666669</v>
      </c>
      <c r="Q678" s="309">
        <f t="shared" si="1565"/>
        <v>291.66666666666669</v>
      </c>
      <c r="R678" s="309">
        <f t="shared" si="1566"/>
        <v>291.66666666666669</v>
      </c>
      <c r="S678" s="309">
        <f t="shared" si="1567"/>
        <v>291.66666666666669</v>
      </c>
      <c r="T678" s="309">
        <f t="shared" si="1568"/>
        <v>291.66666666666669</v>
      </c>
      <c r="U678" s="309">
        <f t="shared" si="1569"/>
        <v>291.66666666666669</v>
      </c>
      <c r="V678" s="309">
        <f t="shared" si="1570"/>
        <v>291.66666666666669</v>
      </c>
    </row>
    <row r="679" spans="1:22" ht="15" customHeight="1" x14ac:dyDescent="0.25">
      <c r="A679" s="41"/>
      <c r="B679" s="41"/>
      <c r="C679" s="41"/>
      <c r="D679" s="43"/>
      <c r="E679" s="41"/>
      <c r="F679" s="104" t="s">
        <v>882</v>
      </c>
      <c r="G679" s="275"/>
      <c r="H679" s="45"/>
      <c r="I679" s="108" t="s">
        <v>831</v>
      </c>
      <c r="J679" s="291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</row>
    <row r="680" spans="1:22" ht="15" customHeight="1" x14ac:dyDescent="0.25">
      <c r="A680" s="41" t="s">
        <v>321</v>
      </c>
      <c r="B680" s="126">
        <v>1125100000</v>
      </c>
      <c r="C680" s="41">
        <v>31111</v>
      </c>
      <c r="D680" s="43" t="s">
        <v>1387</v>
      </c>
      <c r="E680" s="41" t="s">
        <v>403</v>
      </c>
      <c r="F680" s="43" t="s">
        <v>922</v>
      </c>
      <c r="G680" s="275" t="s">
        <v>341</v>
      </c>
      <c r="H680" s="45" t="s">
        <v>401</v>
      </c>
      <c r="I680" s="109" t="s">
        <v>832</v>
      </c>
      <c r="J680" s="291">
        <v>5000</v>
      </c>
      <c r="K680" s="309">
        <f t="shared" ref="K680:K682" si="1571">J680/12</f>
        <v>416.66666666666669</v>
      </c>
      <c r="L680" s="309">
        <f t="shared" ref="L680:L682" si="1572">J680/12</f>
        <v>416.66666666666669</v>
      </c>
      <c r="M680" s="309">
        <f t="shared" ref="M680:M682" si="1573">J680/12</f>
        <v>416.66666666666669</v>
      </c>
      <c r="N680" s="309">
        <f t="shared" ref="N680:N682" si="1574">J680/12</f>
        <v>416.66666666666669</v>
      </c>
      <c r="O680" s="309">
        <f t="shared" ref="O680:O682" si="1575">J680/12</f>
        <v>416.66666666666669</v>
      </c>
      <c r="P680" s="309">
        <f t="shared" ref="P680:P682" si="1576">J680/12</f>
        <v>416.66666666666669</v>
      </c>
      <c r="Q680" s="309">
        <f t="shared" ref="Q680:Q682" si="1577">J680/12</f>
        <v>416.66666666666669</v>
      </c>
      <c r="R680" s="309">
        <f t="shared" ref="R680:R682" si="1578">J680/12</f>
        <v>416.66666666666669</v>
      </c>
      <c r="S680" s="309">
        <f t="shared" ref="S680:S682" si="1579">J680/12</f>
        <v>416.66666666666669</v>
      </c>
      <c r="T680" s="309">
        <f t="shared" ref="T680:T682" si="1580">J680/12</f>
        <v>416.66666666666669</v>
      </c>
      <c r="U680" s="309">
        <f t="shared" ref="U680:U682" si="1581">J680/12</f>
        <v>416.66666666666669</v>
      </c>
      <c r="V680" s="309">
        <f t="shared" ref="V680:V682" si="1582">J680/12</f>
        <v>416.66666666666669</v>
      </c>
    </row>
    <row r="681" spans="1:22" ht="15" customHeight="1" x14ac:dyDescent="0.25">
      <c r="A681" s="41"/>
      <c r="B681" s="41"/>
      <c r="C681" s="41"/>
      <c r="D681" s="43"/>
      <c r="E681" s="41"/>
      <c r="F681" s="43"/>
      <c r="G681" s="275"/>
      <c r="H681" s="45"/>
      <c r="I681" s="50" t="s">
        <v>833</v>
      </c>
      <c r="J681" s="293">
        <f>SUM(J673:J680)</f>
        <v>25500</v>
      </c>
      <c r="K681" s="312">
        <f t="shared" si="1571"/>
        <v>2125</v>
      </c>
      <c r="L681" s="312">
        <f t="shared" si="1572"/>
        <v>2125</v>
      </c>
      <c r="M681" s="312">
        <f t="shared" si="1573"/>
        <v>2125</v>
      </c>
      <c r="N681" s="312">
        <f t="shared" si="1574"/>
        <v>2125</v>
      </c>
      <c r="O681" s="312">
        <f t="shared" si="1575"/>
        <v>2125</v>
      </c>
      <c r="P681" s="312">
        <f t="shared" si="1576"/>
        <v>2125</v>
      </c>
      <c r="Q681" s="312">
        <f t="shared" si="1577"/>
        <v>2125</v>
      </c>
      <c r="R681" s="312">
        <f t="shared" si="1578"/>
        <v>2125</v>
      </c>
      <c r="S681" s="312">
        <f t="shared" si="1579"/>
        <v>2125</v>
      </c>
      <c r="T681" s="312">
        <f t="shared" si="1580"/>
        <v>2125</v>
      </c>
      <c r="U681" s="312">
        <f t="shared" si="1581"/>
        <v>2125</v>
      </c>
      <c r="V681" s="312">
        <f t="shared" si="1582"/>
        <v>2125</v>
      </c>
    </row>
    <row r="682" spans="1:22" ht="15" customHeight="1" x14ac:dyDescent="0.25">
      <c r="A682" s="41"/>
      <c r="B682" s="41"/>
      <c r="C682" s="41"/>
      <c r="D682" s="43"/>
      <c r="E682" s="41"/>
      <c r="F682" s="43"/>
      <c r="G682" s="275"/>
      <c r="H682" s="45"/>
      <c r="I682" s="53" t="s">
        <v>405</v>
      </c>
      <c r="J682" s="294">
        <f>J668+J672+J681</f>
        <v>1882765.1671232877</v>
      </c>
      <c r="K682" s="326">
        <f t="shared" si="1571"/>
        <v>156897.09726027396</v>
      </c>
      <c r="L682" s="326">
        <f t="shared" si="1572"/>
        <v>156897.09726027396</v>
      </c>
      <c r="M682" s="326">
        <f t="shared" si="1573"/>
        <v>156897.09726027396</v>
      </c>
      <c r="N682" s="326">
        <f t="shared" si="1574"/>
        <v>156897.09726027396</v>
      </c>
      <c r="O682" s="326">
        <f t="shared" si="1575"/>
        <v>156897.09726027396</v>
      </c>
      <c r="P682" s="326">
        <f t="shared" si="1576"/>
        <v>156897.09726027396</v>
      </c>
      <c r="Q682" s="326">
        <f t="shared" si="1577"/>
        <v>156897.09726027396</v>
      </c>
      <c r="R682" s="326">
        <f t="shared" si="1578"/>
        <v>156897.09726027396</v>
      </c>
      <c r="S682" s="326">
        <f t="shared" si="1579"/>
        <v>156897.09726027396</v>
      </c>
      <c r="T682" s="326">
        <f t="shared" si="1580"/>
        <v>156897.09726027396</v>
      </c>
      <c r="U682" s="326">
        <f t="shared" si="1581"/>
        <v>156897.09726027396</v>
      </c>
      <c r="V682" s="326">
        <f t="shared" si="1582"/>
        <v>156897.09726027396</v>
      </c>
    </row>
    <row r="683" spans="1:22" ht="15" customHeight="1" x14ac:dyDescent="0.25">
      <c r="A683" s="38" t="s">
        <v>189</v>
      </c>
      <c r="B683" s="51"/>
      <c r="C683" s="13"/>
      <c r="D683" s="39"/>
      <c r="E683" s="13"/>
      <c r="F683" s="13"/>
      <c r="G683" s="277"/>
      <c r="H683" s="40"/>
      <c r="I683" s="55"/>
      <c r="J683" s="13"/>
      <c r="K683" s="311"/>
      <c r="L683" s="311"/>
      <c r="M683" s="311"/>
      <c r="N683" s="311"/>
      <c r="O683" s="311"/>
      <c r="P683" s="311"/>
      <c r="Q683" s="311"/>
      <c r="R683" s="311"/>
      <c r="S683" s="311"/>
      <c r="T683" s="311"/>
      <c r="U683" s="311"/>
      <c r="V683" s="311"/>
    </row>
    <row r="684" spans="1:22" ht="15" customHeight="1" x14ac:dyDescent="0.25">
      <c r="A684" s="41"/>
      <c r="B684" s="41"/>
      <c r="C684" s="41"/>
      <c r="D684" s="43"/>
      <c r="E684" s="41"/>
      <c r="F684" s="44">
        <v>1000</v>
      </c>
      <c r="G684" s="275"/>
      <c r="H684" s="45"/>
      <c r="I684" s="108" t="s">
        <v>326</v>
      </c>
      <c r="J684" s="291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</row>
    <row r="685" spans="1:22" ht="15" customHeight="1" x14ac:dyDescent="0.25">
      <c r="A685" s="41"/>
      <c r="B685" s="41"/>
      <c r="C685" s="41"/>
      <c r="D685" s="43"/>
      <c r="E685" s="41"/>
      <c r="F685" s="44">
        <v>1100</v>
      </c>
      <c r="G685" s="275"/>
      <c r="H685" s="45"/>
      <c r="I685" s="108" t="s">
        <v>327</v>
      </c>
      <c r="J685" s="291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</row>
    <row r="686" spans="1:22" ht="15" customHeight="1" x14ac:dyDescent="0.25">
      <c r="A686" s="41" t="s">
        <v>321</v>
      </c>
      <c r="B686" s="114">
        <v>1525811100</v>
      </c>
      <c r="C686" s="41">
        <v>31111</v>
      </c>
      <c r="D686" s="43" t="s">
        <v>1388</v>
      </c>
      <c r="E686" s="41" t="s">
        <v>406</v>
      </c>
      <c r="F686" s="41">
        <v>1131</v>
      </c>
      <c r="G686" s="275" t="s">
        <v>341</v>
      </c>
      <c r="H686" s="45" t="s">
        <v>404</v>
      </c>
      <c r="I686" s="109" t="s">
        <v>325</v>
      </c>
      <c r="J686" s="291">
        <f>Nómina!T222</f>
        <v>2839932</v>
      </c>
      <c r="K686" s="309">
        <f t="shared" ref="K686:K689" si="1583">J686/12</f>
        <v>236661</v>
      </c>
      <c r="L686" s="309">
        <f t="shared" ref="L686:L689" si="1584">J686/12</f>
        <v>236661</v>
      </c>
      <c r="M686" s="309">
        <f t="shared" ref="M686:M689" si="1585">J686/12</f>
        <v>236661</v>
      </c>
      <c r="N686" s="309">
        <f t="shared" ref="N686:N689" si="1586">J686/12</f>
        <v>236661</v>
      </c>
      <c r="O686" s="309">
        <f t="shared" ref="O686:O689" si="1587">J686/12</f>
        <v>236661</v>
      </c>
      <c r="P686" s="309">
        <f t="shared" ref="P686:P689" si="1588">J686/12</f>
        <v>236661</v>
      </c>
      <c r="Q686" s="309">
        <f t="shared" ref="Q686:Q689" si="1589">J686/12</f>
        <v>236661</v>
      </c>
      <c r="R686" s="309">
        <f t="shared" ref="R686:R689" si="1590">J686/12</f>
        <v>236661</v>
      </c>
      <c r="S686" s="309">
        <f t="shared" ref="S686:S689" si="1591">J686/12</f>
        <v>236661</v>
      </c>
      <c r="T686" s="309">
        <f t="shared" ref="T686:T689" si="1592">J686/12</f>
        <v>236661</v>
      </c>
      <c r="U686" s="309">
        <f t="shared" ref="U686:U689" si="1593">J686/12</f>
        <v>236661</v>
      </c>
      <c r="V686" s="309">
        <f t="shared" ref="V686:V689" si="1594">J686/12</f>
        <v>236661</v>
      </c>
    </row>
    <row r="687" spans="1:22" ht="15" customHeight="1" x14ac:dyDescent="0.25">
      <c r="A687" s="41" t="s">
        <v>321</v>
      </c>
      <c r="B687" s="114">
        <v>1525811100</v>
      </c>
      <c r="C687" s="41">
        <v>31111</v>
      </c>
      <c r="D687" s="43" t="s">
        <v>1388</v>
      </c>
      <c r="E687" s="41" t="s">
        <v>406</v>
      </c>
      <c r="F687" s="41">
        <v>1132</v>
      </c>
      <c r="G687" s="275" t="s">
        <v>341</v>
      </c>
      <c r="H687" s="45" t="s">
        <v>404</v>
      </c>
      <c r="I687" s="109" t="s">
        <v>335</v>
      </c>
      <c r="J687" s="291">
        <f>Nómina!U222</f>
        <v>283993.20000000007</v>
      </c>
      <c r="K687" s="309">
        <f t="shared" si="1583"/>
        <v>23666.100000000006</v>
      </c>
      <c r="L687" s="309">
        <f t="shared" si="1584"/>
        <v>23666.100000000006</v>
      </c>
      <c r="M687" s="309">
        <f t="shared" si="1585"/>
        <v>23666.100000000006</v>
      </c>
      <c r="N687" s="309">
        <f t="shared" si="1586"/>
        <v>23666.100000000006</v>
      </c>
      <c r="O687" s="309">
        <f t="shared" si="1587"/>
        <v>23666.100000000006</v>
      </c>
      <c r="P687" s="309">
        <f t="shared" si="1588"/>
        <v>23666.100000000006</v>
      </c>
      <c r="Q687" s="309">
        <f t="shared" si="1589"/>
        <v>23666.100000000006</v>
      </c>
      <c r="R687" s="309">
        <f t="shared" si="1590"/>
        <v>23666.100000000006</v>
      </c>
      <c r="S687" s="309">
        <f t="shared" si="1591"/>
        <v>23666.100000000006</v>
      </c>
      <c r="T687" s="309">
        <f t="shared" si="1592"/>
        <v>23666.100000000006</v>
      </c>
      <c r="U687" s="309">
        <f t="shared" si="1593"/>
        <v>23666.100000000006</v>
      </c>
      <c r="V687" s="309">
        <f t="shared" si="1594"/>
        <v>23666.100000000006</v>
      </c>
    </row>
    <row r="688" spans="1:22" ht="15" customHeight="1" x14ac:dyDescent="0.25">
      <c r="A688" s="41" t="s">
        <v>321</v>
      </c>
      <c r="B688" s="114">
        <v>1525811100</v>
      </c>
      <c r="C688" s="41">
        <v>31111</v>
      </c>
      <c r="D688" s="43" t="s">
        <v>1388</v>
      </c>
      <c r="E688" s="41" t="s">
        <v>406</v>
      </c>
      <c r="F688" s="41">
        <v>1133</v>
      </c>
      <c r="G688" s="275" t="s">
        <v>341</v>
      </c>
      <c r="H688" s="45" t="s">
        <v>404</v>
      </c>
      <c r="I688" s="111" t="s">
        <v>336</v>
      </c>
      <c r="J688" s="291">
        <f>Nómina!V222</f>
        <v>283993.20000000007</v>
      </c>
      <c r="K688" s="309">
        <f t="shared" si="1583"/>
        <v>23666.100000000006</v>
      </c>
      <c r="L688" s="309">
        <f t="shared" si="1584"/>
        <v>23666.100000000006</v>
      </c>
      <c r="M688" s="309">
        <f t="shared" si="1585"/>
        <v>23666.100000000006</v>
      </c>
      <c r="N688" s="309">
        <f t="shared" si="1586"/>
        <v>23666.100000000006</v>
      </c>
      <c r="O688" s="309">
        <f t="shared" si="1587"/>
        <v>23666.100000000006</v>
      </c>
      <c r="P688" s="309">
        <f t="shared" si="1588"/>
        <v>23666.100000000006</v>
      </c>
      <c r="Q688" s="309">
        <f t="shared" si="1589"/>
        <v>23666.100000000006</v>
      </c>
      <c r="R688" s="309">
        <f t="shared" si="1590"/>
        <v>23666.100000000006</v>
      </c>
      <c r="S688" s="309">
        <f t="shared" si="1591"/>
        <v>23666.100000000006</v>
      </c>
      <c r="T688" s="309">
        <f t="shared" si="1592"/>
        <v>23666.100000000006</v>
      </c>
      <c r="U688" s="309">
        <f t="shared" si="1593"/>
        <v>23666.100000000006</v>
      </c>
      <c r="V688" s="309">
        <f t="shared" si="1594"/>
        <v>23666.100000000006</v>
      </c>
    </row>
    <row r="689" spans="1:22" ht="15" customHeight="1" x14ac:dyDescent="0.25">
      <c r="A689" s="41" t="s">
        <v>321</v>
      </c>
      <c r="B689" s="114">
        <v>1525811100</v>
      </c>
      <c r="C689" s="41">
        <v>31111</v>
      </c>
      <c r="D689" s="43" t="s">
        <v>1388</v>
      </c>
      <c r="E689" s="41" t="s">
        <v>406</v>
      </c>
      <c r="F689" s="41">
        <v>1134</v>
      </c>
      <c r="G689" s="275" t="s">
        <v>341</v>
      </c>
      <c r="H689" s="45" t="s">
        <v>404</v>
      </c>
      <c r="I689" s="111" t="s">
        <v>337</v>
      </c>
      <c r="J689" s="291">
        <f>Nómina!W222</f>
        <v>283993.20000000007</v>
      </c>
      <c r="K689" s="309">
        <f t="shared" si="1583"/>
        <v>23666.100000000006</v>
      </c>
      <c r="L689" s="309">
        <f t="shared" si="1584"/>
        <v>23666.100000000006</v>
      </c>
      <c r="M689" s="309">
        <f t="shared" si="1585"/>
        <v>23666.100000000006</v>
      </c>
      <c r="N689" s="309">
        <f t="shared" si="1586"/>
        <v>23666.100000000006</v>
      </c>
      <c r="O689" s="309">
        <f t="shared" si="1587"/>
        <v>23666.100000000006</v>
      </c>
      <c r="P689" s="309">
        <f t="shared" si="1588"/>
        <v>23666.100000000006</v>
      </c>
      <c r="Q689" s="309">
        <f t="shared" si="1589"/>
        <v>23666.100000000006</v>
      </c>
      <c r="R689" s="309">
        <f t="shared" si="1590"/>
        <v>23666.100000000006</v>
      </c>
      <c r="S689" s="309">
        <f t="shared" si="1591"/>
        <v>23666.100000000006</v>
      </c>
      <c r="T689" s="309">
        <f t="shared" si="1592"/>
        <v>23666.100000000006</v>
      </c>
      <c r="U689" s="309">
        <f t="shared" si="1593"/>
        <v>23666.100000000006</v>
      </c>
      <c r="V689" s="309">
        <f t="shared" si="1594"/>
        <v>23666.100000000006</v>
      </c>
    </row>
    <row r="690" spans="1:22" ht="15" customHeight="1" x14ac:dyDescent="0.25">
      <c r="A690" s="41"/>
      <c r="B690" s="114"/>
      <c r="C690" s="41"/>
      <c r="D690" s="43"/>
      <c r="E690" s="41"/>
      <c r="F690" s="44">
        <v>1300</v>
      </c>
      <c r="G690" s="275"/>
      <c r="H690" s="45"/>
      <c r="I690" s="108" t="s">
        <v>328</v>
      </c>
      <c r="J690" s="291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</row>
    <row r="691" spans="1:22" ht="15" customHeight="1" x14ac:dyDescent="0.25">
      <c r="A691" s="41" t="s">
        <v>321</v>
      </c>
      <c r="B691" s="114">
        <v>1525811100</v>
      </c>
      <c r="C691" s="41">
        <v>31111</v>
      </c>
      <c r="D691" s="43" t="s">
        <v>1388</v>
      </c>
      <c r="E691" s="41" t="s">
        <v>406</v>
      </c>
      <c r="F691" s="41">
        <v>1321</v>
      </c>
      <c r="G691" s="275" t="s">
        <v>341</v>
      </c>
      <c r="H691" s="45" t="s">
        <v>404</v>
      </c>
      <c r="I691" s="109" t="s">
        <v>329</v>
      </c>
      <c r="J691" s="291">
        <f>Nómina!Y222</f>
        <v>60688.957808219173</v>
      </c>
      <c r="K691" s="309">
        <f t="shared" ref="K691:K693" si="1595">J691/12</f>
        <v>5057.4131506849308</v>
      </c>
      <c r="L691" s="309">
        <f t="shared" ref="L691:L693" si="1596">J691/12</f>
        <v>5057.4131506849308</v>
      </c>
      <c r="M691" s="309">
        <f t="shared" ref="M691:M693" si="1597">J691/12</f>
        <v>5057.4131506849308</v>
      </c>
      <c r="N691" s="309">
        <f t="shared" ref="N691:N693" si="1598">J691/12</f>
        <v>5057.4131506849308</v>
      </c>
      <c r="O691" s="309">
        <f t="shared" ref="O691:O693" si="1599">J691/12</f>
        <v>5057.4131506849308</v>
      </c>
      <c r="P691" s="309">
        <f t="shared" ref="P691:P693" si="1600">J691/12</f>
        <v>5057.4131506849308</v>
      </c>
      <c r="Q691" s="309">
        <f t="shared" ref="Q691:Q693" si="1601">J691/12</f>
        <v>5057.4131506849308</v>
      </c>
      <c r="R691" s="309">
        <f t="shared" ref="R691:R693" si="1602">J691/12</f>
        <v>5057.4131506849308</v>
      </c>
      <c r="S691" s="309">
        <f t="shared" ref="S691:S693" si="1603">J691/12</f>
        <v>5057.4131506849308</v>
      </c>
      <c r="T691" s="309">
        <f t="shared" ref="T691:T693" si="1604">J691/12</f>
        <v>5057.4131506849308</v>
      </c>
      <c r="U691" s="309">
        <f t="shared" ref="U691:U693" si="1605">J691/12</f>
        <v>5057.4131506849308</v>
      </c>
      <c r="V691" s="309">
        <f t="shared" ref="V691:V693" si="1606">J691/12</f>
        <v>5057.4131506849308</v>
      </c>
    </row>
    <row r="692" spans="1:22" ht="15" customHeight="1" x14ac:dyDescent="0.25">
      <c r="A692" s="41" t="s">
        <v>321</v>
      </c>
      <c r="B692" s="114">
        <v>1525811100</v>
      </c>
      <c r="C692" s="41">
        <v>31111</v>
      </c>
      <c r="D692" s="43" t="s">
        <v>1388</v>
      </c>
      <c r="E692" s="41" t="s">
        <v>406</v>
      </c>
      <c r="F692" s="41">
        <v>1323</v>
      </c>
      <c r="G692" s="275" t="s">
        <v>341</v>
      </c>
      <c r="H692" s="45" t="s">
        <v>404</v>
      </c>
      <c r="I692" s="109" t="s">
        <v>330</v>
      </c>
      <c r="J692" s="291">
        <f>Nómina!Z222</f>
        <v>374280.98630136985</v>
      </c>
      <c r="K692" s="309">
        <f t="shared" si="1595"/>
        <v>31190.082191780821</v>
      </c>
      <c r="L692" s="309">
        <f t="shared" si="1596"/>
        <v>31190.082191780821</v>
      </c>
      <c r="M692" s="309">
        <f t="shared" si="1597"/>
        <v>31190.082191780821</v>
      </c>
      <c r="N692" s="309">
        <f t="shared" si="1598"/>
        <v>31190.082191780821</v>
      </c>
      <c r="O692" s="309">
        <f t="shared" si="1599"/>
        <v>31190.082191780821</v>
      </c>
      <c r="P692" s="309">
        <f t="shared" si="1600"/>
        <v>31190.082191780821</v>
      </c>
      <c r="Q692" s="309">
        <f t="shared" si="1601"/>
        <v>31190.082191780821</v>
      </c>
      <c r="R692" s="309">
        <f t="shared" si="1602"/>
        <v>31190.082191780821</v>
      </c>
      <c r="S692" s="309">
        <f t="shared" si="1603"/>
        <v>31190.082191780821</v>
      </c>
      <c r="T692" s="309">
        <f t="shared" si="1604"/>
        <v>31190.082191780821</v>
      </c>
      <c r="U692" s="309">
        <f t="shared" si="1605"/>
        <v>31190.082191780821</v>
      </c>
      <c r="V692" s="309">
        <f t="shared" si="1606"/>
        <v>31190.082191780821</v>
      </c>
    </row>
    <row r="693" spans="1:22" ht="15" customHeight="1" x14ac:dyDescent="0.25">
      <c r="A693" s="41"/>
      <c r="B693" s="41"/>
      <c r="C693" s="41"/>
      <c r="D693" s="43"/>
      <c r="E693" s="41"/>
      <c r="F693" s="41"/>
      <c r="G693" s="275"/>
      <c r="H693" s="45"/>
      <c r="I693" s="50" t="s">
        <v>338</v>
      </c>
      <c r="J693" s="293">
        <f>SUM(J684:J692)</f>
        <v>4126881.5441095899</v>
      </c>
      <c r="K693" s="313">
        <f t="shared" si="1595"/>
        <v>343906.7953424658</v>
      </c>
      <c r="L693" s="313">
        <f t="shared" si="1596"/>
        <v>343906.7953424658</v>
      </c>
      <c r="M693" s="313">
        <f t="shared" si="1597"/>
        <v>343906.7953424658</v>
      </c>
      <c r="N693" s="313">
        <f t="shared" si="1598"/>
        <v>343906.7953424658</v>
      </c>
      <c r="O693" s="313">
        <f t="shared" si="1599"/>
        <v>343906.7953424658</v>
      </c>
      <c r="P693" s="313">
        <f t="shared" si="1600"/>
        <v>343906.7953424658</v>
      </c>
      <c r="Q693" s="313">
        <f t="shared" si="1601"/>
        <v>343906.7953424658</v>
      </c>
      <c r="R693" s="313">
        <f t="shared" si="1602"/>
        <v>343906.7953424658</v>
      </c>
      <c r="S693" s="313">
        <f t="shared" si="1603"/>
        <v>343906.7953424658</v>
      </c>
      <c r="T693" s="313">
        <f t="shared" si="1604"/>
        <v>343906.7953424658</v>
      </c>
      <c r="U693" s="313">
        <f t="shared" si="1605"/>
        <v>343906.7953424658</v>
      </c>
      <c r="V693" s="313">
        <f t="shared" si="1606"/>
        <v>343906.7953424658</v>
      </c>
    </row>
    <row r="694" spans="1:22" ht="15" customHeight="1" x14ac:dyDescent="0.25">
      <c r="A694" s="41"/>
      <c r="B694" s="41"/>
      <c r="C694" s="41"/>
      <c r="D694" s="43"/>
      <c r="E694" s="41"/>
      <c r="F694" s="104" t="s">
        <v>816</v>
      </c>
      <c r="G694" s="275"/>
      <c r="H694" s="45"/>
      <c r="I694" s="108" t="s">
        <v>817</v>
      </c>
      <c r="J694" s="291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</row>
    <row r="695" spans="1:22" ht="15" customHeight="1" x14ac:dyDescent="0.25">
      <c r="A695" s="41"/>
      <c r="B695" s="41"/>
      <c r="C695" s="41"/>
      <c r="D695" s="43"/>
      <c r="E695" s="41"/>
      <c r="F695" s="104" t="s">
        <v>919</v>
      </c>
      <c r="G695" s="275"/>
      <c r="H695" s="45"/>
      <c r="I695" s="108" t="s">
        <v>927</v>
      </c>
      <c r="J695" s="291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</row>
    <row r="696" spans="1:22" ht="15" customHeight="1" x14ac:dyDescent="0.25">
      <c r="A696" s="41" t="s">
        <v>321</v>
      </c>
      <c r="B696" s="126">
        <v>1125100000</v>
      </c>
      <c r="C696" s="41">
        <v>31111</v>
      </c>
      <c r="D696" s="43" t="s">
        <v>1388</v>
      </c>
      <c r="E696" s="41" t="s">
        <v>406</v>
      </c>
      <c r="F696" s="43" t="s">
        <v>1122</v>
      </c>
      <c r="G696" s="275" t="s">
        <v>341</v>
      </c>
      <c r="H696" s="45" t="s">
        <v>404</v>
      </c>
      <c r="I696" s="109" t="s">
        <v>822</v>
      </c>
      <c r="J696" s="291">
        <v>20000</v>
      </c>
      <c r="K696" s="309">
        <f t="shared" ref="K696" si="1607">J696/12</f>
        <v>1666.6666666666667</v>
      </c>
      <c r="L696" s="309">
        <f t="shared" ref="L696" si="1608">J696/12</f>
        <v>1666.6666666666667</v>
      </c>
      <c r="M696" s="309">
        <f t="shared" ref="M696" si="1609">J696/12</f>
        <v>1666.6666666666667</v>
      </c>
      <c r="N696" s="309">
        <f t="shared" ref="N696" si="1610">J696/12</f>
        <v>1666.6666666666667</v>
      </c>
      <c r="O696" s="309">
        <f t="shared" ref="O696" si="1611">J696/12</f>
        <v>1666.6666666666667</v>
      </c>
      <c r="P696" s="309">
        <f t="shared" ref="P696" si="1612">J696/12</f>
        <v>1666.6666666666667</v>
      </c>
      <c r="Q696" s="309">
        <f t="shared" ref="Q696" si="1613">J696/12</f>
        <v>1666.6666666666667</v>
      </c>
      <c r="R696" s="309">
        <f t="shared" ref="R696" si="1614">J696/12</f>
        <v>1666.6666666666667</v>
      </c>
      <c r="S696" s="309">
        <f t="shared" ref="S696" si="1615">J696/12</f>
        <v>1666.6666666666667</v>
      </c>
      <c r="T696" s="309">
        <f t="shared" ref="T696" si="1616">J696/12</f>
        <v>1666.6666666666667</v>
      </c>
      <c r="U696" s="309">
        <f t="shared" ref="U696" si="1617">J696/12</f>
        <v>1666.6666666666667</v>
      </c>
      <c r="V696" s="309">
        <f t="shared" ref="V696" si="1618">J696/12</f>
        <v>1666.6666666666667</v>
      </c>
    </row>
    <row r="697" spans="1:22" ht="15" customHeight="1" x14ac:dyDescent="0.25">
      <c r="A697" s="41"/>
      <c r="B697" s="41"/>
      <c r="C697" s="41"/>
      <c r="D697" s="43"/>
      <c r="E697" s="41"/>
      <c r="F697" s="104" t="s">
        <v>928</v>
      </c>
      <c r="G697" s="275"/>
      <c r="H697" s="45"/>
      <c r="I697" s="108" t="s">
        <v>929</v>
      </c>
      <c r="J697" s="291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</row>
    <row r="698" spans="1:22" ht="15" customHeight="1" x14ac:dyDescent="0.25">
      <c r="A698" s="41" t="s">
        <v>321</v>
      </c>
      <c r="B698" s="126">
        <v>1125100000</v>
      </c>
      <c r="C698" s="41">
        <v>31111</v>
      </c>
      <c r="D698" s="43" t="s">
        <v>1388</v>
      </c>
      <c r="E698" s="41" t="s">
        <v>406</v>
      </c>
      <c r="F698" s="43" t="s">
        <v>1152</v>
      </c>
      <c r="G698" s="275" t="s">
        <v>341</v>
      </c>
      <c r="H698" s="45" t="s">
        <v>404</v>
      </c>
      <c r="I698" s="109" t="s">
        <v>930</v>
      </c>
      <c r="J698" s="291">
        <v>25000</v>
      </c>
      <c r="K698" s="309">
        <f t="shared" ref="K698:K702" si="1619">J698/12</f>
        <v>2083.3333333333335</v>
      </c>
      <c r="L698" s="309">
        <f t="shared" ref="L698:L702" si="1620">J698/12</f>
        <v>2083.3333333333335</v>
      </c>
      <c r="M698" s="309">
        <f t="shared" ref="M698:M702" si="1621">J698/12</f>
        <v>2083.3333333333335</v>
      </c>
      <c r="N698" s="309">
        <f t="shared" ref="N698:N702" si="1622">J698/12</f>
        <v>2083.3333333333335</v>
      </c>
      <c r="O698" s="309">
        <f t="shared" ref="O698:O702" si="1623">J698/12</f>
        <v>2083.3333333333335</v>
      </c>
      <c r="P698" s="309">
        <f t="shared" ref="P698:P702" si="1624">J698/12</f>
        <v>2083.3333333333335</v>
      </c>
      <c r="Q698" s="309">
        <f t="shared" ref="Q698:Q702" si="1625">J698/12</f>
        <v>2083.3333333333335</v>
      </c>
      <c r="R698" s="309">
        <f t="shared" ref="R698:R702" si="1626">J698/12</f>
        <v>2083.3333333333335</v>
      </c>
      <c r="S698" s="309">
        <f t="shared" ref="S698:S702" si="1627">J698/12</f>
        <v>2083.3333333333335</v>
      </c>
      <c r="T698" s="309">
        <f t="shared" ref="T698:T702" si="1628">J698/12</f>
        <v>2083.3333333333335</v>
      </c>
      <c r="U698" s="309">
        <f t="shared" ref="U698:U702" si="1629">J698/12</f>
        <v>2083.3333333333335</v>
      </c>
      <c r="V698" s="309">
        <f t="shared" ref="V698:V702" si="1630">J698/12</f>
        <v>2083.3333333333335</v>
      </c>
    </row>
    <row r="699" spans="1:22" ht="15" customHeight="1" x14ac:dyDescent="0.25">
      <c r="A699" s="41" t="s">
        <v>321</v>
      </c>
      <c r="B699" s="126">
        <v>1125100000</v>
      </c>
      <c r="C699" s="41">
        <v>31111</v>
      </c>
      <c r="D699" s="43" t="s">
        <v>1388</v>
      </c>
      <c r="E699" s="41" t="s">
        <v>406</v>
      </c>
      <c r="F699" s="43" t="s">
        <v>1153</v>
      </c>
      <c r="G699" s="275" t="s">
        <v>341</v>
      </c>
      <c r="H699" s="45" t="s">
        <v>404</v>
      </c>
      <c r="I699" s="109" t="s">
        <v>1048</v>
      </c>
      <c r="J699" s="291">
        <v>40000</v>
      </c>
      <c r="K699" s="309">
        <f t="shared" si="1619"/>
        <v>3333.3333333333335</v>
      </c>
      <c r="L699" s="309">
        <f t="shared" si="1620"/>
        <v>3333.3333333333335</v>
      </c>
      <c r="M699" s="309">
        <f t="shared" si="1621"/>
        <v>3333.3333333333335</v>
      </c>
      <c r="N699" s="309">
        <f t="shared" si="1622"/>
        <v>3333.3333333333335</v>
      </c>
      <c r="O699" s="309">
        <f t="shared" si="1623"/>
        <v>3333.3333333333335</v>
      </c>
      <c r="P699" s="309">
        <f t="shared" si="1624"/>
        <v>3333.3333333333335</v>
      </c>
      <c r="Q699" s="309">
        <f t="shared" si="1625"/>
        <v>3333.3333333333335</v>
      </c>
      <c r="R699" s="309">
        <f t="shared" si="1626"/>
        <v>3333.3333333333335</v>
      </c>
      <c r="S699" s="309">
        <f t="shared" si="1627"/>
        <v>3333.3333333333335</v>
      </c>
      <c r="T699" s="309">
        <f t="shared" si="1628"/>
        <v>3333.3333333333335</v>
      </c>
      <c r="U699" s="309">
        <f t="shared" si="1629"/>
        <v>3333.3333333333335</v>
      </c>
      <c r="V699" s="309">
        <f t="shared" si="1630"/>
        <v>3333.3333333333335</v>
      </c>
    </row>
    <row r="700" spans="1:22" ht="15" customHeight="1" x14ac:dyDescent="0.25">
      <c r="A700" s="41" t="s">
        <v>321</v>
      </c>
      <c r="B700" s="126">
        <v>1125100000</v>
      </c>
      <c r="C700" s="41">
        <v>31111</v>
      </c>
      <c r="D700" s="43" t="s">
        <v>1388</v>
      </c>
      <c r="E700" s="41" t="s">
        <v>406</v>
      </c>
      <c r="F700" s="43" t="s">
        <v>1155</v>
      </c>
      <c r="G700" s="275" t="s">
        <v>341</v>
      </c>
      <c r="H700" s="45" t="s">
        <v>404</v>
      </c>
      <c r="I700" s="109" t="s">
        <v>1032</v>
      </c>
      <c r="J700" s="291">
        <v>100000</v>
      </c>
      <c r="K700" s="309">
        <f t="shared" si="1619"/>
        <v>8333.3333333333339</v>
      </c>
      <c r="L700" s="309">
        <f t="shared" si="1620"/>
        <v>8333.3333333333339</v>
      </c>
      <c r="M700" s="309">
        <f t="shared" si="1621"/>
        <v>8333.3333333333339</v>
      </c>
      <c r="N700" s="309">
        <f t="shared" si="1622"/>
        <v>8333.3333333333339</v>
      </c>
      <c r="O700" s="309">
        <f t="shared" si="1623"/>
        <v>8333.3333333333339</v>
      </c>
      <c r="P700" s="309">
        <f t="shared" si="1624"/>
        <v>8333.3333333333339</v>
      </c>
      <c r="Q700" s="309">
        <f t="shared" si="1625"/>
        <v>8333.3333333333339</v>
      </c>
      <c r="R700" s="309">
        <f t="shared" si="1626"/>
        <v>8333.3333333333339</v>
      </c>
      <c r="S700" s="309">
        <f t="shared" si="1627"/>
        <v>8333.3333333333339</v>
      </c>
      <c r="T700" s="309">
        <f t="shared" si="1628"/>
        <v>8333.3333333333339</v>
      </c>
      <c r="U700" s="309">
        <f t="shared" si="1629"/>
        <v>8333.3333333333339</v>
      </c>
      <c r="V700" s="309">
        <f t="shared" si="1630"/>
        <v>8333.3333333333339</v>
      </c>
    </row>
    <row r="701" spans="1:22" ht="15" customHeight="1" x14ac:dyDescent="0.25">
      <c r="A701" s="41" t="s">
        <v>321</v>
      </c>
      <c r="B701" s="126">
        <v>1125100000</v>
      </c>
      <c r="C701" s="41">
        <v>31111</v>
      </c>
      <c r="D701" s="43" t="s">
        <v>1388</v>
      </c>
      <c r="E701" s="41" t="s">
        <v>406</v>
      </c>
      <c r="F701" s="43" t="s">
        <v>1157</v>
      </c>
      <c r="G701" s="275" t="s">
        <v>341</v>
      </c>
      <c r="H701" s="45" t="s">
        <v>404</v>
      </c>
      <c r="I701" s="109" t="s">
        <v>936</v>
      </c>
      <c r="J701" s="291">
        <v>50000</v>
      </c>
      <c r="K701" s="309">
        <f t="shared" si="1619"/>
        <v>4166.666666666667</v>
      </c>
      <c r="L701" s="309">
        <f t="shared" si="1620"/>
        <v>4166.666666666667</v>
      </c>
      <c r="M701" s="309">
        <f t="shared" si="1621"/>
        <v>4166.666666666667</v>
      </c>
      <c r="N701" s="309">
        <f t="shared" si="1622"/>
        <v>4166.666666666667</v>
      </c>
      <c r="O701" s="309">
        <f t="shared" si="1623"/>
        <v>4166.666666666667</v>
      </c>
      <c r="P701" s="309">
        <f t="shared" si="1624"/>
        <v>4166.666666666667</v>
      </c>
      <c r="Q701" s="309">
        <f t="shared" si="1625"/>
        <v>4166.666666666667</v>
      </c>
      <c r="R701" s="309">
        <f t="shared" si="1626"/>
        <v>4166.666666666667</v>
      </c>
      <c r="S701" s="309">
        <f t="shared" si="1627"/>
        <v>4166.666666666667</v>
      </c>
      <c r="T701" s="309">
        <f t="shared" si="1628"/>
        <v>4166.666666666667</v>
      </c>
      <c r="U701" s="309">
        <f t="shared" si="1629"/>
        <v>4166.666666666667</v>
      </c>
      <c r="V701" s="309">
        <f t="shared" si="1630"/>
        <v>4166.666666666667</v>
      </c>
    </row>
    <row r="702" spans="1:22" ht="15" customHeight="1" x14ac:dyDescent="0.25">
      <c r="A702" s="41" t="s">
        <v>321</v>
      </c>
      <c r="B702" s="126">
        <v>1125100000</v>
      </c>
      <c r="C702" s="41">
        <v>31111</v>
      </c>
      <c r="D702" s="43" t="s">
        <v>1388</v>
      </c>
      <c r="E702" s="41" t="s">
        <v>406</v>
      </c>
      <c r="F702" s="43" t="s">
        <v>1159</v>
      </c>
      <c r="G702" s="275" t="s">
        <v>341</v>
      </c>
      <c r="H702" s="45" t="s">
        <v>404</v>
      </c>
      <c r="I702" s="109" t="s">
        <v>937</v>
      </c>
      <c r="J702" s="291">
        <v>25000</v>
      </c>
      <c r="K702" s="309">
        <f t="shared" si="1619"/>
        <v>2083.3333333333335</v>
      </c>
      <c r="L702" s="309">
        <f t="shared" si="1620"/>
        <v>2083.3333333333335</v>
      </c>
      <c r="M702" s="309">
        <f t="shared" si="1621"/>
        <v>2083.3333333333335</v>
      </c>
      <c r="N702" s="309">
        <f t="shared" si="1622"/>
        <v>2083.3333333333335</v>
      </c>
      <c r="O702" s="309">
        <f t="shared" si="1623"/>
        <v>2083.3333333333335</v>
      </c>
      <c r="P702" s="309">
        <f t="shared" si="1624"/>
        <v>2083.3333333333335</v>
      </c>
      <c r="Q702" s="309">
        <f t="shared" si="1625"/>
        <v>2083.3333333333335</v>
      </c>
      <c r="R702" s="309">
        <f t="shared" si="1626"/>
        <v>2083.3333333333335</v>
      </c>
      <c r="S702" s="309">
        <f t="shared" si="1627"/>
        <v>2083.3333333333335</v>
      </c>
      <c r="T702" s="309">
        <f t="shared" si="1628"/>
        <v>2083.3333333333335</v>
      </c>
      <c r="U702" s="309">
        <f t="shared" si="1629"/>
        <v>2083.3333333333335</v>
      </c>
      <c r="V702" s="309">
        <f t="shared" si="1630"/>
        <v>2083.3333333333335</v>
      </c>
    </row>
    <row r="703" spans="1:22" ht="24.95" customHeight="1" x14ac:dyDescent="0.25">
      <c r="A703" s="41"/>
      <c r="B703" s="41"/>
      <c r="C703" s="41"/>
      <c r="D703" s="43"/>
      <c r="E703" s="41"/>
      <c r="F703" s="104" t="s">
        <v>941</v>
      </c>
      <c r="G703" s="275"/>
      <c r="H703" s="45"/>
      <c r="I703" s="108" t="s">
        <v>942</v>
      </c>
      <c r="J703" s="291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</row>
    <row r="704" spans="1:22" ht="15" customHeight="1" x14ac:dyDescent="0.25">
      <c r="A704" s="41" t="s">
        <v>321</v>
      </c>
      <c r="B704" s="126">
        <v>1125100000</v>
      </c>
      <c r="C704" s="41">
        <v>31111</v>
      </c>
      <c r="D704" s="43" t="s">
        <v>1388</v>
      </c>
      <c r="E704" s="41" t="s">
        <v>406</v>
      </c>
      <c r="F704" s="43" t="s">
        <v>1040</v>
      </c>
      <c r="G704" s="275" t="s">
        <v>341</v>
      </c>
      <c r="H704" s="45" t="s">
        <v>404</v>
      </c>
      <c r="I704" s="109" t="s">
        <v>1041</v>
      </c>
      <c r="J704" s="291">
        <v>10000</v>
      </c>
      <c r="K704" s="309">
        <f t="shared" ref="K704" si="1631">J704/12</f>
        <v>833.33333333333337</v>
      </c>
      <c r="L704" s="309">
        <f t="shared" ref="L704" si="1632">J704/12</f>
        <v>833.33333333333337</v>
      </c>
      <c r="M704" s="309">
        <f t="shared" ref="M704" si="1633">J704/12</f>
        <v>833.33333333333337</v>
      </c>
      <c r="N704" s="309">
        <f t="shared" ref="N704" si="1634">J704/12</f>
        <v>833.33333333333337</v>
      </c>
      <c r="O704" s="309">
        <f t="shared" ref="O704" si="1635">J704/12</f>
        <v>833.33333333333337</v>
      </c>
      <c r="P704" s="309">
        <f t="shared" ref="P704" si="1636">J704/12</f>
        <v>833.33333333333337</v>
      </c>
      <c r="Q704" s="309">
        <f t="shared" ref="Q704" si="1637">J704/12</f>
        <v>833.33333333333337</v>
      </c>
      <c r="R704" s="309">
        <f t="shared" ref="R704" si="1638">J704/12</f>
        <v>833.33333333333337</v>
      </c>
      <c r="S704" s="309">
        <f t="shared" ref="S704" si="1639">J704/12</f>
        <v>833.33333333333337</v>
      </c>
      <c r="T704" s="309">
        <f t="shared" ref="T704" si="1640">J704/12</f>
        <v>833.33333333333337</v>
      </c>
      <c r="U704" s="309">
        <f t="shared" ref="U704" si="1641">J704/12</f>
        <v>833.33333333333337</v>
      </c>
      <c r="V704" s="309">
        <f t="shared" ref="V704" si="1642">J704/12</f>
        <v>833.33333333333337</v>
      </c>
    </row>
    <row r="705" spans="1:22" ht="15" customHeight="1" x14ac:dyDescent="0.25">
      <c r="A705" s="41"/>
      <c r="B705" s="41"/>
      <c r="C705" s="41"/>
      <c r="D705" s="43"/>
      <c r="E705" s="41"/>
      <c r="F705" s="104" t="s">
        <v>877</v>
      </c>
      <c r="G705" s="275"/>
      <c r="H705" s="45"/>
      <c r="I705" s="108" t="s">
        <v>823</v>
      </c>
      <c r="J705" s="291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</row>
    <row r="706" spans="1:22" ht="15" customHeight="1" x14ac:dyDescent="0.25">
      <c r="A706" s="41" t="s">
        <v>321</v>
      </c>
      <c r="B706" s="126">
        <v>1125100000</v>
      </c>
      <c r="C706" s="41">
        <v>31111</v>
      </c>
      <c r="D706" s="43" t="s">
        <v>1388</v>
      </c>
      <c r="E706" s="41" t="s">
        <v>406</v>
      </c>
      <c r="F706" s="43" t="s">
        <v>1123</v>
      </c>
      <c r="G706" s="275" t="s">
        <v>341</v>
      </c>
      <c r="H706" s="45" t="s">
        <v>404</v>
      </c>
      <c r="I706" s="109" t="s">
        <v>824</v>
      </c>
      <c r="J706" s="291">
        <v>35000</v>
      </c>
      <c r="K706" s="309">
        <f t="shared" ref="K706:K707" si="1643">J706/12</f>
        <v>2916.6666666666665</v>
      </c>
      <c r="L706" s="309">
        <f t="shared" ref="L706:L707" si="1644">J706/12</f>
        <v>2916.6666666666665</v>
      </c>
      <c r="M706" s="309">
        <f t="shared" ref="M706:M707" si="1645">J706/12</f>
        <v>2916.6666666666665</v>
      </c>
      <c r="N706" s="309">
        <f t="shared" ref="N706:N707" si="1646">J706/12</f>
        <v>2916.6666666666665</v>
      </c>
      <c r="O706" s="309">
        <f t="shared" ref="O706:O707" si="1647">J706/12</f>
        <v>2916.6666666666665</v>
      </c>
      <c r="P706" s="309">
        <f t="shared" ref="P706:P707" si="1648">J706/12</f>
        <v>2916.6666666666665</v>
      </c>
      <c r="Q706" s="309">
        <f t="shared" ref="Q706:Q707" si="1649">J706/12</f>
        <v>2916.6666666666665</v>
      </c>
      <c r="R706" s="309">
        <f t="shared" ref="R706:R707" si="1650">J706/12</f>
        <v>2916.6666666666665</v>
      </c>
      <c r="S706" s="309">
        <f t="shared" ref="S706:S707" si="1651">J706/12</f>
        <v>2916.6666666666665</v>
      </c>
      <c r="T706" s="309">
        <f t="shared" ref="T706:T707" si="1652">J706/12</f>
        <v>2916.6666666666665</v>
      </c>
      <c r="U706" s="309">
        <f t="shared" ref="U706:U707" si="1653">J706/12</f>
        <v>2916.6666666666665</v>
      </c>
      <c r="V706" s="309">
        <f t="shared" ref="V706:V707" si="1654">J706/12</f>
        <v>2916.6666666666665</v>
      </c>
    </row>
    <row r="707" spans="1:22" ht="15" customHeight="1" x14ac:dyDescent="0.25">
      <c r="A707" s="41"/>
      <c r="B707" s="41"/>
      <c r="C707" s="41"/>
      <c r="D707" s="43"/>
      <c r="E707" s="41"/>
      <c r="F707" s="43"/>
      <c r="G707" s="275"/>
      <c r="H707" s="45"/>
      <c r="I707" s="50" t="s">
        <v>825</v>
      </c>
      <c r="J707" s="293">
        <f>SUM(J694:J706)</f>
        <v>305000</v>
      </c>
      <c r="K707" s="312">
        <f t="shared" si="1643"/>
        <v>25416.666666666668</v>
      </c>
      <c r="L707" s="312">
        <f t="shared" si="1644"/>
        <v>25416.666666666668</v>
      </c>
      <c r="M707" s="312">
        <f t="shared" si="1645"/>
        <v>25416.666666666668</v>
      </c>
      <c r="N707" s="312">
        <f t="shared" si="1646"/>
        <v>25416.666666666668</v>
      </c>
      <c r="O707" s="312">
        <f t="shared" si="1647"/>
        <v>25416.666666666668</v>
      </c>
      <c r="P707" s="312">
        <f t="shared" si="1648"/>
        <v>25416.666666666668</v>
      </c>
      <c r="Q707" s="312">
        <f t="shared" si="1649"/>
        <v>25416.666666666668</v>
      </c>
      <c r="R707" s="312">
        <f t="shared" si="1650"/>
        <v>25416.666666666668</v>
      </c>
      <c r="S707" s="312">
        <f t="shared" si="1651"/>
        <v>25416.666666666668</v>
      </c>
      <c r="T707" s="312">
        <f t="shared" si="1652"/>
        <v>25416.666666666668</v>
      </c>
      <c r="U707" s="312">
        <f t="shared" si="1653"/>
        <v>25416.666666666668</v>
      </c>
      <c r="V707" s="312">
        <f t="shared" si="1654"/>
        <v>25416.666666666668</v>
      </c>
    </row>
    <row r="708" spans="1:22" ht="15" customHeight="1" x14ac:dyDescent="0.25">
      <c r="A708" s="41"/>
      <c r="B708" s="41"/>
      <c r="C708" s="41"/>
      <c r="D708" s="43"/>
      <c r="E708" s="41"/>
      <c r="F708" s="104" t="s">
        <v>811</v>
      </c>
      <c r="G708" s="275"/>
      <c r="H708" s="45"/>
      <c r="I708" s="108" t="s">
        <v>812</v>
      </c>
      <c r="J708" s="291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</row>
    <row r="709" spans="1:22" ht="24.95" customHeight="1" x14ac:dyDescent="0.25">
      <c r="A709" s="41"/>
      <c r="B709" s="41"/>
      <c r="C709" s="41"/>
      <c r="D709" s="43"/>
      <c r="E709" s="41"/>
      <c r="F709" s="104" t="s">
        <v>879</v>
      </c>
      <c r="G709" s="275"/>
      <c r="H709" s="45"/>
      <c r="I709" s="108" t="s">
        <v>826</v>
      </c>
      <c r="J709" s="291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</row>
    <row r="710" spans="1:22" ht="15" customHeight="1" x14ac:dyDescent="0.25">
      <c r="A710" s="41" t="s">
        <v>321</v>
      </c>
      <c r="B710" s="126">
        <v>1125100000</v>
      </c>
      <c r="C710" s="41">
        <v>31111</v>
      </c>
      <c r="D710" s="43" t="s">
        <v>1388</v>
      </c>
      <c r="E710" s="41" t="s">
        <v>406</v>
      </c>
      <c r="F710" s="43" t="s">
        <v>1100</v>
      </c>
      <c r="G710" s="275" t="s">
        <v>341</v>
      </c>
      <c r="H710" s="45" t="s">
        <v>404</v>
      </c>
      <c r="I710" s="109" t="s">
        <v>827</v>
      </c>
      <c r="J710" s="291">
        <v>30000</v>
      </c>
      <c r="K710" s="309">
        <f t="shared" ref="K710:K711" si="1655">J710/12</f>
        <v>2500</v>
      </c>
      <c r="L710" s="309">
        <f t="shared" ref="L710:L711" si="1656">J710/12</f>
        <v>2500</v>
      </c>
      <c r="M710" s="309">
        <f t="shared" ref="M710:M711" si="1657">J710/12</f>
        <v>2500</v>
      </c>
      <c r="N710" s="309">
        <f t="shared" ref="N710:N711" si="1658">J710/12</f>
        <v>2500</v>
      </c>
      <c r="O710" s="309">
        <f t="shared" ref="O710:O711" si="1659">J710/12</f>
        <v>2500</v>
      </c>
      <c r="P710" s="309">
        <f t="shared" ref="P710:P711" si="1660">J710/12</f>
        <v>2500</v>
      </c>
      <c r="Q710" s="309">
        <f t="shared" ref="Q710:Q711" si="1661">J710/12</f>
        <v>2500</v>
      </c>
      <c r="R710" s="309">
        <f t="shared" ref="R710:R711" si="1662">J710/12</f>
        <v>2500</v>
      </c>
      <c r="S710" s="309">
        <f t="shared" ref="S710:S711" si="1663">J710/12</f>
        <v>2500</v>
      </c>
      <c r="T710" s="309">
        <f t="shared" ref="T710:T711" si="1664">J710/12</f>
        <v>2500</v>
      </c>
      <c r="U710" s="309">
        <f t="shared" ref="U710:U711" si="1665">J710/12</f>
        <v>2500</v>
      </c>
      <c r="V710" s="309">
        <f t="shared" ref="V710:V711" si="1666">J710/12</f>
        <v>2500</v>
      </c>
    </row>
    <row r="711" spans="1:22" ht="15" customHeight="1" x14ac:dyDescent="0.25">
      <c r="A711" s="41"/>
      <c r="B711" s="41"/>
      <c r="C711" s="41"/>
      <c r="D711" s="43"/>
      <c r="E711" s="41"/>
      <c r="F711" s="43"/>
      <c r="G711" s="275"/>
      <c r="H711" s="45"/>
      <c r="I711" s="50" t="s">
        <v>833</v>
      </c>
      <c r="J711" s="293">
        <f>SUM(J708:J710)</f>
        <v>30000</v>
      </c>
      <c r="K711" s="312">
        <f t="shared" si="1655"/>
        <v>2500</v>
      </c>
      <c r="L711" s="312">
        <f t="shared" si="1656"/>
        <v>2500</v>
      </c>
      <c r="M711" s="312">
        <f t="shared" si="1657"/>
        <v>2500</v>
      </c>
      <c r="N711" s="312">
        <f t="shared" si="1658"/>
        <v>2500</v>
      </c>
      <c r="O711" s="312">
        <f t="shared" si="1659"/>
        <v>2500</v>
      </c>
      <c r="P711" s="312">
        <f t="shared" si="1660"/>
        <v>2500</v>
      </c>
      <c r="Q711" s="312">
        <f t="shared" si="1661"/>
        <v>2500</v>
      </c>
      <c r="R711" s="312">
        <f t="shared" si="1662"/>
        <v>2500</v>
      </c>
      <c r="S711" s="312">
        <f t="shared" si="1663"/>
        <v>2500</v>
      </c>
      <c r="T711" s="312">
        <f t="shared" si="1664"/>
        <v>2500</v>
      </c>
      <c r="U711" s="312">
        <f t="shared" si="1665"/>
        <v>2500</v>
      </c>
      <c r="V711" s="312">
        <f t="shared" si="1666"/>
        <v>2500</v>
      </c>
    </row>
    <row r="712" spans="1:22" ht="15" customHeight="1" x14ac:dyDescent="0.25">
      <c r="A712" s="41"/>
      <c r="B712" s="41"/>
      <c r="C712" s="41"/>
      <c r="D712" s="43"/>
      <c r="E712" s="41"/>
      <c r="F712" s="104" t="s">
        <v>990</v>
      </c>
      <c r="G712" s="275"/>
      <c r="H712" s="45"/>
      <c r="I712" s="108" t="s">
        <v>991</v>
      </c>
      <c r="J712" s="291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</row>
    <row r="713" spans="1:22" ht="15" customHeight="1" x14ac:dyDescent="0.25">
      <c r="A713" s="41"/>
      <c r="B713" s="41"/>
      <c r="C713" s="41"/>
      <c r="D713" s="43"/>
      <c r="E713" s="41"/>
      <c r="F713" s="104" t="s">
        <v>996</v>
      </c>
      <c r="G713" s="275"/>
      <c r="H713" s="45"/>
      <c r="I713" s="108" t="s">
        <v>997</v>
      </c>
      <c r="J713" s="291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</row>
    <row r="714" spans="1:22" ht="15" customHeight="1" x14ac:dyDescent="0.25">
      <c r="A714" s="41" t="s">
        <v>321</v>
      </c>
      <c r="B714" s="126">
        <v>1125100000</v>
      </c>
      <c r="C714" s="41">
        <v>31111</v>
      </c>
      <c r="D714" s="43" t="s">
        <v>1388</v>
      </c>
      <c r="E714" s="41" t="s">
        <v>406</v>
      </c>
      <c r="F714" s="43" t="s">
        <v>1200</v>
      </c>
      <c r="G714" s="275" t="s">
        <v>913</v>
      </c>
      <c r="H714" s="45" t="s">
        <v>347</v>
      </c>
      <c r="I714" s="109" t="s">
        <v>999</v>
      </c>
      <c r="J714" s="291">
        <v>10000</v>
      </c>
      <c r="K714" s="309">
        <f t="shared" ref="K714:K716" si="1667">J714/12</f>
        <v>833.33333333333337</v>
      </c>
      <c r="L714" s="309">
        <f t="shared" ref="L714:L716" si="1668">J714/12</f>
        <v>833.33333333333337</v>
      </c>
      <c r="M714" s="309">
        <f t="shared" ref="M714:M716" si="1669">J714/12</f>
        <v>833.33333333333337</v>
      </c>
      <c r="N714" s="309">
        <f t="shared" ref="N714:N716" si="1670">J714/12</f>
        <v>833.33333333333337</v>
      </c>
      <c r="O714" s="309">
        <f t="shared" ref="O714:O716" si="1671">J714/12</f>
        <v>833.33333333333337</v>
      </c>
      <c r="P714" s="309">
        <f t="shared" ref="P714:P716" si="1672">J714/12</f>
        <v>833.33333333333337</v>
      </c>
      <c r="Q714" s="309">
        <f t="shared" ref="Q714:Q716" si="1673">J714/12</f>
        <v>833.33333333333337</v>
      </c>
      <c r="R714" s="309">
        <f t="shared" ref="R714:R716" si="1674">J714/12</f>
        <v>833.33333333333337</v>
      </c>
      <c r="S714" s="309">
        <f t="shared" ref="S714:S716" si="1675">J714/12</f>
        <v>833.33333333333337</v>
      </c>
      <c r="T714" s="309">
        <f t="shared" ref="T714:T716" si="1676">J714/12</f>
        <v>833.33333333333337</v>
      </c>
      <c r="U714" s="309">
        <f t="shared" ref="U714:U716" si="1677">J714/12</f>
        <v>833.33333333333337</v>
      </c>
      <c r="V714" s="309">
        <f t="shared" ref="V714:V716" si="1678">J714/12</f>
        <v>833.33333333333337</v>
      </c>
    </row>
    <row r="715" spans="1:22" ht="15" customHeight="1" x14ac:dyDescent="0.25">
      <c r="A715" s="41"/>
      <c r="B715" s="41"/>
      <c r="C715" s="41"/>
      <c r="D715" s="43"/>
      <c r="E715" s="41"/>
      <c r="F715" s="43"/>
      <c r="G715" s="275"/>
      <c r="H715" s="45"/>
      <c r="I715" s="50" t="s">
        <v>1003</v>
      </c>
      <c r="J715" s="293">
        <f>SUM(J712:J714)</f>
        <v>10000</v>
      </c>
      <c r="K715" s="312">
        <f t="shared" si="1667"/>
        <v>833.33333333333337</v>
      </c>
      <c r="L715" s="312">
        <f t="shared" si="1668"/>
        <v>833.33333333333337</v>
      </c>
      <c r="M715" s="312">
        <f t="shared" si="1669"/>
        <v>833.33333333333337</v>
      </c>
      <c r="N715" s="312">
        <f t="shared" si="1670"/>
        <v>833.33333333333337</v>
      </c>
      <c r="O715" s="312">
        <f t="shared" si="1671"/>
        <v>833.33333333333337</v>
      </c>
      <c r="P715" s="312">
        <f t="shared" si="1672"/>
        <v>833.33333333333337</v>
      </c>
      <c r="Q715" s="312">
        <f t="shared" si="1673"/>
        <v>833.33333333333337</v>
      </c>
      <c r="R715" s="312">
        <f t="shared" si="1674"/>
        <v>833.33333333333337</v>
      </c>
      <c r="S715" s="312">
        <f t="shared" si="1675"/>
        <v>833.33333333333337</v>
      </c>
      <c r="T715" s="312">
        <f t="shared" si="1676"/>
        <v>833.33333333333337</v>
      </c>
      <c r="U715" s="312">
        <f t="shared" si="1677"/>
        <v>833.33333333333337</v>
      </c>
      <c r="V715" s="312">
        <f t="shared" si="1678"/>
        <v>833.33333333333337</v>
      </c>
    </row>
    <row r="716" spans="1:22" ht="15" customHeight="1" x14ac:dyDescent="0.25">
      <c r="A716" s="41"/>
      <c r="B716" s="41"/>
      <c r="C716" s="41"/>
      <c r="D716" s="43"/>
      <c r="E716" s="41"/>
      <c r="F716" s="43"/>
      <c r="G716" s="275"/>
      <c r="H716" s="45"/>
      <c r="I716" s="53" t="s">
        <v>408</v>
      </c>
      <c r="J716" s="294">
        <f>J693+J707+J711+J715</f>
        <v>4471881.5441095904</v>
      </c>
      <c r="K716" s="326">
        <f t="shared" si="1667"/>
        <v>372656.79534246586</v>
      </c>
      <c r="L716" s="326">
        <f t="shared" si="1668"/>
        <v>372656.79534246586</v>
      </c>
      <c r="M716" s="326">
        <f t="shared" si="1669"/>
        <v>372656.79534246586</v>
      </c>
      <c r="N716" s="326">
        <f t="shared" si="1670"/>
        <v>372656.79534246586</v>
      </c>
      <c r="O716" s="326">
        <f t="shared" si="1671"/>
        <v>372656.79534246586</v>
      </c>
      <c r="P716" s="326">
        <f t="shared" si="1672"/>
        <v>372656.79534246586</v>
      </c>
      <c r="Q716" s="326">
        <f t="shared" si="1673"/>
        <v>372656.79534246586</v>
      </c>
      <c r="R716" s="326">
        <f t="shared" si="1674"/>
        <v>372656.79534246586</v>
      </c>
      <c r="S716" s="326">
        <f t="shared" si="1675"/>
        <v>372656.79534246586</v>
      </c>
      <c r="T716" s="326">
        <f t="shared" si="1676"/>
        <v>372656.79534246586</v>
      </c>
      <c r="U716" s="326">
        <f t="shared" si="1677"/>
        <v>372656.79534246586</v>
      </c>
      <c r="V716" s="326">
        <f t="shared" si="1678"/>
        <v>372656.79534246586</v>
      </c>
    </row>
    <row r="717" spans="1:22" ht="15" customHeight="1" x14ac:dyDescent="0.25">
      <c r="A717" s="38" t="s">
        <v>206</v>
      </c>
      <c r="B717" s="51"/>
      <c r="C717" s="13"/>
      <c r="D717" s="39"/>
      <c r="E717" s="13"/>
      <c r="F717" s="13"/>
      <c r="G717" s="277"/>
      <c r="H717" s="40"/>
      <c r="I717" s="55"/>
      <c r="J717" s="13"/>
      <c r="K717" s="311"/>
      <c r="L717" s="311"/>
      <c r="M717" s="311"/>
      <c r="N717" s="311"/>
      <c r="O717" s="311"/>
      <c r="P717" s="311"/>
      <c r="Q717" s="311"/>
      <c r="R717" s="311"/>
      <c r="S717" s="311"/>
      <c r="T717" s="311"/>
      <c r="U717" s="311"/>
      <c r="V717" s="311"/>
    </row>
    <row r="718" spans="1:22" ht="15" customHeight="1" x14ac:dyDescent="0.25">
      <c r="A718" s="41"/>
      <c r="B718" s="41"/>
      <c r="C718" s="41"/>
      <c r="D718" s="43"/>
      <c r="E718" s="41"/>
      <c r="F718" s="44">
        <v>1000</v>
      </c>
      <c r="G718" s="275"/>
      <c r="H718" s="45"/>
      <c r="I718" s="108" t="s">
        <v>326</v>
      </c>
      <c r="J718" s="291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</row>
    <row r="719" spans="1:22" ht="15" customHeight="1" x14ac:dyDescent="0.25">
      <c r="A719" s="41"/>
      <c r="B719" s="41"/>
      <c r="C719" s="41"/>
      <c r="D719" s="43"/>
      <c r="E719" s="41"/>
      <c r="F719" s="44">
        <v>1100</v>
      </c>
      <c r="G719" s="275"/>
      <c r="H719" s="45"/>
      <c r="I719" s="108" t="s">
        <v>327</v>
      </c>
      <c r="J719" s="291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</row>
    <row r="720" spans="1:22" ht="15" customHeight="1" x14ac:dyDescent="0.25">
      <c r="A720" s="41" t="s">
        <v>321</v>
      </c>
      <c r="B720" s="114">
        <v>1525811100</v>
      </c>
      <c r="C720" s="41">
        <v>31111</v>
      </c>
      <c r="D720" s="43" t="s">
        <v>1389</v>
      </c>
      <c r="E720" s="41" t="s">
        <v>409</v>
      </c>
      <c r="F720" s="41">
        <v>1131</v>
      </c>
      <c r="G720" s="275" t="s">
        <v>341</v>
      </c>
      <c r="H720" s="45" t="s">
        <v>407</v>
      </c>
      <c r="I720" s="109" t="s">
        <v>325</v>
      </c>
      <c r="J720" s="291">
        <f>Nómina!T227</f>
        <v>464040</v>
      </c>
      <c r="K720" s="309">
        <f t="shared" ref="K720:K723" si="1679">J720/12</f>
        <v>38670</v>
      </c>
      <c r="L720" s="309">
        <f t="shared" ref="L720:L723" si="1680">J720/12</f>
        <v>38670</v>
      </c>
      <c r="M720" s="309">
        <f t="shared" ref="M720:M723" si="1681">J720/12</f>
        <v>38670</v>
      </c>
      <c r="N720" s="309">
        <f t="shared" ref="N720:N723" si="1682">J720/12</f>
        <v>38670</v>
      </c>
      <c r="O720" s="309">
        <f t="shared" ref="O720:O723" si="1683">J720/12</f>
        <v>38670</v>
      </c>
      <c r="P720" s="309">
        <f t="shared" ref="P720:P723" si="1684">J720/12</f>
        <v>38670</v>
      </c>
      <c r="Q720" s="309">
        <f t="shared" ref="Q720:Q723" si="1685">J720/12</f>
        <v>38670</v>
      </c>
      <c r="R720" s="309">
        <f t="shared" ref="R720:R723" si="1686">J720/12</f>
        <v>38670</v>
      </c>
      <c r="S720" s="309">
        <f t="shared" ref="S720:S723" si="1687">J720/12</f>
        <v>38670</v>
      </c>
      <c r="T720" s="309">
        <f t="shared" ref="T720:T723" si="1688">J720/12</f>
        <v>38670</v>
      </c>
      <c r="U720" s="309">
        <f t="shared" ref="U720:U723" si="1689">J720/12</f>
        <v>38670</v>
      </c>
      <c r="V720" s="309">
        <f t="shared" ref="V720:V723" si="1690">J720/12</f>
        <v>38670</v>
      </c>
    </row>
    <row r="721" spans="1:22" ht="15" customHeight="1" x14ac:dyDescent="0.25">
      <c r="A721" s="41" t="s">
        <v>321</v>
      </c>
      <c r="B721" s="114">
        <v>1525811100</v>
      </c>
      <c r="C721" s="41">
        <v>31111</v>
      </c>
      <c r="D721" s="43" t="s">
        <v>1389</v>
      </c>
      <c r="E721" s="41" t="s">
        <v>409</v>
      </c>
      <c r="F721" s="41">
        <v>1132</v>
      </c>
      <c r="G721" s="275" t="s">
        <v>341</v>
      </c>
      <c r="H721" s="45" t="s">
        <v>407</v>
      </c>
      <c r="I721" s="109" t="s">
        <v>335</v>
      </c>
      <c r="J721" s="291">
        <f>Nómina!U227</f>
        <v>46404</v>
      </c>
      <c r="K721" s="309">
        <f t="shared" si="1679"/>
        <v>3867</v>
      </c>
      <c r="L721" s="309">
        <f t="shared" si="1680"/>
        <v>3867</v>
      </c>
      <c r="M721" s="309">
        <f t="shared" si="1681"/>
        <v>3867</v>
      </c>
      <c r="N721" s="309">
        <f t="shared" si="1682"/>
        <v>3867</v>
      </c>
      <c r="O721" s="309">
        <f t="shared" si="1683"/>
        <v>3867</v>
      </c>
      <c r="P721" s="309">
        <f t="shared" si="1684"/>
        <v>3867</v>
      </c>
      <c r="Q721" s="309">
        <f t="shared" si="1685"/>
        <v>3867</v>
      </c>
      <c r="R721" s="309">
        <f t="shared" si="1686"/>
        <v>3867</v>
      </c>
      <c r="S721" s="309">
        <f t="shared" si="1687"/>
        <v>3867</v>
      </c>
      <c r="T721" s="309">
        <f t="shared" si="1688"/>
        <v>3867</v>
      </c>
      <c r="U721" s="309">
        <f t="shared" si="1689"/>
        <v>3867</v>
      </c>
      <c r="V721" s="309">
        <f t="shared" si="1690"/>
        <v>3867</v>
      </c>
    </row>
    <row r="722" spans="1:22" ht="15" customHeight="1" x14ac:dyDescent="0.25">
      <c r="A722" s="41" t="s">
        <v>321</v>
      </c>
      <c r="B722" s="114">
        <v>1525811100</v>
      </c>
      <c r="C722" s="41">
        <v>31111</v>
      </c>
      <c r="D722" s="43" t="s">
        <v>1389</v>
      </c>
      <c r="E722" s="41" t="s">
        <v>409</v>
      </c>
      <c r="F722" s="41">
        <v>1133</v>
      </c>
      <c r="G722" s="275" t="s">
        <v>341</v>
      </c>
      <c r="H722" s="45" t="s">
        <v>407</v>
      </c>
      <c r="I722" s="111" t="s">
        <v>336</v>
      </c>
      <c r="J722" s="291">
        <f>Nómina!V227</f>
        <v>46404</v>
      </c>
      <c r="K722" s="309">
        <f t="shared" si="1679"/>
        <v>3867</v>
      </c>
      <c r="L722" s="309">
        <f t="shared" si="1680"/>
        <v>3867</v>
      </c>
      <c r="M722" s="309">
        <f t="shared" si="1681"/>
        <v>3867</v>
      </c>
      <c r="N722" s="309">
        <f t="shared" si="1682"/>
        <v>3867</v>
      </c>
      <c r="O722" s="309">
        <f t="shared" si="1683"/>
        <v>3867</v>
      </c>
      <c r="P722" s="309">
        <f t="shared" si="1684"/>
        <v>3867</v>
      </c>
      <c r="Q722" s="309">
        <f t="shared" si="1685"/>
        <v>3867</v>
      </c>
      <c r="R722" s="309">
        <f t="shared" si="1686"/>
        <v>3867</v>
      </c>
      <c r="S722" s="309">
        <f t="shared" si="1687"/>
        <v>3867</v>
      </c>
      <c r="T722" s="309">
        <f t="shared" si="1688"/>
        <v>3867</v>
      </c>
      <c r="U722" s="309">
        <f t="shared" si="1689"/>
        <v>3867</v>
      </c>
      <c r="V722" s="309">
        <f t="shared" si="1690"/>
        <v>3867</v>
      </c>
    </row>
    <row r="723" spans="1:22" ht="15" customHeight="1" x14ac:dyDescent="0.25">
      <c r="A723" s="41" t="s">
        <v>321</v>
      </c>
      <c r="B723" s="114">
        <v>1525811100</v>
      </c>
      <c r="C723" s="41">
        <v>31111</v>
      </c>
      <c r="D723" s="43" t="s">
        <v>1389</v>
      </c>
      <c r="E723" s="41" t="s">
        <v>409</v>
      </c>
      <c r="F723" s="41">
        <v>1134</v>
      </c>
      <c r="G723" s="275" t="s">
        <v>341</v>
      </c>
      <c r="H723" s="45" t="s">
        <v>407</v>
      </c>
      <c r="I723" s="111" t="s">
        <v>337</v>
      </c>
      <c r="J723" s="291">
        <f>Nómina!W227</f>
        <v>46404</v>
      </c>
      <c r="K723" s="309">
        <f t="shared" si="1679"/>
        <v>3867</v>
      </c>
      <c r="L723" s="309">
        <f t="shared" si="1680"/>
        <v>3867</v>
      </c>
      <c r="M723" s="309">
        <f t="shared" si="1681"/>
        <v>3867</v>
      </c>
      <c r="N723" s="309">
        <f t="shared" si="1682"/>
        <v>3867</v>
      </c>
      <c r="O723" s="309">
        <f t="shared" si="1683"/>
        <v>3867</v>
      </c>
      <c r="P723" s="309">
        <f t="shared" si="1684"/>
        <v>3867</v>
      </c>
      <c r="Q723" s="309">
        <f t="shared" si="1685"/>
        <v>3867</v>
      </c>
      <c r="R723" s="309">
        <f t="shared" si="1686"/>
        <v>3867</v>
      </c>
      <c r="S723" s="309">
        <f t="shared" si="1687"/>
        <v>3867</v>
      </c>
      <c r="T723" s="309">
        <f t="shared" si="1688"/>
        <v>3867</v>
      </c>
      <c r="U723" s="309">
        <f t="shared" si="1689"/>
        <v>3867</v>
      </c>
      <c r="V723" s="309">
        <f t="shared" si="1690"/>
        <v>3867</v>
      </c>
    </row>
    <row r="724" spans="1:22" ht="15" customHeight="1" x14ac:dyDescent="0.25">
      <c r="A724" s="41"/>
      <c r="B724" s="114"/>
      <c r="C724" s="41"/>
      <c r="D724" s="43"/>
      <c r="E724" s="41"/>
      <c r="F724" s="44">
        <v>1300</v>
      </c>
      <c r="G724" s="275"/>
      <c r="H724" s="45"/>
      <c r="I724" s="108" t="s">
        <v>328</v>
      </c>
      <c r="J724" s="291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</row>
    <row r="725" spans="1:22" ht="15" customHeight="1" x14ac:dyDescent="0.25">
      <c r="A725" s="41" t="s">
        <v>321</v>
      </c>
      <c r="B725" s="114">
        <v>1525811100</v>
      </c>
      <c r="C725" s="41">
        <v>31111</v>
      </c>
      <c r="D725" s="43" t="s">
        <v>1389</v>
      </c>
      <c r="E725" s="41" t="s">
        <v>409</v>
      </c>
      <c r="F725" s="41">
        <v>1321</v>
      </c>
      <c r="G725" s="275" t="s">
        <v>341</v>
      </c>
      <c r="H725" s="45" t="s">
        <v>407</v>
      </c>
      <c r="I725" s="109" t="s">
        <v>329</v>
      </c>
      <c r="J725" s="291">
        <f>Nómina!Y227</f>
        <v>9916.4712328767127</v>
      </c>
      <c r="K725" s="309">
        <f t="shared" ref="K725:K727" si="1691">J725/12</f>
        <v>826.37260273972606</v>
      </c>
      <c r="L725" s="309">
        <f t="shared" ref="L725:L727" si="1692">J725/12</f>
        <v>826.37260273972606</v>
      </c>
      <c r="M725" s="309">
        <f t="shared" ref="M725:M727" si="1693">J725/12</f>
        <v>826.37260273972606</v>
      </c>
      <c r="N725" s="309">
        <f t="shared" ref="N725:N727" si="1694">J725/12</f>
        <v>826.37260273972606</v>
      </c>
      <c r="O725" s="309">
        <f t="shared" ref="O725:O727" si="1695">J725/12</f>
        <v>826.37260273972606</v>
      </c>
      <c r="P725" s="309">
        <f t="shared" ref="P725:P727" si="1696">J725/12</f>
        <v>826.37260273972606</v>
      </c>
      <c r="Q725" s="309">
        <f t="shared" ref="Q725:Q727" si="1697">J725/12</f>
        <v>826.37260273972606</v>
      </c>
      <c r="R725" s="309">
        <f t="shared" ref="R725:R727" si="1698">J725/12</f>
        <v>826.37260273972606</v>
      </c>
      <c r="S725" s="309">
        <f t="shared" ref="S725:S727" si="1699">J725/12</f>
        <v>826.37260273972606</v>
      </c>
      <c r="T725" s="309">
        <f t="shared" ref="T725:T727" si="1700">J725/12</f>
        <v>826.37260273972606</v>
      </c>
      <c r="U725" s="309">
        <f t="shared" ref="U725:U727" si="1701">J725/12</f>
        <v>826.37260273972606</v>
      </c>
      <c r="V725" s="309">
        <f t="shared" ref="V725:V727" si="1702">J725/12</f>
        <v>826.37260273972606</v>
      </c>
    </row>
    <row r="726" spans="1:22" ht="15" customHeight="1" x14ac:dyDescent="0.25">
      <c r="A726" s="41" t="s">
        <v>321</v>
      </c>
      <c r="B726" s="114">
        <v>1525811100</v>
      </c>
      <c r="C726" s="41">
        <v>31111</v>
      </c>
      <c r="D726" s="43" t="s">
        <v>1389</v>
      </c>
      <c r="E726" s="41" t="s">
        <v>409</v>
      </c>
      <c r="F726" s="41">
        <v>1323</v>
      </c>
      <c r="G726" s="275" t="s">
        <v>341</v>
      </c>
      <c r="H726" s="45" t="s">
        <v>407</v>
      </c>
      <c r="I726" s="109" t="s">
        <v>330</v>
      </c>
      <c r="J726" s="291">
        <f>Nómina!Z227</f>
        <v>59244.098630136985</v>
      </c>
      <c r="K726" s="309">
        <f t="shared" si="1691"/>
        <v>4937.0082191780821</v>
      </c>
      <c r="L726" s="309">
        <f t="shared" si="1692"/>
        <v>4937.0082191780821</v>
      </c>
      <c r="M726" s="309">
        <f t="shared" si="1693"/>
        <v>4937.0082191780821</v>
      </c>
      <c r="N726" s="309">
        <f t="shared" si="1694"/>
        <v>4937.0082191780821</v>
      </c>
      <c r="O726" s="309">
        <f t="shared" si="1695"/>
        <v>4937.0082191780821</v>
      </c>
      <c r="P726" s="309">
        <f t="shared" si="1696"/>
        <v>4937.0082191780821</v>
      </c>
      <c r="Q726" s="309">
        <f t="shared" si="1697"/>
        <v>4937.0082191780821</v>
      </c>
      <c r="R726" s="309">
        <f t="shared" si="1698"/>
        <v>4937.0082191780821</v>
      </c>
      <c r="S726" s="309">
        <f t="shared" si="1699"/>
        <v>4937.0082191780821</v>
      </c>
      <c r="T726" s="309">
        <f t="shared" si="1700"/>
        <v>4937.0082191780821</v>
      </c>
      <c r="U726" s="309">
        <f t="shared" si="1701"/>
        <v>4937.0082191780821</v>
      </c>
      <c r="V726" s="309">
        <f t="shared" si="1702"/>
        <v>4937.0082191780821</v>
      </c>
    </row>
    <row r="727" spans="1:22" ht="15" customHeight="1" x14ac:dyDescent="0.25">
      <c r="A727" s="41"/>
      <c r="B727" s="41"/>
      <c r="C727" s="41"/>
      <c r="D727" s="43"/>
      <c r="E727" s="41"/>
      <c r="F727" s="41"/>
      <c r="G727" s="275"/>
      <c r="H727" s="45"/>
      <c r="I727" s="50" t="s">
        <v>338</v>
      </c>
      <c r="J727" s="293">
        <f>SUM(J718:J726)</f>
        <v>672412.56986301369</v>
      </c>
      <c r="K727" s="312">
        <f t="shared" si="1691"/>
        <v>56034.38082191781</v>
      </c>
      <c r="L727" s="312">
        <f t="shared" si="1692"/>
        <v>56034.38082191781</v>
      </c>
      <c r="M727" s="312">
        <f t="shared" si="1693"/>
        <v>56034.38082191781</v>
      </c>
      <c r="N727" s="312">
        <f t="shared" si="1694"/>
        <v>56034.38082191781</v>
      </c>
      <c r="O727" s="312">
        <f t="shared" si="1695"/>
        <v>56034.38082191781</v>
      </c>
      <c r="P727" s="312">
        <f t="shared" si="1696"/>
        <v>56034.38082191781</v>
      </c>
      <c r="Q727" s="312">
        <f t="shared" si="1697"/>
        <v>56034.38082191781</v>
      </c>
      <c r="R727" s="312">
        <f t="shared" si="1698"/>
        <v>56034.38082191781</v>
      </c>
      <c r="S727" s="312">
        <f t="shared" si="1699"/>
        <v>56034.38082191781</v>
      </c>
      <c r="T727" s="312">
        <f t="shared" si="1700"/>
        <v>56034.38082191781</v>
      </c>
      <c r="U727" s="312">
        <f t="shared" si="1701"/>
        <v>56034.38082191781</v>
      </c>
      <c r="V727" s="312">
        <f t="shared" si="1702"/>
        <v>56034.38082191781</v>
      </c>
    </row>
    <row r="728" spans="1:22" ht="15" customHeight="1" x14ac:dyDescent="0.25">
      <c r="A728" s="41"/>
      <c r="B728" s="41"/>
      <c r="C728" s="41"/>
      <c r="D728" s="43"/>
      <c r="E728" s="41"/>
      <c r="F728" s="104" t="s">
        <v>816</v>
      </c>
      <c r="G728" s="276"/>
      <c r="H728" s="127"/>
      <c r="I728" s="108" t="s">
        <v>817</v>
      </c>
      <c r="J728" s="291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</row>
    <row r="729" spans="1:22" ht="15" customHeight="1" x14ac:dyDescent="0.25">
      <c r="A729" s="41"/>
      <c r="B729" s="41"/>
      <c r="C729" s="41"/>
      <c r="D729" s="43"/>
      <c r="E729" s="41"/>
      <c r="F729" s="104" t="s">
        <v>919</v>
      </c>
      <c r="G729" s="276"/>
      <c r="H729" s="127"/>
      <c r="I729" s="108" t="s">
        <v>927</v>
      </c>
      <c r="J729" s="291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</row>
    <row r="730" spans="1:22" ht="15" customHeight="1" x14ac:dyDescent="0.25">
      <c r="A730" s="41" t="s">
        <v>321</v>
      </c>
      <c r="B730" s="126">
        <v>1125100000</v>
      </c>
      <c r="C730" s="41">
        <v>31111</v>
      </c>
      <c r="D730" s="43" t="s">
        <v>1389</v>
      </c>
      <c r="E730" s="41" t="s">
        <v>409</v>
      </c>
      <c r="F730" s="43" t="s">
        <v>1209</v>
      </c>
      <c r="G730" s="275" t="s">
        <v>341</v>
      </c>
      <c r="H730" s="45" t="s">
        <v>407</v>
      </c>
      <c r="I730" s="109" t="s">
        <v>1049</v>
      </c>
      <c r="J730" s="291">
        <v>25000</v>
      </c>
      <c r="K730" s="309">
        <f t="shared" ref="K730" si="1703">J730/12</f>
        <v>2083.3333333333335</v>
      </c>
      <c r="L730" s="309">
        <f t="shared" ref="L730" si="1704">J730/12</f>
        <v>2083.3333333333335</v>
      </c>
      <c r="M730" s="309">
        <f t="shared" ref="M730" si="1705">J730/12</f>
        <v>2083.3333333333335</v>
      </c>
      <c r="N730" s="309">
        <f t="shared" ref="N730" si="1706">J730/12</f>
        <v>2083.3333333333335</v>
      </c>
      <c r="O730" s="309">
        <f t="shared" ref="O730" si="1707">J730/12</f>
        <v>2083.3333333333335</v>
      </c>
      <c r="P730" s="309">
        <f t="shared" ref="P730" si="1708">J730/12</f>
        <v>2083.3333333333335</v>
      </c>
      <c r="Q730" s="309">
        <f t="shared" ref="Q730" si="1709">J730/12</f>
        <v>2083.3333333333335</v>
      </c>
      <c r="R730" s="309">
        <f t="shared" ref="R730" si="1710">J730/12</f>
        <v>2083.3333333333335</v>
      </c>
      <c r="S730" s="309">
        <f t="shared" ref="S730" si="1711">J730/12</f>
        <v>2083.3333333333335</v>
      </c>
      <c r="T730" s="309">
        <f t="shared" ref="T730" si="1712">J730/12</f>
        <v>2083.3333333333335</v>
      </c>
      <c r="U730" s="309">
        <f t="shared" ref="U730" si="1713">J730/12</f>
        <v>2083.3333333333335</v>
      </c>
      <c r="V730" s="309">
        <f t="shared" ref="V730" si="1714">J730/12</f>
        <v>2083.3333333333335</v>
      </c>
    </row>
    <row r="731" spans="1:22" ht="15" customHeight="1" x14ac:dyDescent="0.25">
      <c r="A731" s="41"/>
      <c r="B731" s="41"/>
      <c r="C731" s="41"/>
      <c r="D731" s="43"/>
      <c r="E731" s="41"/>
      <c r="F731" s="104" t="s">
        <v>938</v>
      </c>
      <c r="G731" s="275"/>
      <c r="H731" s="45"/>
      <c r="I731" s="108" t="s">
        <v>939</v>
      </c>
      <c r="J731" s="291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</row>
    <row r="732" spans="1:22" ht="15" customHeight="1" x14ac:dyDescent="0.25">
      <c r="A732" s="41" t="s">
        <v>321</v>
      </c>
      <c r="B732" s="126">
        <v>1125100000</v>
      </c>
      <c r="C732" s="41">
        <v>31111</v>
      </c>
      <c r="D732" s="43" t="s">
        <v>1389</v>
      </c>
      <c r="E732" s="41" t="s">
        <v>409</v>
      </c>
      <c r="F732" s="43" t="s">
        <v>1160</v>
      </c>
      <c r="G732" s="275" t="s">
        <v>341</v>
      </c>
      <c r="H732" s="45" t="s">
        <v>407</v>
      </c>
      <c r="I732" s="109" t="s">
        <v>940</v>
      </c>
      <c r="J732" s="291">
        <v>25000</v>
      </c>
      <c r="K732" s="309">
        <f t="shared" ref="K732" si="1715">J732/12</f>
        <v>2083.3333333333335</v>
      </c>
      <c r="L732" s="309">
        <f t="shared" ref="L732" si="1716">J732/12</f>
        <v>2083.3333333333335</v>
      </c>
      <c r="M732" s="309">
        <f t="shared" ref="M732" si="1717">J732/12</f>
        <v>2083.3333333333335</v>
      </c>
      <c r="N732" s="309">
        <f t="shared" ref="N732" si="1718">J732/12</f>
        <v>2083.3333333333335</v>
      </c>
      <c r="O732" s="309">
        <f t="shared" ref="O732" si="1719">J732/12</f>
        <v>2083.3333333333335</v>
      </c>
      <c r="P732" s="309">
        <f t="shared" ref="P732" si="1720">J732/12</f>
        <v>2083.3333333333335</v>
      </c>
      <c r="Q732" s="309">
        <f t="shared" ref="Q732" si="1721">J732/12</f>
        <v>2083.3333333333335</v>
      </c>
      <c r="R732" s="309">
        <f t="shared" ref="R732" si="1722">J732/12</f>
        <v>2083.3333333333335</v>
      </c>
      <c r="S732" s="309">
        <f t="shared" ref="S732" si="1723">J732/12</f>
        <v>2083.3333333333335</v>
      </c>
      <c r="T732" s="309">
        <f t="shared" ref="T732" si="1724">J732/12</f>
        <v>2083.3333333333335</v>
      </c>
      <c r="U732" s="309">
        <f t="shared" ref="U732" si="1725">J732/12</f>
        <v>2083.3333333333335</v>
      </c>
      <c r="V732" s="309">
        <f t="shared" ref="V732" si="1726">J732/12</f>
        <v>2083.3333333333335</v>
      </c>
    </row>
    <row r="733" spans="1:22" ht="24.95" customHeight="1" x14ac:dyDescent="0.25">
      <c r="A733" s="41"/>
      <c r="B733" s="126"/>
      <c r="C733" s="41"/>
      <c r="D733" s="43"/>
      <c r="E733" s="41"/>
      <c r="F733" s="104" t="s">
        <v>941</v>
      </c>
      <c r="G733" s="275"/>
      <c r="H733" s="45"/>
      <c r="I733" s="108" t="s">
        <v>942</v>
      </c>
      <c r="J733" s="291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</row>
    <row r="734" spans="1:22" ht="15" customHeight="1" x14ac:dyDescent="0.25">
      <c r="A734" s="41" t="s">
        <v>321</v>
      </c>
      <c r="B734" s="126">
        <v>1125100000</v>
      </c>
      <c r="C734" s="41">
        <v>31111</v>
      </c>
      <c r="D734" s="43" t="s">
        <v>1389</v>
      </c>
      <c r="E734" s="41" t="s">
        <v>409</v>
      </c>
      <c r="F734" s="43" t="s">
        <v>1040</v>
      </c>
      <c r="G734" s="275" t="s">
        <v>341</v>
      </c>
      <c r="H734" s="45" t="s">
        <v>407</v>
      </c>
      <c r="I734" s="109" t="s">
        <v>1041</v>
      </c>
      <c r="J734" s="291">
        <v>5000</v>
      </c>
      <c r="K734" s="309">
        <f t="shared" ref="K734" si="1727">J734/12</f>
        <v>416.66666666666669</v>
      </c>
      <c r="L734" s="309">
        <f t="shared" ref="L734" si="1728">J734/12</f>
        <v>416.66666666666669</v>
      </c>
      <c r="M734" s="309">
        <f t="shared" ref="M734" si="1729">J734/12</f>
        <v>416.66666666666669</v>
      </c>
      <c r="N734" s="309">
        <f t="shared" ref="N734" si="1730">J734/12</f>
        <v>416.66666666666669</v>
      </c>
      <c r="O734" s="309">
        <f t="shared" ref="O734" si="1731">J734/12</f>
        <v>416.66666666666669</v>
      </c>
      <c r="P734" s="309">
        <f t="shared" ref="P734" si="1732">J734/12</f>
        <v>416.66666666666669</v>
      </c>
      <c r="Q734" s="309">
        <f t="shared" ref="Q734" si="1733">J734/12</f>
        <v>416.66666666666669</v>
      </c>
      <c r="R734" s="309">
        <f t="shared" ref="R734" si="1734">J734/12</f>
        <v>416.66666666666669</v>
      </c>
      <c r="S734" s="309">
        <f t="shared" ref="S734" si="1735">J734/12</f>
        <v>416.66666666666669</v>
      </c>
      <c r="T734" s="309">
        <f t="shared" ref="T734" si="1736">J734/12</f>
        <v>416.66666666666669</v>
      </c>
      <c r="U734" s="309">
        <f t="shared" ref="U734" si="1737">J734/12</f>
        <v>416.66666666666669</v>
      </c>
      <c r="V734" s="309">
        <f t="shared" ref="V734" si="1738">J734/12</f>
        <v>416.66666666666669</v>
      </c>
    </row>
    <row r="735" spans="1:22" ht="15" customHeight="1" x14ac:dyDescent="0.25">
      <c r="A735" s="41"/>
      <c r="B735" s="41"/>
      <c r="C735" s="41"/>
      <c r="D735" s="43"/>
      <c r="E735" s="41"/>
      <c r="F735" s="104" t="s">
        <v>877</v>
      </c>
      <c r="G735" s="275"/>
      <c r="H735" s="45"/>
      <c r="I735" s="108" t="s">
        <v>823</v>
      </c>
      <c r="J735" s="291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</row>
    <row r="736" spans="1:22" ht="15" customHeight="1" x14ac:dyDescent="0.25">
      <c r="A736" s="41" t="s">
        <v>321</v>
      </c>
      <c r="B736" s="126">
        <v>1125100000</v>
      </c>
      <c r="C736" s="41">
        <v>31111</v>
      </c>
      <c r="D736" s="43" t="s">
        <v>1389</v>
      </c>
      <c r="E736" s="41" t="s">
        <v>409</v>
      </c>
      <c r="F736" s="43" t="s">
        <v>1162</v>
      </c>
      <c r="G736" s="275" t="s">
        <v>341</v>
      </c>
      <c r="H736" s="45" t="s">
        <v>407</v>
      </c>
      <c r="I736" s="109" t="s">
        <v>945</v>
      </c>
      <c r="J736" s="291">
        <v>15000</v>
      </c>
      <c r="K736" s="309">
        <f t="shared" ref="K736:K738" si="1739">J736/12</f>
        <v>1250</v>
      </c>
      <c r="L736" s="309">
        <f t="shared" ref="L736:L738" si="1740">J736/12</f>
        <v>1250</v>
      </c>
      <c r="M736" s="309">
        <f t="shared" ref="M736:M738" si="1741">J736/12</f>
        <v>1250</v>
      </c>
      <c r="N736" s="309">
        <f t="shared" ref="N736:N738" si="1742">J736/12</f>
        <v>1250</v>
      </c>
      <c r="O736" s="309">
        <f t="shared" ref="O736:O738" si="1743">J736/12</f>
        <v>1250</v>
      </c>
      <c r="P736" s="309">
        <f t="shared" ref="P736:P738" si="1744">J736/12</f>
        <v>1250</v>
      </c>
      <c r="Q736" s="309">
        <f t="shared" ref="Q736:Q738" si="1745">J736/12</f>
        <v>1250</v>
      </c>
      <c r="R736" s="309">
        <f t="shared" ref="R736:R738" si="1746">J736/12</f>
        <v>1250</v>
      </c>
      <c r="S736" s="309">
        <f t="shared" ref="S736:S738" si="1747">J736/12</f>
        <v>1250</v>
      </c>
      <c r="T736" s="309">
        <f t="shared" ref="T736:T738" si="1748">J736/12</f>
        <v>1250</v>
      </c>
      <c r="U736" s="309">
        <f t="shared" ref="U736:U738" si="1749">J736/12</f>
        <v>1250</v>
      </c>
      <c r="V736" s="309">
        <f t="shared" ref="V736:V738" si="1750">J736/12</f>
        <v>1250</v>
      </c>
    </row>
    <row r="737" spans="1:22" ht="15" customHeight="1" x14ac:dyDescent="0.25">
      <c r="A737" s="41" t="s">
        <v>321</v>
      </c>
      <c r="B737" s="126">
        <v>1125100000</v>
      </c>
      <c r="C737" s="41">
        <v>31111</v>
      </c>
      <c r="D737" s="43" t="s">
        <v>1389</v>
      </c>
      <c r="E737" s="41" t="s">
        <v>409</v>
      </c>
      <c r="F737" s="43" t="s">
        <v>1123</v>
      </c>
      <c r="G737" s="275" t="s">
        <v>341</v>
      </c>
      <c r="H737" s="45" t="s">
        <v>407</v>
      </c>
      <c r="I737" s="109" t="s">
        <v>824</v>
      </c>
      <c r="J737" s="291">
        <v>15000</v>
      </c>
      <c r="K737" s="309">
        <f t="shared" si="1739"/>
        <v>1250</v>
      </c>
      <c r="L737" s="309">
        <f t="shared" si="1740"/>
        <v>1250</v>
      </c>
      <c r="M737" s="309">
        <f t="shared" si="1741"/>
        <v>1250</v>
      </c>
      <c r="N737" s="309">
        <f t="shared" si="1742"/>
        <v>1250</v>
      </c>
      <c r="O737" s="309">
        <f t="shared" si="1743"/>
        <v>1250</v>
      </c>
      <c r="P737" s="309">
        <f t="shared" si="1744"/>
        <v>1250</v>
      </c>
      <c r="Q737" s="309">
        <f t="shared" si="1745"/>
        <v>1250</v>
      </c>
      <c r="R737" s="309">
        <f t="shared" si="1746"/>
        <v>1250</v>
      </c>
      <c r="S737" s="309">
        <f t="shared" si="1747"/>
        <v>1250</v>
      </c>
      <c r="T737" s="309">
        <f t="shared" si="1748"/>
        <v>1250</v>
      </c>
      <c r="U737" s="309">
        <f t="shared" si="1749"/>
        <v>1250</v>
      </c>
      <c r="V737" s="309">
        <f t="shared" si="1750"/>
        <v>1250</v>
      </c>
    </row>
    <row r="738" spans="1:22" ht="15" customHeight="1" x14ac:dyDescent="0.25">
      <c r="A738" s="41"/>
      <c r="B738" s="41"/>
      <c r="C738" s="41"/>
      <c r="D738" s="43"/>
      <c r="E738" s="41"/>
      <c r="F738" s="43"/>
      <c r="G738" s="275"/>
      <c r="H738" s="45"/>
      <c r="I738" s="50" t="s">
        <v>825</v>
      </c>
      <c r="J738" s="293">
        <f>SUM(J728:J737)</f>
        <v>85000</v>
      </c>
      <c r="K738" s="312">
        <f t="shared" si="1739"/>
        <v>7083.333333333333</v>
      </c>
      <c r="L738" s="312">
        <f t="shared" si="1740"/>
        <v>7083.333333333333</v>
      </c>
      <c r="M738" s="312">
        <f t="shared" si="1741"/>
        <v>7083.333333333333</v>
      </c>
      <c r="N738" s="312">
        <f t="shared" si="1742"/>
        <v>7083.333333333333</v>
      </c>
      <c r="O738" s="312">
        <f t="shared" si="1743"/>
        <v>7083.333333333333</v>
      </c>
      <c r="P738" s="312">
        <f t="shared" si="1744"/>
        <v>7083.333333333333</v>
      </c>
      <c r="Q738" s="312">
        <f t="shared" si="1745"/>
        <v>7083.333333333333</v>
      </c>
      <c r="R738" s="312">
        <f t="shared" si="1746"/>
        <v>7083.333333333333</v>
      </c>
      <c r="S738" s="312">
        <f t="shared" si="1747"/>
        <v>7083.333333333333</v>
      </c>
      <c r="T738" s="312">
        <f t="shared" si="1748"/>
        <v>7083.333333333333</v>
      </c>
      <c r="U738" s="312">
        <f t="shared" si="1749"/>
        <v>7083.333333333333</v>
      </c>
      <c r="V738" s="312">
        <f t="shared" si="1750"/>
        <v>7083.333333333333</v>
      </c>
    </row>
    <row r="739" spans="1:22" ht="15" customHeight="1" x14ac:dyDescent="0.25">
      <c r="A739" s="41"/>
      <c r="B739" s="41"/>
      <c r="C739" s="41"/>
      <c r="D739" s="43"/>
      <c r="E739" s="41"/>
      <c r="F739" s="104" t="s">
        <v>811</v>
      </c>
      <c r="G739" s="275"/>
      <c r="H739" s="45"/>
      <c r="I739" s="108" t="s">
        <v>812</v>
      </c>
      <c r="J739" s="291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</row>
    <row r="740" spans="1:22" ht="24.95" customHeight="1" x14ac:dyDescent="0.25">
      <c r="A740" s="41"/>
      <c r="B740" s="41"/>
      <c r="C740" s="41"/>
      <c r="D740" s="43"/>
      <c r="E740" s="41"/>
      <c r="F740" s="104" t="s">
        <v>879</v>
      </c>
      <c r="G740" s="275"/>
      <c r="H740" s="45"/>
      <c r="I740" s="108" t="s">
        <v>826</v>
      </c>
      <c r="J740" s="291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</row>
    <row r="741" spans="1:22" ht="15" customHeight="1" x14ac:dyDescent="0.25">
      <c r="A741" s="41" t="s">
        <v>321</v>
      </c>
      <c r="B741" s="126">
        <v>1125100000</v>
      </c>
      <c r="C741" s="41">
        <v>31111</v>
      </c>
      <c r="D741" s="43" t="s">
        <v>1389</v>
      </c>
      <c r="E741" s="41" t="s">
        <v>409</v>
      </c>
      <c r="F741" s="43" t="s">
        <v>1100</v>
      </c>
      <c r="G741" s="275" t="s">
        <v>341</v>
      </c>
      <c r="H741" s="45" t="s">
        <v>407</v>
      </c>
      <c r="I741" s="109" t="s">
        <v>827</v>
      </c>
      <c r="J741" s="291">
        <v>15000</v>
      </c>
      <c r="K741" s="309">
        <f t="shared" ref="K741:K743" si="1751">J741/12</f>
        <v>1250</v>
      </c>
      <c r="L741" s="309">
        <f t="shared" ref="L741:L743" si="1752">J741/12</f>
        <v>1250</v>
      </c>
      <c r="M741" s="309">
        <f t="shared" ref="M741:M743" si="1753">J741/12</f>
        <v>1250</v>
      </c>
      <c r="N741" s="309">
        <f t="shared" ref="N741:N743" si="1754">J741/12</f>
        <v>1250</v>
      </c>
      <c r="O741" s="309">
        <f t="shared" ref="O741:O743" si="1755">J741/12</f>
        <v>1250</v>
      </c>
      <c r="P741" s="309">
        <f t="shared" ref="P741:P743" si="1756">J741/12</f>
        <v>1250</v>
      </c>
      <c r="Q741" s="309">
        <f t="shared" ref="Q741:Q743" si="1757">J741/12</f>
        <v>1250</v>
      </c>
      <c r="R741" s="309">
        <f t="shared" ref="R741:R743" si="1758">J741/12</f>
        <v>1250</v>
      </c>
      <c r="S741" s="309">
        <f t="shared" ref="S741:S743" si="1759">J741/12</f>
        <v>1250</v>
      </c>
      <c r="T741" s="309">
        <f t="shared" ref="T741:T743" si="1760">J741/12</f>
        <v>1250</v>
      </c>
      <c r="U741" s="309">
        <f t="shared" ref="U741:U743" si="1761">J741/12</f>
        <v>1250</v>
      </c>
      <c r="V741" s="309">
        <f t="shared" ref="V741:V743" si="1762">J741/12</f>
        <v>1250</v>
      </c>
    </row>
    <row r="742" spans="1:22" ht="15" customHeight="1" x14ac:dyDescent="0.25">
      <c r="A742" s="41"/>
      <c r="B742" s="41"/>
      <c r="C742" s="41"/>
      <c r="D742" s="43"/>
      <c r="E742" s="41"/>
      <c r="F742" s="43"/>
      <c r="G742" s="275"/>
      <c r="H742" s="45"/>
      <c r="I742" s="50" t="s">
        <v>833</v>
      </c>
      <c r="J742" s="293">
        <f>SUM(J739:J741)</f>
        <v>15000</v>
      </c>
      <c r="K742" s="312">
        <f t="shared" si="1751"/>
        <v>1250</v>
      </c>
      <c r="L742" s="312">
        <f t="shared" si="1752"/>
        <v>1250</v>
      </c>
      <c r="M742" s="312">
        <f t="shared" si="1753"/>
        <v>1250</v>
      </c>
      <c r="N742" s="312">
        <f t="shared" si="1754"/>
        <v>1250</v>
      </c>
      <c r="O742" s="312">
        <f t="shared" si="1755"/>
        <v>1250</v>
      </c>
      <c r="P742" s="312">
        <f t="shared" si="1756"/>
        <v>1250</v>
      </c>
      <c r="Q742" s="312">
        <f t="shared" si="1757"/>
        <v>1250</v>
      </c>
      <c r="R742" s="312">
        <f t="shared" si="1758"/>
        <v>1250</v>
      </c>
      <c r="S742" s="312">
        <f t="shared" si="1759"/>
        <v>1250</v>
      </c>
      <c r="T742" s="312">
        <f t="shared" si="1760"/>
        <v>1250</v>
      </c>
      <c r="U742" s="312">
        <f t="shared" si="1761"/>
        <v>1250</v>
      </c>
      <c r="V742" s="312">
        <f t="shared" si="1762"/>
        <v>1250</v>
      </c>
    </row>
    <row r="743" spans="1:22" ht="15" customHeight="1" x14ac:dyDescent="0.25">
      <c r="A743" s="41"/>
      <c r="B743" s="41"/>
      <c r="C743" s="41"/>
      <c r="D743" s="43"/>
      <c r="E743" s="41"/>
      <c r="F743" s="43"/>
      <c r="G743" s="275"/>
      <c r="H743" s="45"/>
      <c r="I743" s="53" t="s">
        <v>411</v>
      </c>
      <c r="J743" s="294">
        <f>J727+J738+J742</f>
        <v>772412.56986301369</v>
      </c>
      <c r="K743" s="326">
        <f t="shared" si="1751"/>
        <v>64367.714155251138</v>
      </c>
      <c r="L743" s="326">
        <f t="shared" si="1752"/>
        <v>64367.714155251138</v>
      </c>
      <c r="M743" s="326">
        <f t="shared" si="1753"/>
        <v>64367.714155251138</v>
      </c>
      <c r="N743" s="326">
        <f t="shared" si="1754"/>
        <v>64367.714155251138</v>
      </c>
      <c r="O743" s="326">
        <f t="shared" si="1755"/>
        <v>64367.714155251138</v>
      </c>
      <c r="P743" s="326">
        <f t="shared" si="1756"/>
        <v>64367.714155251138</v>
      </c>
      <c r="Q743" s="326">
        <f t="shared" si="1757"/>
        <v>64367.714155251138</v>
      </c>
      <c r="R743" s="326">
        <f t="shared" si="1758"/>
        <v>64367.714155251138</v>
      </c>
      <c r="S743" s="326">
        <f t="shared" si="1759"/>
        <v>64367.714155251138</v>
      </c>
      <c r="T743" s="326">
        <f t="shared" si="1760"/>
        <v>64367.714155251138</v>
      </c>
      <c r="U743" s="326">
        <f t="shared" si="1761"/>
        <v>64367.714155251138</v>
      </c>
      <c r="V743" s="326">
        <f t="shared" si="1762"/>
        <v>64367.714155251138</v>
      </c>
    </row>
    <row r="744" spans="1:22" ht="15" customHeight="1" x14ac:dyDescent="0.25">
      <c r="A744" s="38" t="s">
        <v>211</v>
      </c>
      <c r="B744" s="51"/>
      <c r="C744" s="13"/>
      <c r="D744" s="39"/>
      <c r="E744" s="13"/>
      <c r="F744" s="13"/>
      <c r="G744" s="277"/>
      <c r="H744" s="40"/>
      <c r="I744" s="55"/>
      <c r="J744" s="13"/>
      <c r="K744" s="311"/>
      <c r="L744" s="311"/>
      <c r="M744" s="311"/>
      <c r="N744" s="311"/>
      <c r="O744" s="311"/>
      <c r="P744" s="311"/>
      <c r="Q744" s="311"/>
      <c r="R744" s="311"/>
      <c r="S744" s="311"/>
      <c r="T744" s="311"/>
      <c r="U744" s="311"/>
      <c r="V744" s="311"/>
    </row>
    <row r="745" spans="1:22" ht="15" customHeight="1" x14ac:dyDescent="0.25">
      <c r="A745" s="41"/>
      <c r="B745" s="41"/>
      <c r="C745" s="41"/>
      <c r="D745" s="43"/>
      <c r="E745" s="41"/>
      <c r="F745" s="44">
        <v>1000</v>
      </c>
      <c r="G745" s="275"/>
      <c r="H745" s="45"/>
      <c r="I745" s="108" t="s">
        <v>326</v>
      </c>
      <c r="J745" s="291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</row>
    <row r="746" spans="1:22" ht="15" customHeight="1" x14ac:dyDescent="0.25">
      <c r="A746" s="41"/>
      <c r="B746" s="41"/>
      <c r="C746" s="41"/>
      <c r="D746" s="43"/>
      <c r="E746" s="41"/>
      <c r="F746" s="44">
        <v>1100</v>
      </c>
      <c r="G746" s="275"/>
      <c r="H746" s="45"/>
      <c r="I746" s="108" t="s">
        <v>327</v>
      </c>
      <c r="J746" s="291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</row>
    <row r="747" spans="1:22" ht="15" customHeight="1" x14ac:dyDescent="0.25">
      <c r="A747" s="41" t="s">
        <v>321</v>
      </c>
      <c r="B747" s="114">
        <v>1525811100</v>
      </c>
      <c r="C747" s="41">
        <v>31111</v>
      </c>
      <c r="D747" s="43" t="s">
        <v>1390</v>
      </c>
      <c r="E747" s="41" t="s">
        <v>412</v>
      </c>
      <c r="F747" s="41">
        <v>1131</v>
      </c>
      <c r="G747" s="275" t="s">
        <v>341</v>
      </c>
      <c r="H747" s="45" t="s">
        <v>410</v>
      </c>
      <c r="I747" s="109" t="s">
        <v>325</v>
      </c>
      <c r="J747" s="291">
        <f>Nómina!T233</f>
        <v>1215132</v>
      </c>
      <c r="K747" s="309">
        <f t="shared" ref="K747:K750" si="1763">J747/12</f>
        <v>101261</v>
      </c>
      <c r="L747" s="309">
        <f t="shared" ref="L747:L750" si="1764">J747/12</f>
        <v>101261</v>
      </c>
      <c r="M747" s="309">
        <f t="shared" ref="M747:M750" si="1765">J747/12</f>
        <v>101261</v>
      </c>
      <c r="N747" s="309">
        <f t="shared" ref="N747:N750" si="1766">J747/12</f>
        <v>101261</v>
      </c>
      <c r="O747" s="309">
        <f t="shared" ref="O747:O750" si="1767">J747/12</f>
        <v>101261</v>
      </c>
      <c r="P747" s="309">
        <f t="shared" ref="P747:P750" si="1768">J747/12</f>
        <v>101261</v>
      </c>
      <c r="Q747" s="309">
        <f t="shared" ref="Q747:Q750" si="1769">J747/12</f>
        <v>101261</v>
      </c>
      <c r="R747" s="309">
        <f t="shared" ref="R747:R750" si="1770">J747/12</f>
        <v>101261</v>
      </c>
      <c r="S747" s="309">
        <f t="shared" ref="S747:S750" si="1771">J747/12</f>
        <v>101261</v>
      </c>
      <c r="T747" s="309">
        <f t="shared" ref="T747:T750" si="1772">J747/12</f>
        <v>101261</v>
      </c>
      <c r="U747" s="309">
        <f t="shared" ref="U747:U750" si="1773">J747/12</f>
        <v>101261</v>
      </c>
      <c r="V747" s="309">
        <f t="shared" ref="V747:V750" si="1774">J747/12</f>
        <v>101261</v>
      </c>
    </row>
    <row r="748" spans="1:22" ht="15" customHeight="1" x14ac:dyDescent="0.25">
      <c r="A748" s="41" t="s">
        <v>321</v>
      </c>
      <c r="B748" s="114">
        <v>1525811100</v>
      </c>
      <c r="C748" s="41">
        <v>31111</v>
      </c>
      <c r="D748" s="43" t="s">
        <v>1390</v>
      </c>
      <c r="E748" s="41" t="s">
        <v>412</v>
      </c>
      <c r="F748" s="41">
        <v>1132</v>
      </c>
      <c r="G748" s="275" t="s">
        <v>341</v>
      </c>
      <c r="H748" s="45" t="s">
        <v>410</v>
      </c>
      <c r="I748" s="109" t="s">
        <v>335</v>
      </c>
      <c r="J748" s="291">
        <f>Nómina!U233</f>
        <v>121513.20000000001</v>
      </c>
      <c r="K748" s="309">
        <f t="shared" si="1763"/>
        <v>10126.1</v>
      </c>
      <c r="L748" s="309">
        <f t="shared" si="1764"/>
        <v>10126.1</v>
      </c>
      <c r="M748" s="309">
        <f t="shared" si="1765"/>
        <v>10126.1</v>
      </c>
      <c r="N748" s="309">
        <f t="shared" si="1766"/>
        <v>10126.1</v>
      </c>
      <c r="O748" s="309">
        <f t="shared" si="1767"/>
        <v>10126.1</v>
      </c>
      <c r="P748" s="309">
        <f t="shared" si="1768"/>
        <v>10126.1</v>
      </c>
      <c r="Q748" s="309">
        <f t="shared" si="1769"/>
        <v>10126.1</v>
      </c>
      <c r="R748" s="309">
        <f t="shared" si="1770"/>
        <v>10126.1</v>
      </c>
      <c r="S748" s="309">
        <f t="shared" si="1771"/>
        <v>10126.1</v>
      </c>
      <c r="T748" s="309">
        <f t="shared" si="1772"/>
        <v>10126.1</v>
      </c>
      <c r="U748" s="309">
        <f t="shared" si="1773"/>
        <v>10126.1</v>
      </c>
      <c r="V748" s="309">
        <f t="shared" si="1774"/>
        <v>10126.1</v>
      </c>
    </row>
    <row r="749" spans="1:22" ht="15" customHeight="1" x14ac:dyDescent="0.25">
      <c r="A749" s="41" t="s">
        <v>321</v>
      </c>
      <c r="B749" s="114">
        <v>1525811100</v>
      </c>
      <c r="C749" s="41">
        <v>31111</v>
      </c>
      <c r="D749" s="43" t="s">
        <v>1390</v>
      </c>
      <c r="E749" s="41" t="s">
        <v>412</v>
      </c>
      <c r="F749" s="41">
        <v>1133</v>
      </c>
      <c r="G749" s="275" t="s">
        <v>341</v>
      </c>
      <c r="H749" s="45" t="s">
        <v>410</v>
      </c>
      <c r="I749" s="111" t="s">
        <v>336</v>
      </c>
      <c r="J749" s="291">
        <f>Nómina!V233</f>
        <v>121513.20000000001</v>
      </c>
      <c r="K749" s="309">
        <f t="shared" si="1763"/>
        <v>10126.1</v>
      </c>
      <c r="L749" s="309">
        <f t="shared" si="1764"/>
        <v>10126.1</v>
      </c>
      <c r="M749" s="309">
        <f t="shared" si="1765"/>
        <v>10126.1</v>
      </c>
      <c r="N749" s="309">
        <f t="shared" si="1766"/>
        <v>10126.1</v>
      </c>
      <c r="O749" s="309">
        <f t="shared" si="1767"/>
        <v>10126.1</v>
      </c>
      <c r="P749" s="309">
        <f t="shared" si="1768"/>
        <v>10126.1</v>
      </c>
      <c r="Q749" s="309">
        <f t="shared" si="1769"/>
        <v>10126.1</v>
      </c>
      <c r="R749" s="309">
        <f t="shared" si="1770"/>
        <v>10126.1</v>
      </c>
      <c r="S749" s="309">
        <f t="shared" si="1771"/>
        <v>10126.1</v>
      </c>
      <c r="T749" s="309">
        <f t="shared" si="1772"/>
        <v>10126.1</v>
      </c>
      <c r="U749" s="309">
        <f t="shared" si="1773"/>
        <v>10126.1</v>
      </c>
      <c r="V749" s="309">
        <f t="shared" si="1774"/>
        <v>10126.1</v>
      </c>
    </row>
    <row r="750" spans="1:22" ht="15" customHeight="1" x14ac:dyDescent="0.25">
      <c r="A750" s="41" t="s">
        <v>321</v>
      </c>
      <c r="B750" s="114">
        <v>1525811100</v>
      </c>
      <c r="C750" s="41">
        <v>31111</v>
      </c>
      <c r="D750" s="43" t="s">
        <v>1390</v>
      </c>
      <c r="E750" s="41" t="s">
        <v>412</v>
      </c>
      <c r="F750" s="41">
        <v>1134</v>
      </c>
      <c r="G750" s="275" t="s">
        <v>341</v>
      </c>
      <c r="H750" s="45" t="s">
        <v>410</v>
      </c>
      <c r="I750" s="111" t="s">
        <v>337</v>
      </c>
      <c r="J750" s="291">
        <f>Nómina!W233</f>
        <v>121513.20000000001</v>
      </c>
      <c r="K750" s="309">
        <f t="shared" si="1763"/>
        <v>10126.1</v>
      </c>
      <c r="L750" s="309">
        <f t="shared" si="1764"/>
        <v>10126.1</v>
      </c>
      <c r="M750" s="309">
        <f t="shared" si="1765"/>
        <v>10126.1</v>
      </c>
      <c r="N750" s="309">
        <f t="shared" si="1766"/>
        <v>10126.1</v>
      </c>
      <c r="O750" s="309">
        <f t="shared" si="1767"/>
        <v>10126.1</v>
      </c>
      <c r="P750" s="309">
        <f t="shared" si="1768"/>
        <v>10126.1</v>
      </c>
      <c r="Q750" s="309">
        <f t="shared" si="1769"/>
        <v>10126.1</v>
      </c>
      <c r="R750" s="309">
        <f t="shared" si="1770"/>
        <v>10126.1</v>
      </c>
      <c r="S750" s="309">
        <f t="shared" si="1771"/>
        <v>10126.1</v>
      </c>
      <c r="T750" s="309">
        <f t="shared" si="1772"/>
        <v>10126.1</v>
      </c>
      <c r="U750" s="309">
        <f t="shared" si="1773"/>
        <v>10126.1</v>
      </c>
      <c r="V750" s="309">
        <f t="shared" si="1774"/>
        <v>10126.1</v>
      </c>
    </row>
    <row r="751" spans="1:22" ht="15" customHeight="1" x14ac:dyDescent="0.25">
      <c r="A751" s="41"/>
      <c r="B751" s="114"/>
      <c r="C751" s="41"/>
      <c r="D751" s="43"/>
      <c r="E751" s="41"/>
      <c r="F751" s="44">
        <v>1300</v>
      </c>
      <c r="G751" s="275"/>
      <c r="H751" s="45"/>
      <c r="I751" s="108" t="s">
        <v>328</v>
      </c>
      <c r="J751" s="291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</row>
    <row r="752" spans="1:22" ht="15" customHeight="1" x14ac:dyDescent="0.25">
      <c r="A752" s="41" t="s">
        <v>321</v>
      </c>
      <c r="B752" s="114">
        <v>1525811100</v>
      </c>
      <c r="C752" s="41">
        <v>31111</v>
      </c>
      <c r="D752" s="43" t="s">
        <v>1390</v>
      </c>
      <c r="E752" s="41" t="s">
        <v>412</v>
      </c>
      <c r="F752" s="41">
        <v>1321</v>
      </c>
      <c r="G752" s="275" t="s">
        <v>341</v>
      </c>
      <c r="H752" s="45" t="s">
        <v>410</v>
      </c>
      <c r="I752" s="109" t="s">
        <v>329</v>
      </c>
      <c r="J752" s="291">
        <f>Nómina!Y233</f>
        <v>25967.204383561642</v>
      </c>
      <c r="K752" s="309">
        <f t="shared" ref="K752:K754" si="1775">J752/12</f>
        <v>2163.9336986301369</v>
      </c>
      <c r="L752" s="309">
        <f t="shared" ref="L752:L754" si="1776">J752/12</f>
        <v>2163.9336986301369</v>
      </c>
      <c r="M752" s="309">
        <f t="shared" ref="M752:M754" si="1777">J752/12</f>
        <v>2163.9336986301369</v>
      </c>
      <c r="N752" s="309">
        <f t="shared" ref="N752:N754" si="1778">J752/12</f>
        <v>2163.9336986301369</v>
      </c>
      <c r="O752" s="309">
        <f t="shared" ref="O752:O754" si="1779">J752/12</f>
        <v>2163.9336986301369</v>
      </c>
      <c r="P752" s="309">
        <f t="shared" ref="P752:P754" si="1780">J752/12</f>
        <v>2163.9336986301369</v>
      </c>
      <c r="Q752" s="309">
        <f t="shared" ref="Q752:Q754" si="1781">J752/12</f>
        <v>2163.9336986301369</v>
      </c>
      <c r="R752" s="309">
        <f t="shared" ref="R752:R754" si="1782">J752/12</f>
        <v>2163.9336986301369</v>
      </c>
      <c r="S752" s="309">
        <f t="shared" ref="S752:S754" si="1783">J752/12</f>
        <v>2163.9336986301369</v>
      </c>
      <c r="T752" s="309">
        <f t="shared" ref="T752:T754" si="1784">J752/12</f>
        <v>2163.9336986301369</v>
      </c>
      <c r="U752" s="309">
        <f t="shared" ref="U752:U754" si="1785">J752/12</f>
        <v>2163.9336986301369</v>
      </c>
      <c r="V752" s="309">
        <f t="shared" ref="V752:V754" si="1786">J752/12</f>
        <v>2163.9336986301369</v>
      </c>
    </row>
    <row r="753" spans="1:22" ht="15" customHeight="1" x14ac:dyDescent="0.25">
      <c r="A753" s="41" t="s">
        <v>321</v>
      </c>
      <c r="B753" s="114">
        <v>1525811100</v>
      </c>
      <c r="C753" s="41">
        <v>31111</v>
      </c>
      <c r="D753" s="43" t="s">
        <v>1390</v>
      </c>
      <c r="E753" s="41" t="s">
        <v>412</v>
      </c>
      <c r="F753" s="41">
        <v>1323</v>
      </c>
      <c r="G753" s="275" t="s">
        <v>341</v>
      </c>
      <c r="H753" s="45" t="s">
        <v>410</v>
      </c>
      <c r="I753" s="109" t="s">
        <v>330</v>
      </c>
      <c r="J753" s="291">
        <f>Nómina!Z233</f>
        <v>149922.14794520548</v>
      </c>
      <c r="K753" s="309">
        <f t="shared" si="1775"/>
        <v>12493.512328767123</v>
      </c>
      <c r="L753" s="309">
        <f t="shared" si="1776"/>
        <v>12493.512328767123</v>
      </c>
      <c r="M753" s="309">
        <f t="shared" si="1777"/>
        <v>12493.512328767123</v>
      </c>
      <c r="N753" s="309">
        <f t="shared" si="1778"/>
        <v>12493.512328767123</v>
      </c>
      <c r="O753" s="309">
        <f t="shared" si="1779"/>
        <v>12493.512328767123</v>
      </c>
      <c r="P753" s="309">
        <f t="shared" si="1780"/>
        <v>12493.512328767123</v>
      </c>
      <c r="Q753" s="309">
        <f t="shared" si="1781"/>
        <v>12493.512328767123</v>
      </c>
      <c r="R753" s="309">
        <f t="shared" si="1782"/>
        <v>12493.512328767123</v>
      </c>
      <c r="S753" s="309">
        <f t="shared" si="1783"/>
        <v>12493.512328767123</v>
      </c>
      <c r="T753" s="309">
        <f t="shared" si="1784"/>
        <v>12493.512328767123</v>
      </c>
      <c r="U753" s="309">
        <f t="shared" si="1785"/>
        <v>12493.512328767123</v>
      </c>
      <c r="V753" s="309">
        <f t="shared" si="1786"/>
        <v>12493.512328767123</v>
      </c>
    </row>
    <row r="754" spans="1:22" ht="15" customHeight="1" x14ac:dyDescent="0.25">
      <c r="A754" s="41"/>
      <c r="B754" s="41"/>
      <c r="C754" s="41"/>
      <c r="D754" s="43"/>
      <c r="E754" s="41"/>
      <c r="F754" s="41"/>
      <c r="G754" s="275"/>
      <c r="H754" s="45"/>
      <c r="I754" s="50" t="s">
        <v>338</v>
      </c>
      <c r="J754" s="293">
        <f>SUM(J745:J753)</f>
        <v>1755560.9523287669</v>
      </c>
      <c r="K754" s="312">
        <f t="shared" si="1775"/>
        <v>146296.74602739725</v>
      </c>
      <c r="L754" s="312">
        <f t="shared" si="1776"/>
        <v>146296.74602739725</v>
      </c>
      <c r="M754" s="312">
        <f t="shared" si="1777"/>
        <v>146296.74602739725</v>
      </c>
      <c r="N754" s="312">
        <f t="shared" si="1778"/>
        <v>146296.74602739725</v>
      </c>
      <c r="O754" s="312">
        <f t="shared" si="1779"/>
        <v>146296.74602739725</v>
      </c>
      <c r="P754" s="312">
        <f t="shared" si="1780"/>
        <v>146296.74602739725</v>
      </c>
      <c r="Q754" s="312">
        <f t="shared" si="1781"/>
        <v>146296.74602739725</v>
      </c>
      <c r="R754" s="312">
        <f t="shared" si="1782"/>
        <v>146296.74602739725</v>
      </c>
      <c r="S754" s="312">
        <f t="shared" si="1783"/>
        <v>146296.74602739725</v>
      </c>
      <c r="T754" s="312">
        <f t="shared" si="1784"/>
        <v>146296.74602739725</v>
      </c>
      <c r="U754" s="312">
        <f t="shared" si="1785"/>
        <v>146296.74602739725</v>
      </c>
      <c r="V754" s="312">
        <f t="shared" si="1786"/>
        <v>146296.74602739725</v>
      </c>
    </row>
    <row r="755" spans="1:22" ht="15" customHeight="1" x14ac:dyDescent="0.25">
      <c r="A755" s="41"/>
      <c r="B755" s="41"/>
      <c r="C755" s="41"/>
      <c r="D755" s="43"/>
      <c r="E755" s="41"/>
      <c r="F755" s="104" t="s">
        <v>816</v>
      </c>
      <c r="G755" s="275"/>
      <c r="H755" s="45"/>
      <c r="I755" s="108" t="s">
        <v>817</v>
      </c>
      <c r="J755" s="291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</row>
    <row r="756" spans="1:22" ht="24.95" customHeight="1" x14ac:dyDescent="0.25">
      <c r="A756" s="41"/>
      <c r="B756" s="41"/>
      <c r="C756" s="41"/>
      <c r="D756" s="43"/>
      <c r="E756" s="41"/>
      <c r="F756" s="104" t="s">
        <v>941</v>
      </c>
      <c r="G756" s="275"/>
      <c r="H756" s="45"/>
      <c r="I756" s="108" t="s">
        <v>942</v>
      </c>
      <c r="J756" s="291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</row>
    <row r="757" spans="1:22" ht="15" customHeight="1" x14ac:dyDescent="0.25">
      <c r="A757" s="41" t="s">
        <v>321</v>
      </c>
      <c r="B757" s="126">
        <v>1125100000</v>
      </c>
      <c r="C757" s="41">
        <v>31111</v>
      </c>
      <c r="D757" s="43" t="s">
        <v>1390</v>
      </c>
      <c r="E757" s="41" t="s">
        <v>412</v>
      </c>
      <c r="F757" s="43" t="s">
        <v>1210</v>
      </c>
      <c r="G757" s="275" t="s">
        <v>341</v>
      </c>
      <c r="H757" s="45" t="s">
        <v>410</v>
      </c>
      <c r="I757" s="109" t="s">
        <v>1050</v>
      </c>
      <c r="J757" s="291">
        <v>5000</v>
      </c>
      <c r="K757" s="309">
        <f t="shared" ref="K757" si="1787">J757/12</f>
        <v>416.66666666666669</v>
      </c>
      <c r="L757" s="309">
        <f t="shared" ref="L757" si="1788">J757/12</f>
        <v>416.66666666666669</v>
      </c>
      <c r="M757" s="309">
        <f t="shared" ref="M757" si="1789">J757/12</f>
        <v>416.66666666666669</v>
      </c>
      <c r="N757" s="309">
        <f t="shared" ref="N757" si="1790">J757/12</f>
        <v>416.66666666666669</v>
      </c>
      <c r="O757" s="309">
        <f t="shared" ref="O757" si="1791">J757/12</f>
        <v>416.66666666666669</v>
      </c>
      <c r="P757" s="309">
        <f t="shared" ref="P757" si="1792">J757/12</f>
        <v>416.66666666666669</v>
      </c>
      <c r="Q757" s="309">
        <f t="shared" ref="Q757" si="1793">J757/12</f>
        <v>416.66666666666669</v>
      </c>
      <c r="R757" s="309">
        <f t="shared" ref="R757" si="1794">J757/12</f>
        <v>416.66666666666669</v>
      </c>
      <c r="S757" s="309">
        <f t="shared" ref="S757" si="1795">J757/12</f>
        <v>416.66666666666669</v>
      </c>
      <c r="T757" s="309">
        <f t="shared" ref="T757" si="1796">J757/12</f>
        <v>416.66666666666669</v>
      </c>
      <c r="U757" s="309">
        <f t="shared" ref="U757" si="1797">J757/12</f>
        <v>416.66666666666669</v>
      </c>
      <c r="V757" s="309">
        <f t="shared" ref="V757" si="1798">J757/12</f>
        <v>416.66666666666669</v>
      </c>
    </row>
    <row r="758" spans="1:22" ht="15" customHeight="1" x14ac:dyDescent="0.25">
      <c r="A758" s="41"/>
      <c r="B758" s="41"/>
      <c r="C758" s="41"/>
      <c r="D758" s="43"/>
      <c r="E758" s="41"/>
      <c r="F758" s="104" t="s">
        <v>877</v>
      </c>
      <c r="G758" s="275"/>
      <c r="H758" s="45"/>
      <c r="I758" s="108" t="s">
        <v>823</v>
      </c>
      <c r="J758" s="291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</row>
    <row r="759" spans="1:22" ht="15" customHeight="1" x14ac:dyDescent="0.25">
      <c r="A759" s="41" t="s">
        <v>321</v>
      </c>
      <c r="B759" s="126">
        <v>1125100000</v>
      </c>
      <c r="C759" s="41">
        <v>31111</v>
      </c>
      <c r="D759" s="43" t="s">
        <v>1390</v>
      </c>
      <c r="E759" s="41" t="s">
        <v>412</v>
      </c>
      <c r="F759" s="43" t="s">
        <v>1206</v>
      </c>
      <c r="G759" s="275" t="s">
        <v>341</v>
      </c>
      <c r="H759" s="45" t="s">
        <v>410</v>
      </c>
      <c r="I759" s="109" t="s">
        <v>1051</v>
      </c>
      <c r="J759" s="291">
        <v>5000</v>
      </c>
      <c r="K759" s="309">
        <f t="shared" ref="K759:K760" si="1799">J759/12</f>
        <v>416.66666666666669</v>
      </c>
      <c r="L759" s="309">
        <f t="shared" ref="L759:L760" si="1800">J759/12</f>
        <v>416.66666666666669</v>
      </c>
      <c r="M759" s="309">
        <f t="shared" ref="M759:M760" si="1801">J759/12</f>
        <v>416.66666666666669</v>
      </c>
      <c r="N759" s="309">
        <f t="shared" ref="N759:N760" si="1802">J759/12</f>
        <v>416.66666666666669</v>
      </c>
      <c r="O759" s="309">
        <f t="shared" ref="O759:O760" si="1803">J759/12</f>
        <v>416.66666666666669</v>
      </c>
      <c r="P759" s="309">
        <f t="shared" ref="P759:P760" si="1804">J759/12</f>
        <v>416.66666666666669</v>
      </c>
      <c r="Q759" s="309">
        <f t="shared" ref="Q759:Q760" si="1805">J759/12</f>
        <v>416.66666666666669</v>
      </c>
      <c r="R759" s="309">
        <f t="shared" ref="R759:R760" si="1806">J759/12</f>
        <v>416.66666666666669</v>
      </c>
      <c r="S759" s="309">
        <f t="shared" ref="S759:S760" si="1807">J759/12</f>
        <v>416.66666666666669</v>
      </c>
      <c r="T759" s="309">
        <f t="shared" ref="T759:T760" si="1808">J759/12</f>
        <v>416.66666666666669</v>
      </c>
      <c r="U759" s="309">
        <f t="shared" ref="U759:U760" si="1809">J759/12</f>
        <v>416.66666666666669</v>
      </c>
      <c r="V759" s="309">
        <f t="shared" ref="V759:V760" si="1810">J759/12</f>
        <v>416.66666666666669</v>
      </c>
    </row>
    <row r="760" spans="1:22" ht="15" customHeight="1" x14ac:dyDescent="0.25">
      <c r="A760" s="41"/>
      <c r="B760" s="41"/>
      <c r="C760" s="41"/>
      <c r="D760" s="43"/>
      <c r="E760" s="41"/>
      <c r="F760" s="43"/>
      <c r="G760" s="275"/>
      <c r="H760" s="45"/>
      <c r="I760" s="50" t="s">
        <v>825</v>
      </c>
      <c r="J760" s="293">
        <f>SUM(J755:J759)</f>
        <v>10000</v>
      </c>
      <c r="K760" s="312">
        <f t="shared" si="1799"/>
        <v>833.33333333333337</v>
      </c>
      <c r="L760" s="312">
        <f t="shared" si="1800"/>
        <v>833.33333333333337</v>
      </c>
      <c r="M760" s="312">
        <f t="shared" si="1801"/>
        <v>833.33333333333337</v>
      </c>
      <c r="N760" s="312">
        <f t="shared" si="1802"/>
        <v>833.33333333333337</v>
      </c>
      <c r="O760" s="312">
        <f t="shared" si="1803"/>
        <v>833.33333333333337</v>
      </c>
      <c r="P760" s="312">
        <f t="shared" si="1804"/>
        <v>833.33333333333337</v>
      </c>
      <c r="Q760" s="312">
        <f t="shared" si="1805"/>
        <v>833.33333333333337</v>
      </c>
      <c r="R760" s="312">
        <f t="shared" si="1806"/>
        <v>833.33333333333337</v>
      </c>
      <c r="S760" s="312">
        <f t="shared" si="1807"/>
        <v>833.33333333333337</v>
      </c>
      <c r="T760" s="312">
        <f t="shared" si="1808"/>
        <v>833.33333333333337</v>
      </c>
      <c r="U760" s="312">
        <f t="shared" si="1809"/>
        <v>833.33333333333337</v>
      </c>
      <c r="V760" s="312">
        <f t="shared" si="1810"/>
        <v>833.33333333333337</v>
      </c>
    </row>
    <row r="761" spans="1:22" ht="15" customHeight="1" x14ac:dyDescent="0.25">
      <c r="A761" s="41"/>
      <c r="B761" s="41"/>
      <c r="C761" s="41"/>
      <c r="D761" s="43"/>
      <c r="E761" s="41"/>
      <c r="F761" s="104" t="s">
        <v>811</v>
      </c>
      <c r="G761" s="275"/>
      <c r="H761" s="45"/>
      <c r="I761" s="108" t="s">
        <v>812</v>
      </c>
      <c r="J761" s="291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</row>
    <row r="762" spans="1:22" ht="15" customHeight="1" x14ac:dyDescent="0.25">
      <c r="A762" s="41"/>
      <c r="B762" s="41"/>
      <c r="C762" s="41"/>
      <c r="D762" s="43"/>
      <c r="E762" s="41"/>
      <c r="F762" s="104" t="s">
        <v>880</v>
      </c>
      <c r="G762" s="275"/>
      <c r="H762" s="45"/>
      <c r="I762" s="108" t="s">
        <v>828</v>
      </c>
      <c r="J762" s="291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</row>
    <row r="763" spans="1:22" ht="15" customHeight="1" x14ac:dyDescent="0.25">
      <c r="A763" s="41" t="s">
        <v>321</v>
      </c>
      <c r="B763" s="126">
        <v>1125100000</v>
      </c>
      <c r="C763" s="41">
        <v>31111</v>
      </c>
      <c r="D763" s="43" t="s">
        <v>1390</v>
      </c>
      <c r="E763" s="41" t="s">
        <v>412</v>
      </c>
      <c r="F763" s="43" t="s">
        <v>1140</v>
      </c>
      <c r="G763" s="275" t="s">
        <v>341</v>
      </c>
      <c r="H763" s="45" t="s">
        <v>410</v>
      </c>
      <c r="I763" s="109" t="s">
        <v>830</v>
      </c>
      <c r="J763" s="291">
        <v>5000</v>
      </c>
      <c r="K763" s="309">
        <f t="shared" ref="K763:K764" si="1811">J763/12</f>
        <v>416.66666666666669</v>
      </c>
      <c r="L763" s="309">
        <f t="shared" ref="L763:L764" si="1812">J763/12</f>
        <v>416.66666666666669</v>
      </c>
      <c r="M763" s="309">
        <f t="shared" ref="M763:M764" si="1813">J763/12</f>
        <v>416.66666666666669</v>
      </c>
      <c r="N763" s="309">
        <f t="shared" ref="N763:N764" si="1814">J763/12</f>
        <v>416.66666666666669</v>
      </c>
      <c r="O763" s="309">
        <f t="shared" ref="O763:O764" si="1815">J763/12</f>
        <v>416.66666666666669</v>
      </c>
      <c r="P763" s="309">
        <f t="shared" ref="P763:P764" si="1816">J763/12</f>
        <v>416.66666666666669</v>
      </c>
      <c r="Q763" s="309">
        <f t="shared" ref="Q763:Q764" si="1817">J763/12</f>
        <v>416.66666666666669</v>
      </c>
      <c r="R763" s="309">
        <f t="shared" ref="R763:R764" si="1818">J763/12</f>
        <v>416.66666666666669</v>
      </c>
      <c r="S763" s="309">
        <f t="shared" ref="S763:S764" si="1819">J763/12</f>
        <v>416.66666666666669</v>
      </c>
      <c r="T763" s="309">
        <f t="shared" ref="T763:T764" si="1820">J763/12</f>
        <v>416.66666666666669</v>
      </c>
      <c r="U763" s="309">
        <f t="shared" ref="U763:U764" si="1821">J763/12</f>
        <v>416.66666666666669</v>
      </c>
      <c r="V763" s="309">
        <f t="shared" ref="V763:V764" si="1822">J763/12</f>
        <v>416.66666666666669</v>
      </c>
    </row>
    <row r="764" spans="1:22" ht="15" customHeight="1" x14ac:dyDescent="0.25">
      <c r="A764" s="41" t="s">
        <v>321</v>
      </c>
      <c r="B764" s="126">
        <v>1125100000</v>
      </c>
      <c r="C764" s="41">
        <v>31111</v>
      </c>
      <c r="D764" s="43" t="s">
        <v>1390</v>
      </c>
      <c r="E764" s="41" t="s">
        <v>412</v>
      </c>
      <c r="F764" s="43" t="s">
        <v>1141</v>
      </c>
      <c r="G764" s="275" t="s">
        <v>341</v>
      </c>
      <c r="H764" s="45" t="s">
        <v>410</v>
      </c>
      <c r="I764" s="109" t="s">
        <v>829</v>
      </c>
      <c r="J764" s="291">
        <v>5000</v>
      </c>
      <c r="K764" s="309">
        <f t="shared" si="1811"/>
        <v>416.66666666666669</v>
      </c>
      <c r="L764" s="309">
        <f t="shared" si="1812"/>
        <v>416.66666666666669</v>
      </c>
      <c r="M764" s="309">
        <f t="shared" si="1813"/>
        <v>416.66666666666669</v>
      </c>
      <c r="N764" s="309">
        <f t="shared" si="1814"/>
        <v>416.66666666666669</v>
      </c>
      <c r="O764" s="309">
        <f t="shared" si="1815"/>
        <v>416.66666666666669</v>
      </c>
      <c r="P764" s="309">
        <f t="shared" si="1816"/>
        <v>416.66666666666669</v>
      </c>
      <c r="Q764" s="309">
        <f t="shared" si="1817"/>
        <v>416.66666666666669</v>
      </c>
      <c r="R764" s="309">
        <f t="shared" si="1818"/>
        <v>416.66666666666669</v>
      </c>
      <c r="S764" s="309">
        <f t="shared" si="1819"/>
        <v>416.66666666666669</v>
      </c>
      <c r="T764" s="309">
        <f t="shared" si="1820"/>
        <v>416.66666666666669</v>
      </c>
      <c r="U764" s="309">
        <f t="shared" si="1821"/>
        <v>416.66666666666669</v>
      </c>
      <c r="V764" s="309">
        <f t="shared" si="1822"/>
        <v>416.66666666666669</v>
      </c>
    </row>
    <row r="765" spans="1:22" ht="15" customHeight="1" x14ac:dyDescent="0.25">
      <c r="A765" s="41"/>
      <c r="B765" s="41"/>
      <c r="C765" s="41"/>
      <c r="D765" s="43"/>
      <c r="E765" s="41"/>
      <c r="F765" s="104" t="s">
        <v>882</v>
      </c>
      <c r="G765" s="275"/>
      <c r="H765" s="45"/>
      <c r="I765" s="108" t="s">
        <v>831</v>
      </c>
      <c r="J765" s="291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</row>
    <row r="766" spans="1:22" ht="15" customHeight="1" x14ac:dyDescent="0.25">
      <c r="A766" s="41" t="s">
        <v>321</v>
      </c>
      <c r="B766" s="126">
        <v>1125100000</v>
      </c>
      <c r="C766" s="41">
        <v>31111</v>
      </c>
      <c r="D766" s="43" t="s">
        <v>1390</v>
      </c>
      <c r="E766" s="41" t="s">
        <v>412</v>
      </c>
      <c r="F766" s="104" t="s">
        <v>1142</v>
      </c>
      <c r="G766" s="275" t="s">
        <v>855</v>
      </c>
      <c r="H766" s="45" t="s">
        <v>350</v>
      </c>
      <c r="I766" s="108" t="s">
        <v>883</v>
      </c>
      <c r="J766" s="292">
        <f>SUM(J767:J771)</f>
        <v>250000</v>
      </c>
      <c r="K766" s="313">
        <f t="shared" ref="K766:K774" si="1823">J766/12</f>
        <v>20833.333333333332</v>
      </c>
      <c r="L766" s="313">
        <f t="shared" ref="L766:L774" si="1824">J766/12</f>
        <v>20833.333333333332</v>
      </c>
      <c r="M766" s="313">
        <f t="shared" ref="M766:M774" si="1825">J766/12</f>
        <v>20833.333333333332</v>
      </c>
      <c r="N766" s="313">
        <f t="shared" ref="N766:N774" si="1826">J766/12</f>
        <v>20833.333333333332</v>
      </c>
      <c r="O766" s="313">
        <f t="shared" ref="O766:O774" si="1827">J766/12</f>
        <v>20833.333333333332</v>
      </c>
      <c r="P766" s="313">
        <f t="shared" ref="P766:P774" si="1828">J766/12</f>
        <v>20833.333333333332</v>
      </c>
      <c r="Q766" s="313">
        <f t="shared" ref="Q766:Q774" si="1829">J766/12</f>
        <v>20833.333333333332</v>
      </c>
      <c r="R766" s="313">
        <f t="shared" ref="R766:R774" si="1830">J766/12</f>
        <v>20833.333333333332</v>
      </c>
      <c r="S766" s="313">
        <f t="shared" ref="S766:S774" si="1831">J766/12</f>
        <v>20833.333333333332</v>
      </c>
      <c r="T766" s="313">
        <f t="shared" ref="T766:T774" si="1832">J766/12</f>
        <v>20833.333333333332</v>
      </c>
      <c r="U766" s="313">
        <f t="shared" ref="U766:U774" si="1833">J766/12</f>
        <v>20833.333333333332</v>
      </c>
      <c r="V766" s="313">
        <f t="shared" ref="V766:V774" si="1834">J766/12</f>
        <v>20833.333333333332</v>
      </c>
    </row>
    <row r="767" spans="1:22" ht="15" customHeight="1" x14ac:dyDescent="0.25">
      <c r="A767" s="41"/>
      <c r="B767" s="41"/>
      <c r="C767" s="41"/>
      <c r="D767" s="43"/>
      <c r="E767" s="41"/>
      <c r="F767" s="43" t="s">
        <v>324</v>
      </c>
      <c r="G767" s="275"/>
      <c r="H767" s="45"/>
      <c r="I767" s="109" t="s">
        <v>1052</v>
      </c>
      <c r="J767" s="291">
        <v>150000</v>
      </c>
      <c r="K767" s="309">
        <f t="shared" si="1823"/>
        <v>12500</v>
      </c>
      <c r="L767" s="309">
        <f t="shared" si="1824"/>
        <v>12500</v>
      </c>
      <c r="M767" s="309">
        <f t="shared" si="1825"/>
        <v>12500</v>
      </c>
      <c r="N767" s="309">
        <f t="shared" si="1826"/>
        <v>12500</v>
      </c>
      <c r="O767" s="309">
        <f t="shared" si="1827"/>
        <v>12500</v>
      </c>
      <c r="P767" s="309">
        <f t="shared" si="1828"/>
        <v>12500</v>
      </c>
      <c r="Q767" s="309">
        <f t="shared" si="1829"/>
        <v>12500</v>
      </c>
      <c r="R767" s="309">
        <f t="shared" si="1830"/>
        <v>12500</v>
      </c>
      <c r="S767" s="309">
        <f t="shared" si="1831"/>
        <v>12500</v>
      </c>
      <c r="T767" s="309">
        <f t="shared" si="1832"/>
        <v>12500</v>
      </c>
      <c r="U767" s="309">
        <f t="shared" si="1833"/>
        <v>12500</v>
      </c>
      <c r="V767" s="309">
        <f t="shared" si="1834"/>
        <v>12500</v>
      </c>
    </row>
    <row r="768" spans="1:22" ht="15" customHeight="1" x14ac:dyDescent="0.25">
      <c r="A768" s="41"/>
      <c r="B768" s="41"/>
      <c r="C768" s="41"/>
      <c r="D768" s="43"/>
      <c r="E768" s="41"/>
      <c r="F768" s="43" t="s">
        <v>333</v>
      </c>
      <c r="G768" s="275"/>
      <c r="H768" s="45"/>
      <c r="I768" s="109" t="s">
        <v>1053</v>
      </c>
      <c r="J768" s="291">
        <v>20000</v>
      </c>
      <c r="K768" s="309">
        <f t="shared" si="1823"/>
        <v>1666.6666666666667</v>
      </c>
      <c r="L768" s="309">
        <f t="shared" si="1824"/>
        <v>1666.6666666666667</v>
      </c>
      <c r="M768" s="309">
        <f t="shared" si="1825"/>
        <v>1666.6666666666667</v>
      </c>
      <c r="N768" s="309">
        <f t="shared" si="1826"/>
        <v>1666.6666666666667</v>
      </c>
      <c r="O768" s="309">
        <f t="shared" si="1827"/>
        <v>1666.6666666666667</v>
      </c>
      <c r="P768" s="309">
        <f t="shared" si="1828"/>
        <v>1666.6666666666667</v>
      </c>
      <c r="Q768" s="309">
        <f t="shared" si="1829"/>
        <v>1666.6666666666667</v>
      </c>
      <c r="R768" s="309">
        <f t="shared" si="1830"/>
        <v>1666.6666666666667</v>
      </c>
      <c r="S768" s="309">
        <f t="shared" si="1831"/>
        <v>1666.6666666666667</v>
      </c>
      <c r="T768" s="309">
        <f t="shared" si="1832"/>
        <v>1666.6666666666667</v>
      </c>
      <c r="U768" s="309">
        <f t="shared" si="1833"/>
        <v>1666.6666666666667</v>
      </c>
      <c r="V768" s="309">
        <f t="shared" si="1834"/>
        <v>1666.6666666666667</v>
      </c>
    </row>
    <row r="769" spans="1:22" ht="15" customHeight="1" x14ac:dyDescent="0.25">
      <c r="A769" s="41"/>
      <c r="B769" s="41"/>
      <c r="C769" s="41"/>
      <c r="D769" s="43"/>
      <c r="E769" s="41"/>
      <c r="F769" s="43" t="s">
        <v>348</v>
      </c>
      <c r="G769" s="275"/>
      <c r="H769" s="45"/>
      <c r="I769" s="109" t="s">
        <v>1054</v>
      </c>
      <c r="J769" s="291">
        <v>10000</v>
      </c>
      <c r="K769" s="309">
        <f t="shared" si="1823"/>
        <v>833.33333333333337</v>
      </c>
      <c r="L769" s="309">
        <f t="shared" si="1824"/>
        <v>833.33333333333337</v>
      </c>
      <c r="M769" s="309">
        <f t="shared" si="1825"/>
        <v>833.33333333333337</v>
      </c>
      <c r="N769" s="309">
        <f t="shared" si="1826"/>
        <v>833.33333333333337</v>
      </c>
      <c r="O769" s="309">
        <f t="shared" si="1827"/>
        <v>833.33333333333337</v>
      </c>
      <c r="P769" s="309">
        <f t="shared" si="1828"/>
        <v>833.33333333333337</v>
      </c>
      <c r="Q769" s="309">
        <f t="shared" si="1829"/>
        <v>833.33333333333337</v>
      </c>
      <c r="R769" s="309">
        <f t="shared" si="1830"/>
        <v>833.33333333333337</v>
      </c>
      <c r="S769" s="309">
        <f t="shared" si="1831"/>
        <v>833.33333333333337</v>
      </c>
      <c r="T769" s="309">
        <f t="shared" si="1832"/>
        <v>833.33333333333337</v>
      </c>
      <c r="U769" s="309">
        <f t="shared" si="1833"/>
        <v>833.33333333333337</v>
      </c>
      <c r="V769" s="309">
        <f t="shared" si="1834"/>
        <v>833.33333333333337</v>
      </c>
    </row>
    <row r="770" spans="1:22" ht="15" customHeight="1" x14ac:dyDescent="0.25">
      <c r="A770" s="41"/>
      <c r="B770" s="41"/>
      <c r="C770" s="41"/>
      <c r="D770" s="43"/>
      <c r="E770" s="41"/>
      <c r="F770" s="43" t="s">
        <v>347</v>
      </c>
      <c r="G770" s="275"/>
      <c r="H770" s="45"/>
      <c r="I770" s="109" t="s">
        <v>1055</v>
      </c>
      <c r="J770" s="291">
        <v>35000</v>
      </c>
      <c r="K770" s="309">
        <f t="shared" si="1823"/>
        <v>2916.6666666666665</v>
      </c>
      <c r="L770" s="309">
        <f t="shared" si="1824"/>
        <v>2916.6666666666665</v>
      </c>
      <c r="M770" s="309">
        <f t="shared" si="1825"/>
        <v>2916.6666666666665</v>
      </c>
      <c r="N770" s="309">
        <f t="shared" si="1826"/>
        <v>2916.6666666666665</v>
      </c>
      <c r="O770" s="309">
        <f t="shared" si="1827"/>
        <v>2916.6666666666665</v>
      </c>
      <c r="P770" s="309">
        <f t="shared" si="1828"/>
        <v>2916.6666666666665</v>
      </c>
      <c r="Q770" s="309">
        <f t="shared" si="1829"/>
        <v>2916.6666666666665</v>
      </c>
      <c r="R770" s="309">
        <f t="shared" si="1830"/>
        <v>2916.6666666666665</v>
      </c>
      <c r="S770" s="309">
        <f t="shared" si="1831"/>
        <v>2916.6666666666665</v>
      </c>
      <c r="T770" s="309">
        <f t="shared" si="1832"/>
        <v>2916.6666666666665</v>
      </c>
      <c r="U770" s="309">
        <f t="shared" si="1833"/>
        <v>2916.6666666666665</v>
      </c>
      <c r="V770" s="309">
        <f t="shared" si="1834"/>
        <v>2916.6666666666665</v>
      </c>
    </row>
    <row r="771" spans="1:22" ht="15" customHeight="1" x14ac:dyDescent="0.25">
      <c r="A771" s="41"/>
      <c r="B771" s="41"/>
      <c r="C771" s="41"/>
      <c r="D771" s="43"/>
      <c r="E771" s="41"/>
      <c r="F771" s="43" t="s">
        <v>349</v>
      </c>
      <c r="G771" s="275"/>
      <c r="H771" s="45"/>
      <c r="I771" s="109" t="s">
        <v>1056</v>
      </c>
      <c r="J771" s="291">
        <v>35000</v>
      </c>
      <c r="K771" s="309">
        <f t="shared" si="1823"/>
        <v>2916.6666666666665</v>
      </c>
      <c r="L771" s="309">
        <f t="shared" si="1824"/>
        <v>2916.6666666666665</v>
      </c>
      <c r="M771" s="309">
        <f t="shared" si="1825"/>
        <v>2916.6666666666665</v>
      </c>
      <c r="N771" s="309">
        <f t="shared" si="1826"/>
        <v>2916.6666666666665</v>
      </c>
      <c r="O771" s="309">
        <f t="shared" si="1827"/>
        <v>2916.6666666666665</v>
      </c>
      <c r="P771" s="309">
        <f t="shared" si="1828"/>
        <v>2916.6666666666665</v>
      </c>
      <c r="Q771" s="309">
        <f t="shared" si="1829"/>
        <v>2916.6666666666665</v>
      </c>
      <c r="R771" s="309">
        <f t="shared" si="1830"/>
        <v>2916.6666666666665</v>
      </c>
      <c r="S771" s="309">
        <f t="shared" si="1831"/>
        <v>2916.6666666666665</v>
      </c>
      <c r="T771" s="309">
        <f t="shared" si="1832"/>
        <v>2916.6666666666665</v>
      </c>
      <c r="U771" s="309">
        <f t="shared" si="1833"/>
        <v>2916.6666666666665</v>
      </c>
      <c r="V771" s="309">
        <f t="shared" si="1834"/>
        <v>2916.6666666666665</v>
      </c>
    </row>
    <row r="772" spans="1:22" ht="15" customHeight="1" x14ac:dyDescent="0.25">
      <c r="A772" s="41" t="s">
        <v>321</v>
      </c>
      <c r="B772" s="126">
        <v>1125100000</v>
      </c>
      <c r="C772" s="41">
        <v>31111</v>
      </c>
      <c r="D772" s="43" t="s">
        <v>1390</v>
      </c>
      <c r="E772" s="41" t="s">
        <v>412</v>
      </c>
      <c r="F772" s="43" t="s">
        <v>1057</v>
      </c>
      <c r="G772" s="275" t="s">
        <v>341</v>
      </c>
      <c r="H772" s="45" t="s">
        <v>410</v>
      </c>
      <c r="I772" s="109" t="s">
        <v>1058</v>
      </c>
      <c r="J772" s="291">
        <v>50000</v>
      </c>
      <c r="K772" s="309">
        <f t="shared" si="1823"/>
        <v>4166.666666666667</v>
      </c>
      <c r="L772" s="309">
        <f t="shared" si="1824"/>
        <v>4166.666666666667</v>
      </c>
      <c r="M772" s="309">
        <f t="shared" si="1825"/>
        <v>4166.666666666667</v>
      </c>
      <c r="N772" s="309">
        <f t="shared" si="1826"/>
        <v>4166.666666666667</v>
      </c>
      <c r="O772" s="309">
        <f t="shared" si="1827"/>
        <v>4166.666666666667</v>
      </c>
      <c r="P772" s="309">
        <f t="shared" si="1828"/>
        <v>4166.666666666667</v>
      </c>
      <c r="Q772" s="309">
        <f t="shared" si="1829"/>
        <v>4166.666666666667</v>
      </c>
      <c r="R772" s="309">
        <f t="shared" si="1830"/>
        <v>4166.666666666667</v>
      </c>
      <c r="S772" s="309">
        <f t="shared" si="1831"/>
        <v>4166.666666666667</v>
      </c>
      <c r="T772" s="309">
        <f t="shared" si="1832"/>
        <v>4166.666666666667</v>
      </c>
      <c r="U772" s="309">
        <f t="shared" si="1833"/>
        <v>4166.666666666667</v>
      </c>
      <c r="V772" s="309">
        <f t="shared" si="1834"/>
        <v>4166.666666666667</v>
      </c>
    </row>
    <row r="773" spans="1:22" ht="15" customHeight="1" x14ac:dyDescent="0.25">
      <c r="A773" s="41"/>
      <c r="B773" s="41"/>
      <c r="C773" s="41"/>
      <c r="D773" s="43"/>
      <c r="E773" s="41"/>
      <c r="F773" s="43"/>
      <c r="G773" s="275"/>
      <c r="H773" s="45"/>
      <c r="I773" s="50" t="s">
        <v>833</v>
      </c>
      <c r="J773" s="293">
        <f>SUM(J761:J772)-J766</f>
        <v>310000</v>
      </c>
      <c r="K773" s="312">
        <f t="shared" si="1823"/>
        <v>25833.333333333332</v>
      </c>
      <c r="L773" s="312">
        <f t="shared" si="1824"/>
        <v>25833.333333333332</v>
      </c>
      <c r="M773" s="312">
        <f t="shared" si="1825"/>
        <v>25833.333333333332</v>
      </c>
      <c r="N773" s="312">
        <f t="shared" si="1826"/>
        <v>25833.333333333332</v>
      </c>
      <c r="O773" s="312">
        <f t="shared" si="1827"/>
        <v>25833.333333333332</v>
      </c>
      <c r="P773" s="312">
        <f t="shared" si="1828"/>
        <v>25833.333333333332</v>
      </c>
      <c r="Q773" s="312">
        <f t="shared" si="1829"/>
        <v>25833.333333333332</v>
      </c>
      <c r="R773" s="312">
        <f t="shared" si="1830"/>
        <v>25833.333333333332</v>
      </c>
      <c r="S773" s="312">
        <f t="shared" si="1831"/>
        <v>25833.333333333332</v>
      </c>
      <c r="T773" s="312">
        <f t="shared" si="1832"/>
        <v>25833.333333333332</v>
      </c>
      <c r="U773" s="312">
        <f t="shared" si="1833"/>
        <v>25833.333333333332</v>
      </c>
      <c r="V773" s="312">
        <f t="shared" si="1834"/>
        <v>25833.333333333332</v>
      </c>
    </row>
    <row r="774" spans="1:22" ht="15" customHeight="1" x14ac:dyDescent="0.25">
      <c r="A774" s="41"/>
      <c r="B774" s="41"/>
      <c r="C774" s="41"/>
      <c r="D774" s="43"/>
      <c r="E774" s="41"/>
      <c r="F774" s="43"/>
      <c r="G774" s="275"/>
      <c r="H774" s="45"/>
      <c r="I774" s="53" t="s">
        <v>414</v>
      </c>
      <c r="J774" s="294">
        <f>J754+J760+J773</f>
        <v>2075560.9523287669</v>
      </c>
      <c r="K774" s="326">
        <f t="shared" si="1823"/>
        <v>172963.41269406391</v>
      </c>
      <c r="L774" s="326">
        <f t="shared" si="1824"/>
        <v>172963.41269406391</v>
      </c>
      <c r="M774" s="326">
        <f t="shared" si="1825"/>
        <v>172963.41269406391</v>
      </c>
      <c r="N774" s="326">
        <f t="shared" si="1826"/>
        <v>172963.41269406391</v>
      </c>
      <c r="O774" s="326">
        <f t="shared" si="1827"/>
        <v>172963.41269406391</v>
      </c>
      <c r="P774" s="326">
        <f t="shared" si="1828"/>
        <v>172963.41269406391</v>
      </c>
      <c r="Q774" s="326">
        <f t="shared" si="1829"/>
        <v>172963.41269406391</v>
      </c>
      <c r="R774" s="326">
        <f t="shared" si="1830"/>
        <v>172963.41269406391</v>
      </c>
      <c r="S774" s="326">
        <f t="shared" si="1831"/>
        <v>172963.41269406391</v>
      </c>
      <c r="T774" s="326">
        <f t="shared" si="1832"/>
        <v>172963.41269406391</v>
      </c>
      <c r="U774" s="326">
        <f t="shared" si="1833"/>
        <v>172963.41269406391</v>
      </c>
      <c r="V774" s="326">
        <f t="shared" si="1834"/>
        <v>172963.41269406391</v>
      </c>
    </row>
    <row r="775" spans="1:22" ht="15" customHeight="1" x14ac:dyDescent="0.25">
      <c r="A775" s="38" t="s">
        <v>219</v>
      </c>
      <c r="B775" s="51"/>
      <c r="C775" s="13"/>
      <c r="D775" s="39"/>
      <c r="E775" s="13"/>
      <c r="F775" s="13"/>
      <c r="G775" s="277"/>
      <c r="H775" s="40"/>
      <c r="I775" s="55"/>
      <c r="J775" s="13"/>
      <c r="K775" s="311"/>
      <c r="L775" s="311"/>
      <c r="M775" s="311"/>
      <c r="N775" s="311"/>
      <c r="O775" s="311"/>
      <c r="P775" s="311"/>
      <c r="Q775" s="311"/>
      <c r="R775" s="311"/>
      <c r="S775" s="311"/>
      <c r="T775" s="311"/>
      <c r="U775" s="311"/>
      <c r="V775" s="311"/>
    </row>
    <row r="776" spans="1:22" ht="15" customHeight="1" x14ac:dyDescent="0.25">
      <c r="A776" s="41"/>
      <c r="B776" s="41"/>
      <c r="C776" s="41"/>
      <c r="D776" s="43"/>
      <c r="E776" s="41"/>
      <c r="F776" s="44">
        <v>1000</v>
      </c>
      <c r="G776" s="275"/>
      <c r="H776" s="45"/>
      <c r="I776" s="108" t="s">
        <v>326</v>
      </c>
      <c r="J776" s="291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</row>
    <row r="777" spans="1:22" ht="15" customHeight="1" x14ac:dyDescent="0.25">
      <c r="A777" s="41"/>
      <c r="B777" s="41"/>
      <c r="C777" s="41"/>
      <c r="D777" s="43"/>
      <c r="E777" s="41"/>
      <c r="F777" s="44">
        <v>1100</v>
      </c>
      <c r="G777" s="275"/>
      <c r="H777" s="45"/>
      <c r="I777" s="108" t="s">
        <v>327</v>
      </c>
      <c r="J777" s="291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</row>
    <row r="778" spans="1:22" ht="15" customHeight="1" x14ac:dyDescent="0.25">
      <c r="A778" s="41" t="s">
        <v>321</v>
      </c>
      <c r="B778" s="114">
        <v>1525811100</v>
      </c>
      <c r="C778" s="41">
        <v>31111</v>
      </c>
      <c r="D778" s="43" t="s">
        <v>1391</v>
      </c>
      <c r="E778" s="41" t="s">
        <v>415</v>
      </c>
      <c r="F778" s="41">
        <v>1131</v>
      </c>
      <c r="G778" s="275" t="s">
        <v>341</v>
      </c>
      <c r="H778" s="45" t="s">
        <v>413</v>
      </c>
      <c r="I778" s="109" t="s">
        <v>325</v>
      </c>
      <c r="J778" s="291">
        <f>Nómina!T239</f>
        <v>815520</v>
      </c>
      <c r="K778" s="309">
        <f t="shared" ref="K778:K781" si="1835">J778/12</f>
        <v>67960</v>
      </c>
      <c r="L778" s="309">
        <f t="shared" ref="L778:L781" si="1836">J778/12</f>
        <v>67960</v>
      </c>
      <c r="M778" s="309">
        <f t="shared" ref="M778:M781" si="1837">J778/12</f>
        <v>67960</v>
      </c>
      <c r="N778" s="309">
        <f t="shared" ref="N778:N781" si="1838">J778/12</f>
        <v>67960</v>
      </c>
      <c r="O778" s="309">
        <f t="shared" ref="O778:O781" si="1839">J778/12</f>
        <v>67960</v>
      </c>
      <c r="P778" s="309">
        <f t="shared" ref="P778:P781" si="1840">J778/12</f>
        <v>67960</v>
      </c>
      <c r="Q778" s="309">
        <f t="shared" ref="Q778:Q781" si="1841">J778/12</f>
        <v>67960</v>
      </c>
      <c r="R778" s="309">
        <f t="shared" ref="R778:R781" si="1842">J778/12</f>
        <v>67960</v>
      </c>
      <c r="S778" s="309">
        <f t="shared" ref="S778:S781" si="1843">J778/12</f>
        <v>67960</v>
      </c>
      <c r="T778" s="309">
        <f t="shared" ref="T778:T781" si="1844">J778/12</f>
        <v>67960</v>
      </c>
      <c r="U778" s="309">
        <f t="shared" ref="U778:U781" si="1845">J778/12</f>
        <v>67960</v>
      </c>
      <c r="V778" s="309">
        <f t="shared" ref="V778:V781" si="1846">J778/12</f>
        <v>67960</v>
      </c>
    </row>
    <row r="779" spans="1:22" ht="15" customHeight="1" x14ac:dyDescent="0.25">
      <c r="A779" s="41" t="s">
        <v>321</v>
      </c>
      <c r="B779" s="114">
        <v>1525811100</v>
      </c>
      <c r="C779" s="41">
        <v>31111</v>
      </c>
      <c r="D779" s="43" t="s">
        <v>1391</v>
      </c>
      <c r="E779" s="41" t="s">
        <v>415</v>
      </c>
      <c r="F779" s="41">
        <v>1132</v>
      </c>
      <c r="G779" s="275" t="s">
        <v>341</v>
      </c>
      <c r="H779" s="45" t="s">
        <v>413</v>
      </c>
      <c r="I779" s="109" t="s">
        <v>335</v>
      </c>
      <c r="J779" s="291">
        <f>Nómina!U239</f>
        <v>81552</v>
      </c>
      <c r="K779" s="309">
        <f t="shared" si="1835"/>
        <v>6796</v>
      </c>
      <c r="L779" s="309">
        <f t="shared" si="1836"/>
        <v>6796</v>
      </c>
      <c r="M779" s="309">
        <f t="shared" si="1837"/>
        <v>6796</v>
      </c>
      <c r="N779" s="309">
        <f t="shared" si="1838"/>
        <v>6796</v>
      </c>
      <c r="O779" s="309">
        <f t="shared" si="1839"/>
        <v>6796</v>
      </c>
      <c r="P779" s="309">
        <f t="shared" si="1840"/>
        <v>6796</v>
      </c>
      <c r="Q779" s="309">
        <f t="shared" si="1841"/>
        <v>6796</v>
      </c>
      <c r="R779" s="309">
        <f t="shared" si="1842"/>
        <v>6796</v>
      </c>
      <c r="S779" s="309">
        <f t="shared" si="1843"/>
        <v>6796</v>
      </c>
      <c r="T779" s="309">
        <f t="shared" si="1844"/>
        <v>6796</v>
      </c>
      <c r="U779" s="309">
        <f t="shared" si="1845"/>
        <v>6796</v>
      </c>
      <c r="V779" s="309">
        <f t="shared" si="1846"/>
        <v>6796</v>
      </c>
    </row>
    <row r="780" spans="1:22" ht="15" customHeight="1" x14ac:dyDescent="0.25">
      <c r="A780" s="41" t="s">
        <v>321</v>
      </c>
      <c r="B780" s="114">
        <v>1525811100</v>
      </c>
      <c r="C780" s="41">
        <v>31111</v>
      </c>
      <c r="D780" s="43" t="s">
        <v>1391</v>
      </c>
      <c r="E780" s="41" t="s">
        <v>415</v>
      </c>
      <c r="F780" s="41">
        <v>1133</v>
      </c>
      <c r="G780" s="275" t="s">
        <v>341</v>
      </c>
      <c r="H780" s="45" t="s">
        <v>413</v>
      </c>
      <c r="I780" s="111" t="s">
        <v>336</v>
      </c>
      <c r="J780" s="291">
        <f>Nómina!V239</f>
        <v>81552</v>
      </c>
      <c r="K780" s="309">
        <f t="shared" si="1835"/>
        <v>6796</v>
      </c>
      <c r="L780" s="309">
        <f t="shared" si="1836"/>
        <v>6796</v>
      </c>
      <c r="M780" s="309">
        <f t="shared" si="1837"/>
        <v>6796</v>
      </c>
      <c r="N780" s="309">
        <f t="shared" si="1838"/>
        <v>6796</v>
      </c>
      <c r="O780" s="309">
        <f t="shared" si="1839"/>
        <v>6796</v>
      </c>
      <c r="P780" s="309">
        <f t="shared" si="1840"/>
        <v>6796</v>
      </c>
      <c r="Q780" s="309">
        <f t="shared" si="1841"/>
        <v>6796</v>
      </c>
      <c r="R780" s="309">
        <f t="shared" si="1842"/>
        <v>6796</v>
      </c>
      <c r="S780" s="309">
        <f t="shared" si="1843"/>
        <v>6796</v>
      </c>
      <c r="T780" s="309">
        <f t="shared" si="1844"/>
        <v>6796</v>
      </c>
      <c r="U780" s="309">
        <f t="shared" si="1845"/>
        <v>6796</v>
      </c>
      <c r="V780" s="309">
        <f t="shared" si="1846"/>
        <v>6796</v>
      </c>
    </row>
    <row r="781" spans="1:22" ht="15" customHeight="1" x14ac:dyDescent="0.25">
      <c r="A781" s="41" t="s">
        <v>321</v>
      </c>
      <c r="B781" s="114">
        <v>1525811100</v>
      </c>
      <c r="C781" s="41">
        <v>31111</v>
      </c>
      <c r="D781" s="43" t="s">
        <v>1391</v>
      </c>
      <c r="E781" s="41" t="s">
        <v>415</v>
      </c>
      <c r="F781" s="41">
        <v>1134</v>
      </c>
      <c r="G781" s="275" t="s">
        <v>341</v>
      </c>
      <c r="H781" s="45" t="s">
        <v>413</v>
      </c>
      <c r="I781" s="111" t="s">
        <v>337</v>
      </c>
      <c r="J781" s="291">
        <f>Nómina!W239</f>
        <v>81552</v>
      </c>
      <c r="K781" s="309">
        <f t="shared" si="1835"/>
        <v>6796</v>
      </c>
      <c r="L781" s="309">
        <f t="shared" si="1836"/>
        <v>6796</v>
      </c>
      <c r="M781" s="309">
        <f t="shared" si="1837"/>
        <v>6796</v>
      </c>
      <c r="N781" s="309">
        <f t="shared" si="1838"/>
        <v>6796</v>
      </c>
      <c r="O781" s="309">
        <f t="shared" si="1839"/>
        <v>6796</v>
      </c>
      <c r="P781" s="309">
        <f t="shared" si="1840"/>
        <v>6796</v>
      </c>
      <c r="Q781" s="309">
        <f t="shared" si="1841"/>
        <v>6796</v>
      </c>
      <c r="R781" s="309">
        <f t="shared" si="1842"/>
        <v>6796</v>
      </c>
      <c r="S781" s="309">
        <f t="shared" si="1843"/>
        <v>6796</v>
      </c>
      <c r="T781" s="309">
        <f t="shared" si="1844"/>
        <v>6796</v>
      </c>
      <c r="U781" s="309">
        <f t="shared" si="1845"/>
        <v>6796</v>
      </c>
      <c r="V781" s="309">
        <f t="shared" si="1846"/>
        <v>6796</v>
      </c>
    </row>
    <row r="782" spans="1:22" ht="15" customHeight="1" x14ac:dyDescent="0.25">
      <c r="A782" s="41"/>
      <c r="B782" s="114"/>
      <c r="C782" s="41"/>
      <c r="D782" s="43"/>
      <c r="E782" s="41"/>
      <c r="F782" s="44">
        <v>1300</v>
      </c>
      <c r="G782" s="275"/>
      <c r="H782" s="45"/>
      <c r="I782" s="108" t="s">
        <v>328</v>
      </c>
      <c r="J782" s="291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</row>
    <row r="783" spans="1:22" ht="15" customHeight="1" x14ac:dyDescent="0.25">
      <c r="A783" s="41" t="s">
        <v>321</v>
      </c>
      <c r="B783" s="114">
        <v>1525811100</v>
      </c>
      <c r="C783" s="41">
        <v>31111</v>
      </c>
      <c r="D783" s="43" t="s">
        <v>1391</v>
      </c>
      <c r="E783" s="41" t="s">
        <v>415</v>
      </c>
      <c r="F783" s="41">
        <v>1321</v>
      </c>
      <c r="G783" s="275" t="s">
        <v>341</v>
      </c>
      <c r="H783" s="45" t="s">
        <v>413</v>
      </c>
      <c r="I783" s="109" t="s">
        <v>329</v>
      </c>
      <c r="J783" s="291">
        <f>Nómina!Y239</f>
        <v>17427.550684931506</v>
      </c>
      <c r="K783" s="309">
        <f t="shared" ref="K783:K785" si="1847">J783/12</f>
        <v>1452.2958904109589</v>
      </c>
      <c r="L783" s="309">
        <f t="shared" ref="L783:L785" si="1848">J783/12</f>
        <v>1452.2958904109589</v>
      </c>
      <c r="M783" s="309">
        <f t="shared" ref="M783:M785" si="1849">J783/12</f>
        <v>1452.2958904109589</v>
      </c>
      <c r="N783" s="309">
        <f t="shared" ref="N783:N785" si="1850">J783/12</f>
        <v>1452.2958904109589</v>
      </c>
      <c r="O783" s="309">
        <f t="shared" ref="O783:O785" si="1851">J783/12</f>
        <v>1452.2958904109589</v>
      </c>
      <c r="P783" s="309">
        <f t="shared" ref="P783:P785" si="1852">J783/12</f>
        <v>1452.2958904109589</v>
      </c>
      <c r="Q783" s="309">
        <f t="shared" ref="Q783:Q785" si="1853">J783/12</f>
        <v>1452.2958904109589</v>
      </c>
      <c r="R783" s="309">
        <f t="shared" ref="R783:R785" si="1854">J783/12</f>
        <v>1452.2958904109589</v>
      </c>
      <c r="S783" s="309">
        <f t="shared" ref="S783:S785" si="1855">J783/12</f>
        <v>1452.2958904109589</v>
      </c>
      <c r="T783" s="309">
        <f t="shared" ref="T783:T785" si="1856">J783/12</f>
        <v>1452.2958904109589</v>
      </c>
      <c r="U783" s="309">
        <f t="shared" ref="U783:U785" si="1857">J783/12</f>
        <v>1452.2958904109589</v>
      </c>
      <c r="V783" s="309">
        <f t="shared" ref="V783:V785" si="1858">J783/12</f>
        <v>1452.2958904109589</v>
      </c>
    </row>
    <row r="784" spans="1:22" ht="15" customHeight="1" x14ac:dyDescent="0.25">
      <c r="A784" s="41" t="s">
        <v>321</v>
      </c>
      <c r="B784" s="114">
        <v>1525811100</v>
      </c>
      <c r="C784" s="41">
        <v>31111</v>
      </c>
      <c r="D784" s="43" t="s">
        <v>1391</v>
      </c>
      <c r="E784" s="41" t="s">
        <v>415</v>
      </c>
      <c r="F784" s="41">
        <v>1323</v>
      </c>
      <c r="G784" s="275" t="s">
        <v>341</v>
      </c>
      <c r="H784" s="45" t="s">
        <v>413</v>
      </c>
      <c r="I784" s="109" t="s">
        <v>330</v>
      </c>
      <c r="J784" s="291">
        <f>Nómina!Z239</f>
        <v>111704.02191780822</v>
      </c>
      <c r="K784" s="309">
        <f t="shared" si="1847"/>
        <v>9308.6684931506843</v>
      </c>
      <c r="L784" s="309">
        <f t="shared" si="1848"/>
        <v>9308.6684931506843</v>
      </c>
      <c r="M784" s="309">
        <f t="shared" si="1849"/>
        <v>9308.6684931506843</v>
      </c>
      <c r="N784" s="309">
        <f t="shared" si="1850"/>
        <v>9308.6684931506843</v>
      </c>
      <c r="O784" s="309">
        <f t="shared" si="1851"/>
        <v>9308.6684931506843</v>
      </c>
      <c r="P784" s="309">
        <f t="shared" si="1852"/>
        <v>9308.6684931506843</v>
      </c>
      <c r="Q784" s="309">
        <f t="shared" si="1853"/>
        <v>9308.6684931506843</v>
      </c>
      <c r="R784" s="309">
        <f t="shared" si="1854"/>
        <v>9308.6684931506843</v>
      </c>
      <c r="S784" s="309">
        <f t="shared" si="1855"/>
        <v>9308.6684931506843</v>
      </c>
      <c r="T784" s="309">
        <f t="shared" si="1856"/>
        <v>9308.6684931506843</v>
      </c>
      <c r="U784" s="309">
        <f t="shared" si="1857"/>
        <v>9308.6684931506843</v>
      </c>
      <c r="V784" s="309">
        <f t="shared" si="1858"/>
        <v>9308.6684931506843</v>
      </c>
    </row>
    <row r="785" spans="1:22" ht="15" customHeight="1" x14ac:dyDescent="0.25">
      <c r="A785" s="41"/>
      <c r="B785" s="41"/>
      <c r="C785" s="41"/>
      <c r="D785" s="43"/>
      <c r="E785" s="41"/>
      <c r="F785" s="41"/>
      <c r="G785" s="275"/>
      <c r="H785" s="45"/>
      <c r="I785" s="50" t="s">
        <v>338</v>
      </c>
      <c r="J785" s="293">
        <f>SUM(J776:J784)</f>
        <v>1189307.5726027396</v>
      </c>
      <c r="K785" s="312">
        <f t="shared" si="1847"/>
        <v>99108.96438356163</v>
      </c>
      <c r="L785" s="312">
        <f t="shared" si="1848"/>
        <v>99108.96438356163</v>
      </c>
      <c r="M785" s="312">
        <f t="shared" si="1849"/>
        <v>99108.96438356163</v>
      </c>
      <c r="N785" s="312">
        <f t="shared" si="1850"/>
        <v>99108.96438356163</v>
      </c>
      <c r="O785" s="312">
        <f t="shared" si="1851"/>
        <v>99108.96438356163</v>
      </c>
      <c r="P785" s="312">
        <f t="shared" si="1852"/>
        <v>99108.96438356163</v>
      </c>
      <c r="Q785" s="312">
        <f t="shared" si="1853"/>
        <v>99108.96438356163</v>
      </c>
      <c r="R785" s="312">
        <f t="shared" si="1854"/>
        <v>99108.96438356163</v>
      </c>
      <c r="S785" s="312">
        <f t="shared" si="1855"/>
        <v>99108.96438356163</v>
      </c>
      <c r="T785" s="312">
        <f t="shared" si="1856"/>
        <v>99108.96438356163</v>
      </c>
      <c r="U785" s="312">
        <f t="shared" si="1857"/>
        <v>99108.96438356163</v>
      </c>
      <c r="V785" s="312">
        <f t="shared" si="1858"/>
        <v>99108.96438356163</v>
      </c>
    </row>
    <row r="786" spans="1:22" ht="15" customHeight="1" x14ac:dyDescent="0.25">
      <c r="A786" s="41"/>
      <c r="B786" s="41"/>
      <c r="C786" s="41"/>
      <c r="D786" s="43"/>
      <c r="E786" s="41"/>
      <c r="F786" s="104" t="s">
        <v>816</v>
      </c>
      <c r="G786" s="275"/>
      <c r="H786" s="45"/>
      <c r="I786" s="108" t="s">
        <v>817</v>
      </c>
      <c r="J786" s="291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</row>
    <row r="787" spans="1:22" ht="15" customHeight="1" x14ac:dyDescent="0.25">
      <c r="A787" s="41"/>
      <c r="B787" s="41"/>
      <c r="C787" s="41"/>
      <c r="D787" s="43"/>
      <c r="E787" s="41"/>
      <c r="F787" s="104" t="s">
        <v>877</v>
      </c>
      <c r="G787" s="275"/>
      <c r="H787" s="45"/>
      <c r="I787" s="108" t="s">
        <v>823</v>
      </c>
      <c r="J787" s="291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</row>
    <row r="788" spans="1:22" ht="15" customHeight="1" x14ac:dyDescent="0.25">
      <c r="A788" s="41" t="s">
        <v>321</v>
      </c>
      <c r="B788" s="126">
        <v>1125100000</v>
      </c>
      <c r="C788" s="41">
        <v>31111</v>
      </c>
      <c r="D788" s="43" t="s">
        <v>1391</v>
      </c>
      <c r="E788" s="41" t="s">
        <v>415</v>
      </c>
      <c r="F788" s="43" t="s">
        <v>1123</v>
      </c>
      <c r="G788" s="275" t="s">
        <v>341</v>
      </c>
      <c r="H788" s="45" t="s">
        <v>413</v>
      </c>
      <c r="I788" s="109" t="s">
        <v>824</v>
      </c>
      <c r="J788" s="291">
        <v>8000</v>
      </c>
      <c r="K788" s="309">
        <f t="shared" ref="K788:K789" si="1859">J788/12</f>
        <v>666.66666666666663</v>
      </c>
      <c r="L788" s="309">
        <f t="shared" ref="L788:L789" si="1860">J788/12</f>
        <v>666.66666666666663</v>
      </c>
      <c r="M788" s="309">
        <f t="shared" ref="M788:M789" si="1861">J788/12</f>
        <v>666.66666666666663</v>
      </c>
      <c r="N788" s="309">
        <f t="shared" ref="N788:N789" si="1862">J788/12</f>
        <v>666.66666666666663</v>
      </c>
      <c r="O788" s="309">
        <f t="shared" ref="O788:O789" si="1863">J788/12</f>
        <v>666.66666666666663</v>
      </c>
      <c r="P788" s="309">
        <f t="shared" ref="P788:P789" si="1864">J788/12</f>
        <v>666.66666666666663</v>
      </c>
      <c r="Q788" s="309">
        <f t="shared" ref="Q788:Q789" si="1865">J788/12</f>
        <v>666.66666666666663</v>
      </c>
      <c r="R788" s="309">
        <f t="shared" ref="R788:R789" si="1866">J788/12</f>
        <v>666.66666666666663</v>
      </c>
      <c r="S788" s="309">
        <f t="shared" ref="S788:S789" si="1867">J788/12</f>
        <v>666.66666666666663</v>
      </c>
      <c r="T788" s="309">
        <f t="shared" ref="T788:T789" si="1868">J788/12</f>
        <v>666.66666666666663</v>
      </c>
      <c r="U788" s="309">
        <f t="shared" ref="U788:U789" si="1869">J788/12</f>
        <v>666.66666666666663</v>
      </c>
      <c r="V788" s="309">
        <f t="shared" ref="V788:V789" si="1870">J788/12</f>
        <v>666.66666666666663</v>
      </c>
    </row>
    <row r="789" spans="1:22" ht="15" customHeight="1" x14ac:dyDescent="0.25">
      <c r="A789" s="41"/>
      <c r="B789" s="41"/>
      <c r="C789" s="41"/>
      <c r="D789" s="43"/>
      <c r="E789" s="41"/>
      <c r="F789" s="43"/>
      <c r="G789" s="275"/>
      <c r="H789" s="45"/>
      <c r="I789" s="50" t="s">
        <v>825</v>
      </c>
      <c r="J789" s="293">
        <f>SUM(J786:J788)</f>
        <v>8000</v>
      </c>
      <c r="K789" s="312">
        <f t="shared" si="1859"/>
        <v>666.66666666666663</v>
      </c>
      <c r="L789" s="312">
        <f t="shared" si="1860"/>
        <v>666.66666666666663</v>
      </c>
      <c r="M789" s="312">
        <f t="shared" si="1861"/>
        <v>666.66666666666663</v>
      </c>
      <c r="N789" s="312">
        <f t="shared" si="1862"/>
        <v>666.66666666666663</v>
      </c>
      <c r="O789" s="312">
        <f t="shared" si="1863"/>
        <v>666.66666666666663</v>
      </c>
      <c r="P789" s="312">
        <f t="shared" si="1864"/>
        <v>666.66666666666663</v>
      </c>
      <c r="Q789" s="312">
        <f t="shared" si="1865"/>
        <v>666.66666666666663</v>
      </c>
      <c r="R789" s="312">
        <f t="shared" si="1866"/>
        <v>666.66666666666663</v>
      </c>
      <c r="S789" s="312">
        <f t="shared" si="1867"/>
        <v>666.66666666666663</v>
      </c>
      <c r="T789" s="312">
        <f t="shared" si="1868"/>
        <v>666.66666666666663</v>
      </c>
      <c r="U789" s="312">
        <f t="shared" si="1869"/>
        <v>666.66666666666663</v>
      </c>
      <c r="V789" s="312">
        <f t="shared" si="1870"/>
        <v>666.66666666666663</v>
      </c>
    </row>
    <row r="790" spans="1:22" ht="15" customHeight="1" x14ac:dyDescent="0.25">
      <c r="A790" s="41"/>
      <c r="B790" s="41"/>
      <c r="C790" s="41"/>
      <c r="D790" s="43"/>
      <c r="E790" s="41"/>
      <c r="F790" s="104" t="s">
        <v>811</v>
      </c>
      <c r="G790" s="275"/>
      <c r="H790" s="45"/>
      <c r="I790" s="108" t="s">
        <v>812</v>
      </c>
      <c r="J790" s="291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</row>
    <row r="791" spans="1:22" ht="24.95" customHeight="1" x14ac:dyDescent="0.25">
      <c r="A791" s="41"/>
      <c r="B791" s="41"/>
      <c r="C791" s="41"/>
      <c r="D791" s="43"/>
      <c r="E791" s="41"/>
      <c r="F791" s="104" t="s">
        <v>879</v>
      </c>
      <c r="G791" s="275"/>
      <c r="H791" s="45"/>
      <c r="I791" s="108" t="s">
        <v>826</v>
      </c>
      <c r="J791" s="291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</row>
    <row r="792" spans="1:22" ht="15" customHeight="1" x14ac:dyDescent="0.25">
      <c r="A792" s="41" t="s">
        <v>321</v>
      </c>
      <c r="B792" s="126">
        <v>1125100000</v>
      </c>
      <c r="C792" s="41">
        <v>31111</v>
      </c>
      <c r="D792" s="43" t="s">
        <v>1391</v>
      </c>
      <c r="E792" s="41" t="s">
        <v>415</v>
      </c>
      <c r="F792" s="43" t="s">
        <v>1100</v>
      </c>
      <c r="G792" s="275" t="s">
        <v>341</v>
      </c>
      <c r="H792" s="45" t="s">
        <v>413</v>
      </c>
      <c r="I792" s="109" t="s">
        <v>827</v>
      </c>
      <c r="J792" s="291">
        <v>5000</v>
      </c>
      <c r="K792" s="309">
        <f t="shared" ref="K792" si="1871">J792/12</f>
        <v>416.66666666666669</v>
      </c>
      <c r="L792" s="309">
        <f t="shared" ref="L792" si="1872">J792/12</f>
        <v>416.66666666666669</v>
      </c>
      <c r="M792" s="309">
        <f t="shared" ref="M792" si="1873">J792/12</f>
        <v>416.66666666666669</v>
      </c>
      <c r="N792" s="309">
        <f t="shared" ref="N792" si="1874">J792/12</f>
        <v>416.66666666666669</v>
      </c>
      <c r="O792" s="309">
        <f t="shared" ref="O792" si="1875">J792/12</f>
        <v>416.66666666666669</v>
      </c>
      <c r="P792" s="309">
        <f t="shared" ref="P792" si="1876">J792/12</f>
        <v>416.66666666666669</v>
      </c>
      <c r="Q792" s="309">
        <f t="shared" ref="Q792" si="1877">J792/12</f>
        <v>416.66666666666669</v>
      </c>
      <c r="R792" s="309">
        <f t="shared" ref="R792" si="1878">J792/12</f>
        <v>416.66666666666669</v>
      </c>
      <c r="S792" s="309">
        <f t="shared" ref="S792" si="1879">J792/12</f>
        <v>416.66666666666669</v>
      </c>
      <c r="T792" s="309">
        <f t="shared" ref="T792" si="1880">J792/12</f>
        <v>416.66666666666669</v>
      </c>
      <c r="U792" s="309">
        <f t="shared" ref="U792" si="1881">J792/12</f>
        <v>416.66666666666669</v>
      </c>
      <c r="V792" s="309">
        <f t="shared" ref="V792" si="1882">J792/12</f>
        <v>416.66666666666669</v>
      </c>
    </row>
    <row r="793" spans="1:22" ht="15" customHeight="1" x14ac:dyDescent="0.25">
      <c r="A793" s="41"/>
      <c r="B793" s="41"/>
      <c r="C793" s="41"/>
      <c r="D793" s="43"/>
      <c r="E793" s="41"/>
      <c r="F793" s="104" t="s">
        <v>882</v>
      </c>
      <c r="G793" s="275"/>
      <c r="H793" s="45"/>
      <c r="I793" s="108" t="s">
        <v>831</v>
      </c>
      <c r="J793" s="291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</row>
    <row r="794" spans="1:22" ht="15" customHeight="1" x14ac:dyDescent="0.25">
      <c r="A794" s="41" t="s">
        <v>321</v>
      </c>
      <c r="B794" s="126">
        <v>1125100000</v>
      </c>
      <c r="C794" s="41">
        <v>31111</v>
      </c>
      <c r="D794" s="43" t="s">
        <v>1391</v>
      </c>
      <c r="E794" s="41" t="s">
        <v>415</v>
      </c>
      <c r="F794" s="104" t="s">
        <v>1142</v>
      </c>
      <c r="G794" s="275" t="s">
        <v>855</v>
      </c>
      <c r="H794" s="45" t="s">
        <v>351</v>
      </c>
      <c r="I794" s="108" t="s">
        <v>883</v>
      </c>
      <c r="J794" s="292">
        <f>SUM(J795:J800)</f>
        <v>43500</v>
      </c>
      <c r="K794" s="313">
        <f t="shared" ref="K794:K801" si="1883">J794/12</f>
        <v>3625</v>
      </c>
      <c r="L794" s="313">
        <f t="shared" ref="L794:L801" si="1884">J794/12</f>
        <v>3625</v>
      </c>
      <c r="M794" s="313">
        <f t="shared" ref="M794:M801" si="1885">J794/12</f>
        <v>3625</v>
      </c>
      <c r="N794" s="313">
        <f t="shared" ref="N794:N801" si="1886">J794/12</f>
        <v>3625</v>
      </c>
      <c r="O794" s="313">
        <f t="shared" ref="O794:O801" si="1887">J794/12</f>
        <v>3625</v>
      </c>
      <c r="P794" s="313">
        <f t="shared" ref="P794:P801" si="1888">J794/12</f>
        <v>3625</v>
      </c>
      <c r="Q794" s="313">
        <f t="shared" ref="Q794:Q801" si="1889">J794/12</f>
        <v>3625</v>
      </c>
      <c r="R794" s="313">
        <f t="shared" ref="R794:R801" si="1890">J794/12</f>
        <v>3625</v>
      </c>
      <c r="S794" s="313">
        <f t="shared" ref="S794:S801" si="1891">J794/12</f>
        <v>3625</v>
      </c>
      <c r="T794" s="313">
        <f t="shared" ref="T794:T801" si="1892">J794/12</f>
        <v>3625</v>
      </c>
      <c r="U794" s="313">
        <f t="shared" ref="U794:U801" si="1893">J794/12</f>
        <v>3625</v>
      </c>
      <c r="V794" s="313">
        <f t="shared" ref="V794:V801" si="1894">J794/12</f>
        <v>3625</v>
      </c>
    </row>
    <row r="795" spans="1:22" ht="15" customHeight="1" x14ac:dyDescent="0.25">
      <c r="A795" s="41"/>
      <c r="B795" s="41"/>
      <c r="C795" s="41"/>
      <c r="D795" s="43"/>
      <c r="E795" s="41"/>
      <c r="F795" s="43" t="s">
        <v>324</v>
      </c>
      <c r="G795" s="275"/>
      <c r="H795" s="45"/>
      <c r="I795" s="109" t="s">
        <v>1059</v>
      </c>
      <c r="J795" s="291">
        <v>12000</v>
      </c>
      <c r="K795" s="309">
        <f t="shared" si="1883"/>
        <v>1000</v>
      </c>
      <c r="L795" s="309">
        <f t="shared" si="1884"/>
        <v>1000</v>
      </c>
      <c r="M795" s="309">
        <f t="shared" si="1885"/>
        <v>1000</v>
      </c>
      <c r="N795" s="309">
        <f t="shared" si="1886"/>
        <v>1000</v>
      </c>
      <c r="O795" s="309">
        <f t="shared" si="1887"/>
        <v>1000</v>
      </c>
      <c r="P795" s="309">
        <f t="shared" si="1888"/>
        <v>1000</v>
      </c>
      <c r="Q795" s="309">
        <f t="shared" si="1889"/>
        <v>1000</v>
      </c>
      <c r="R795" s="309">
        <f t="shared" si="1890"/>
        <v>1000</v>
      </c>
      <c r="S795" s="309">
        <f t="shared" si="1891"/>
        <v>1000</v>
      </c>
      <c r="T795" s="309">
        <f t="shared" si="1892"/>
        <v>1000</v>
      </c>
      <c r="U795" s="309">
        <f t="shared" si="1893"/>
        <v>1000</v>
      </c>
      <c r="V795" s="309">
        <f t="shared" si="1894"/>
        <v>1000</v>
      </c>
    </row>
    <row r="796" spans="1:22" ht="24.95" customHeight="1" x14ac:dyDescent="0.25">
      <c r="A796" s="41"/>
      <c r="B796" s="41"/>
      <c r="C796" s="41"/>
      <c r="D796" s="43"/>
      <c r="E796" s="41"/>
      <c r="F796" s="43" t="s">
        <v>333</v>
      </c>
      <c r="G796" s="275"/>
      <c r="H796" s="45"/>
      <c r="I796" s="109" t="s">
        <v>1060</v>
      </c>
      <c r="J796" s="291">
        <v>12000</v>
      </c>
      <c r="K796" s="309">
        <f t="shared" si="1883"/>
        <v>1000</v>
      </c>
      <c r="L796" s="309">
        <f t="shared" si="1884"/>
        <v>1000</v>
      </c>
      <c r="M796" s="309">
        <f t="shared" si="1885"/>
        <v>1000</v>
      </c>
      <c r="N796" s="309">
        <f t="shared" si="1886"/>
        <v>1000</v>
      </c>
      <c r="O796" s="309">
        <f t="shared" si="1887"/>
        <v>1000</v>
      </c>
      <c r="P796" s="309">
        <f t="shared" si="1888"/>
        <v>1000</v>
      </c>
      <c r="Q796" s="309">
        <f t="shared" si="1889"/>
        <v>1000</v>
      </c>
      <c r="R796" s="309">
        <f t="shared" si="1890"/>
        <v>1000</v>
      </c>
      <c r="S796" s="309">
        <f t="shared" si="1891"/>
        <v>1000</v>
      </c>
      <c r="T796" s="309">
        <f t="shared" si="1892"/>
        <v>1000</v>
      </c>
      <c r="U796" s="309">
        <f t="shared" si="1893"/>
        <v>1000</v>
      </c>
      <c r="V796" s="309">
        <f t="shared" si="1894"/>
        <v>1000</v>
      </c>
    </row>
    <row r="797" spans="1:22" ht="15" customHeight="1" x14ac:dyDescent="0.25">
      <c r="A797" s="41"/>
      <c r="B797" s="41"/>
      <c r="C797" s="41"/>
      <c r="D797" s="43"/>
      <c r="E797" s="41"/>
      <c r="F797" s="43" t="s">
        <v>348</v>
      </c>
      <c r="G797" s="275"/>
      <c r="H797" s="45"/>
      <c r="I797" s="109" t="s">
        <v>1061</v>
      </c>
      <c r="J797" s="291">
        <v>3000</v>
      </c>
      <c r="K797" s="309">
        <f t="shared" si="1883"/>
        <v>250</v>
      </c>
      <c r="L797" s="309">
        <f t="shared" si="1884"/>
        <v>250</v>
      </c>
      <c r="M797" s="309">
        <f t="shared" si="1885"/>
        <v>250</v>
      </c>
      <c r="N797" s="309">
        <f t="shared" si="1886"/>
        <v>250</v>
      </c>
      <c r="O797" s="309">
        <f t="shared" si="1887"/>
        <v>250</v>
      </c>
      <c r="P797" s="309">
        <f t="shared" si="1888"/>
        <v>250</v>
      </c>
      <c r="Q797" s="309">
        <f t="shared" si="1889"/>
        <v>250</v>
      </c>
      <c r="R797" s="309">
        <f t="shared" si="1890"/>
        <v>250</v>
      </c>
      <c r="S797" s="309">
        <f t="shared" si="1891"/>
        <v>250</v>
      </c>
      <c r="T797" s="309">
        <f t="shared" si="1892"/>
        <v>250</v>
      </c>
      <c r="U797" s="309">
        <f t="shared" si="1893"/>
        <v>250</v>
      </c>
      <c r="V797" s="309">
        <f t="shared" si="1894"/>
        <v>250</v>
      </c>
    </row>
    <row r="798" spans="1:22" ht="15" customHeight="1" x14ac:dyDescent="0.25">
      <c r="A798" s="41"/>
      <c r="B798" s="41"/>
      <c r="C798" s="41"/>
      <c r="D798" s="43"/>
      <c r="E798" s="41"/>
      <c r="F798" s="43" t="s">
        <v>347</v>
      </c>
      <c r="G798" s="275"/>
      <c r="H798" s="45"/>
      <c r="I798" s="109" t="s">
        <v>1062</v>
      </c>
      <c r="J798" s="291">
        <v>3500</v>
      </c>
      <c r="K798" s="309">
        <f t="shared" si="1883"/>
        <v>291.66666666666669</v>
      </c>
      <c r="L798" s="309">
        <f t="shared" si="1884"/>
        <v>291.66666666666669</v>
      </c>
      <c r="M798" s="309">
        <f t="shared" si="1885"/>
        <v>291.66666666666669</v>
      </c>
      <c r="N798" s="309">
        <f t="shared" si="1886"/>
        <v>291.66666666666669</v>
      </c>
      <c r="O798" s="309">
        <f t="shared" si="1887"/>
        <v>291.66666666666669</v>
      </c>
      <c r="P798" s="309">
        <f t="shared" si="1888"/>
        <v>291.66666666666669</v>
      </c>
      <c r="Q798" s="309">
        <f t="shared" si="1889"/>
        <v>291.66666666666669</v>
      </c>
      <c r="R798" s="309">
        <f t="shared" si="1890"/>
        <v>291.66666666666669</v>
      </c>
      <c r="S798" s="309">
        <f t="shared" si="1891"/>
        <v>291.66666666666669</v>
      </c>
      <c r="T798" s="309">
        <f t="shared" si="1892"/>
        <v>291.66666666666669</v>
      </c>
      <c r="U798" s="309">
        <f t="shared" si="1893"/>
        <v>291.66666666666669</v>
      </c>
      <c r="V798" s="309">
        <f t="shared" si="1894"/>
        <v>291.66666666666669</v>
      </c>
    </row>
    <row r="799" spans="1:22" ht="15" customHeight="1" x14ac:dyDescent="0.25">
      <c r="A799" s="41"/>
      <c r="B799" s="41"/>
      <c r="C799" s="41"/>
      <c r="D799" s="43"/>
      <c r="E799" s="41"/>
      <c r="F799" s="43" t="s">
        <v>349</v>
      </c>
      <c r="G799" s="275"/>
      <c r="H799" s="45"/>
      <c r="I799" s="109" t="s">
        <v>1063</v>
      </c>
      <c r="J799" s="291">
        <v>3000</v>
      </c>
      <c r="K799" s="309">
        <f t="shared" si="1883"/>
        <v>250</v>
      </c>
      <c r="L799" s="309">
        <f t="shared" si="1884"/>
        <v>250</v>
      </c>
      <c r="M799" s="309">
        <f t="shared" si="1885"/>
        <v>250</v>
      </c>
      <c r="N799" s="309">
        <f t="shared" si="1886"/>
        <v>250</v>
      </c>
      <c r="O799" s="309">
        <f t="shared" si="1887"/>
        <v>250</v>
      </c>
      <c r="P799" s="309">
        <f t="shared" si="1888"/>
        <v>250</v>
      </c>
      <c r="Q799" s="309">
        <f t="shared" si="1889"/>
        <v>250</v>
      </c>
      <c r="R799" s="309">
        <f t="shared" si="1890"/>
        <v>250</v>
      </c>
      <c r="S799" s="309">
        <f t="shared" si="1891"/>
        <v>250</v>
      </c>
      <c r="T799" s="309">
        <f t="shared" si="1892"/>
        <v>250</v>
      </c>
      <c r="U799" s="309">
        <f t="shared" si="1893"/>
        <v>250</v>
      </c>
      <c r="V799" s="309">
        <f t="shared" si="1894"/>
        <v>250</v>
      </c>
    </row>
    <row r="800" spans="1:22" ht="15" customHeight="1" x14ac:dyDescent="0.25">
      <c r="A800" s="41"/>
      <c r="B800" s="41"/>
      <c r="C800" s="41"/>
      <c r="D800" s="43"/>
      <c r="E800" s="41"/>
      <c r="F800" s="43" t="s">
        <v>350</v>
      </c>
      <c r="G800" s="275"/>
      <c r="H800" s="45"/>
      <c r="I800" s="109" t="s">
        <v>1064</v>
      </c>
      <c r="J800" s="291">
        <v>10000</v>
      </c>
      <c r="K800" s="309">
        <f t="shared" si="1883"/>
        <v>833.33333333333337</v>
      </c>
      <c r="L800" s="309">
        <f t="shared" si="1884"/>
        <v>833.33333333333337</v>
      </c>
      <c r="M800" s="309">
        <f t="shared" si="1885"/>
        <v>833.33333333333337</v>
      </c>
      <c r="N800" s="309">
        <f t="shared" si="1886"/>
        <v>833.33333333333337</v>
      </c>
      <c r="O800" s="309">
        <f t="shared" si="1887"/>
        <v>833.33333333333337</v>
      </c>
      <c r="P800" s="309">
        <f t="shared" si="1888"/>
        <v>833.33333333333337</v>
      </c>
      <c r="Q800" s="309">
        <f t="shared" si="1889"/>
        <v>833.33333333333337</v>
      </c>
      <c r="R800" s="309">
        <f t="shared" si="1890"/>
        <v>833.33333333333337</v>
      </c>
      <c r="S800" s="309">
        <f t="shared" si="1891"/>
        <v>833.33333333333337</v>
      </c>
      <c r="T800" s="309">
        <f t="shared" si="1892"/>
        <v>833.33333333333337</v>
      </c>
      <c r="U800" s="309">
        <f t="shared" si="1893"/>
        <v>833.33333333333337</v>
      </c>
      <c r="V800" s="309">
        <f t="shared" si="1894"/>
        <v>833.33333333333337</v>
      </c>
    </row>
    <row r="801" spans="1:22" ht="15" customHeight="1" x14ac:dyDescent="0.25">
      <c r="A801" s="41"/>
      <c r="B801" s="41"/>
      <c r="C801" s="41"/>
      <c r="D801" s="43"/>
      <c r="E801" s="41"/>
      <c r="F801" s="43"/>
      <c r="G801" s="275"/>
      <c r="H801" s="45"/>
      <c r="I801" s="50" t="s">
        <v>833</v>
      </c>
      <c r="J801" s="293">
        <f>SUM(J790:J800)-J794</f>
        <v>48500</v>
      </c>
      <c r="K801" s="312">
        <f t="shared" si="1883"/>
        <v>4041.6666666666665</v>
      </c>
      <c r="L801" s="312">
        <f t="shared" si="1884"/>
        <v>4041.6666666666665</v>
      </c>
      <c r="M801" s="312">
        <f t="shared" si="1885"/>
        <v>4041.6666666666665</v>
      </c>
      <c r="N801" s="312">
        <f t="shared" si="1886"/>
        <v>4041.6666666666665</v>
      </c>
      <c r="O801" s="312">
        <f t="shared" si="1887"/>
        <v>4041.6666666666665</v>
      </c>
      <c r="P801" s="312">
        <f t="shared" si="1888"/>
        <v>4041.6666666666665</v>
      </c>
      <c r="Q801" s="312">
        <f t="shared" si="1889"/>
        <v>4041.6666666666665</v>
      </c>
      <c r="R801" s="312">
        <f t="shared" si="1890"/>
        <v>4041.6666666666665</v>
      </c>
      <c r="S801" s="312">
        <f t="shared" si="1891"/>
        <v>4041.6666666666665</v>
      </c>
      <c r="T801" s="312">
        <f t="shared" si="1892"/>
        <v>4041.6666666666665</v>
      </c>
      <c r="U801" s="312">
        <f t="shared" si="1893"/>
        <v>4041.6666666666665</v>
      </c>
      <c r="V801" s="312">
        <f t="shared" si="1894"/>
        <v>4041.6666666666665</v>
      </c>
    </row>
    <row r="802" spans="1:22" ht="15" customHeight="1" x14ac:dyDescent="0.25">
      <c r="A802" s="41"/>
      <c r="B802" s="41"/>
      <c r="C802" s="41"/>
      <c r="D802" s="43"/>
      <c r="E802" s="41"/>
      <c r="F802" s="104" t="s">
        <v>892</v>
      </c>
      <c r="G802" s="275"/>
      <c r="H802" s="45"/>
      <c r="I802" s="108" t="s">
        <v>894</v>
      </c>
      <c r="J802" s="291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</row>
    <row r="803" spans="1:22" ht="15" customHeight="1" x14ac:dyDescent="0.25">
      <c r="A803" s="41"/>
      <c r="B803" s="41"/>
      <c r="C803" s="41"/>
      <c r="D803" s="43"/>
      <c r="E803" s="41"/>
      <c r="F803" s="104" t="s">
        <v>893</v>
      </c>
      <c r="G803" s="275"/>
      <c r="H803" s="45"/>
      <c r="I803" s="108" t="s">
        <v>899</v>
      </c>
      <c r="J803" s="291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</row>
    <row r="804" spans="1:22" ht="15" customHeight="1" x14ac:dyDescent="0.25">
      <c r="A804" s="41" t="s">
        <v>321</v>
      </c>
      <c r="B804" s="126">
        <v>1125100000</v>
      </c>
      <c r="C804" s="41">
        <v>31111</v>
      </c>
      <c r="D804" s="43" t="s">
        <v>1391</v>
      </c>
      <c r="E804" s="41" t="s">
        <v>415</v>
      </c>
      <c r="F804" s="104" t="s">
        <v>1144</v>
      </c>
      <c r="G804" s="275" t="s">
        <v>341</v>
      </c>
      <c r="H804" s="45" t="s">
        <v>413</v>
      </c>
      <c r="I804" s="108" t="s">
        <v>901</v>
      </c>
      <c r="J804" s="292">
        <f>J805</f>
        <v>400000</v>
      </c>
      <c r="K804" s="309">
        <f t="shared" ref="K804:K807" si="1895">J804/12</f>
        <v>33333.333333333336</v>
      </c>
      <c r="L804" s="309">
        <f t="shared" ref="L804:L807" si="1896">J804/12</f>
        <v>33333.333333333336</v>
      </c>
      <c r="M804" s="309">
        <f t="shared" ref="M804:M807" si="1897">J804/12</f>
        <v>33333.333333333336</v>
      </c>
      <c r="N804" s="309">
        <f t="shared" ref="N804:N807" si="1898">J804/12</f>
        <v>33333.333333333336</v>
      </c>
      <c r="O804" s="309">
        <f t="shared" ref="O804:O807" si="1899">J804/12</f>
        <v>33333.333333333336</v>
      </c>
      <c r="P804" s="309">
        <f t="shared" ref="P804:P807" si="1900">J804/12</f>
        <v>33333.333333333336</v>
      </c>
      <c r="Q804" s="309">
        <f t="shared" ref="Q804:Q807" si="1901">J804/12</f>
        <v>33333.333333333336</v>
      </c>
      <c r="R804" s="309">
        <f t="shared" ref="R804:R807" si="1902">J804/12</f>
        <v>33333.333333333336</v>
      </c>
      <c r="S804" s="309">
        <f t="shared" ref="S804:S807" si="1903">J804/12</f>
        <v>33333.333333333336</v>
      </c>
      <c r="T804" s="309">
        <f t="shared" ref="T804:T807" si="1904">J804/12</f>
        <v>33333.333333333336</v>
      </c>
      <c r="U804" s="309">
        <f t="shared" ref="U804:U807" si="1905">J804/12</f>
        <v>33333.333333333336</v>
      </c>
      <c r="V804" s="309">
        <f t="shared" ref="V804:V807" si="1906">J804/12</f>
        <v>33333.333333333336</v>
      </c>
    </row>
    <row r="805" spans="1:22" ht="15" customHeight="1" x14ac:dyDescent="0.25">
      <c r="A805" s="41"/>
      <c r="B805" s="126"/>
      <c r="C805" s="41"/>
      <c r="D805" s="43"/>
      <c r="E805" s="41"/>
      <c r="F805" s="43" t="s">
        <v>324</v>
      </c>
      <c r="G805" s="275"/>
      <c r="H805" s="45"/>
      <c r="I805" s="109" t="s">
        <v>1065</v>
      </c>
      <c r="J805" s="291">
        <v>400000</v>
      </c>
      <c r="K805" s="309">
        <f t="shared" si="1895"/>
        <v>33333.333333333336</v>
      </c>
      <c r="L805" s="309">
        <f t="shared" si="1896"/>
        <v>33333.333333333336</v>
      </c>
      <c r="M805" s="309">
        <f t="shared" si="1897"/>
        <v>33333.333333333336</v>
      </c>
      <c r="N805" s="309">
        <f t="shared" si="1898"/>
        <v>33333.333333333336</v>
      </c>
      <c r="O805" s="309">
        <f t="shared" si="1899"/>
        <v>33333.333333333336</v>
      </c>
      <c r="P805" s="309">
        <f t="shared" si="1900"/>
        <v>33333.333333333336</v>
      </c>
      <c r="Q805" s="309">
        <f t="shared" si="1901"/>
        <v>33333.333333333336</v>
      </c>
      <c r="R805" s="309">
        <f t="shared" si="1902"/>
        <v>33333.333333333336</v>
      </c>
      <c r="S805" s="309">
        <f t="shared" si="1903"/>
        <v>33333.333333333336</v>
      </c>
      <c r="T805" s="309">
        <f t="shared" si="1904"/>
        <v>33333.333333333336</v>
      </c>
      <c r="U805" s="309">
        <f t="shared" si="1905"/>
        <v>33333.333333333336</v>
      </c>
      <c r="V805" s="309">
        <f t="shared" si="1906"/>
        <v>33333.333333333336</v>
      </c>
    </row>
    <row r="806" spans="1:22" ht="15" customHeight="1" x14ac:dyDescent="0.25">
      <c r="A806" s="41"/>
      <c r="B806" s="41"/>
      <c r="C806" s="41"/>
      <c r="D806" s="43"/>
      <c r="E806" s="41"/>
      <c r="F806" s="43"/>
      <c r="G806" s="275"/>
      <c r="H806" s="45"/>
      <c r="I806" s="50" t="s">
        <v>908</v>
      </c>
      <c r="J806" s="293">
        <f>SUM(J802:J805)-J804</f>
        <v>400000</v>
      </c>
      <c r="K806" s="312">
        <f t="shared" si="1895"/>
        <v>33333.333333333336</v>
      </c>
      <c r="L806" s="312">
        <f t="shared" si="1896"/>
        <v>33333.333333333336</v>
      </c>
      <c r="M806" s="312">
        <f t="shared" si="1897"/>
        <v>33333.333333333336</v>
      </c>
      <c r="N806" s="312">
        <f t="shared" si="1898"/>
        <v>33333.333333333336</v>
      </c>
      <c r="O806" s="312">
        <f t="shared" si="1899"/>
        <v>33333.333333333336</v>
      </c>
      <c r="P806" s="312">
        <f t="shared" si="1900"/>
        <v>33333.333333333336</v>
      </c>
      <c r="Q806" s="312">
        <f t="shared" si="1901"/>
        <v>33333.333333333336</v>
      </c>
      <c r="R806" s="312">
        <f t="shared" si="1902"/>
        <v>33333.333333333336</v>
      </c>
      <c r="S806" s="312">
        <f t="shared" si="1903"/>
        <v>33333.333333333336</v>
      </c>
      <c r="T806" s="312">
        <f t="shared" si="1904"/>
        <v>33333.333333333336</v>
      </c>
      <c r="U806" s="312">
        <f t="shared" si="1905"/>
        <v>33333.333333333336</v>
      </c>
      <c r="V806" s="312">
        <f t="shared" si="1906"/>
        <v>33333.333333333336</v>
      </c>
    </row>
    <row r="807" spans="1:22" ht="15" customHeight="1" x14ac:dyDescent="0.25">
      <c r="A807" s="41"/>
      <c r="B807" s="41"/>
      <c r="C807" s="41"/>
      <c r="D807" s="43"/>
      <c r="E807" s="41"/>
      <c r="F807" s="43"/>
      <c r="G807" s="275"/>
      <c r="H807" s="45"/>
      <c r="I807" s="53" t="s">
        <v>417</v>
      </c>
      <c r="J807" s="294">
        <f>J785+J789+J801+J806</f>
        <v>1645807.5726027396</v>
      </c>
      <c r="K807" s="326">
        <f t="shared" si="1895"/>
        <v>137150.63105022829</v>
      </c>
      <c r="L807" s="326">
        <f t="shared" si="1896"/>
        <v>137150.63105022829</v>
      </c>
      <c r="M807" s="326">
        <f t="shared" si="1897"/>
        <v>137150.63105022829</v>
      </c>
      <c r="N807" s="326">
        <f t="shared" si="1898"/>
        <v>137150.63105022829</v>
      </c>
      <c r="O807" s="326">
        <f t="shared" si="1899"/>
        <v>137150.63105022829</v>
      </c>
      <c r="P807" s="326">
        <f t="shared" si="1900"/>
        <v>137150.63105022829</v>
      </c>
      <c r="Q807" s="326">
        <f t="shared" si="1901"/>
        <v>137150.63105022829</v>
      </c>
      <c r="R807" s="326">
        <f t="shared" si="1902"/>
        <v>137150.63105022829</v>
      </c>
      <c r="S807" s="326">
        <f t="shared" si="1903"/>
        <v>137150.63105022829</v>
      </c>
      <c r="T807" s="326">
        <f t="shared" si="1904"/>
        <v>137150.63105022829</v>
      </c>
      <c r="U807" s="326">
        <f t="shared" si="1905"/>
        <v>137150.63105022829</v>
      </c>
      <c r="V807" s="326">
        <f t="shared" si="1906"/>
        <v>137150.63105022829</v>
      </c>
    </row>
    <row r="808" spans="1:22" ht="15" customHeight="1" x14ac:dyDescent="0.25">
      <c r="A808" s="38" t="s">
        <v>418</v>
      </c>
      <c r="B808" s="51"/>
      <c r="C808" s="13"/>
      <c r="D808" s="39"/>
      <c r="E808" s="13"/>
      <c r="F808" s="13"/>
      <c r="G808" s="277"/>
      <c r="H808" s="40"/>
      <c r="I808" s="55"/>
      <c r="J808" s="13"/>
      <c r="K808" s="311"/>
      <c r="L808" s="311"/>
      <c r="M808" s="311"/>
      <c r="N808" s="311"/>
      <c r="O808" s="311"/>
      <c r="P808" s="311"/>
      <c r="Q808" s="311"/>
      <c r="R808" s="311"/>
      <c r="S808" s="311"/>
      <c r="T808" s="311"/>
      <c r="U808" s="311"/>
      <c r="V808" s="311"/>
    </row>
    <row r="809" spans="1:22" ht="15" customHeight="1" x14ac:dyDescent="0.25">
      <c r="A809" s="41"/>
      <c r="B809" s="41"/>
      <c r="C809" s="41"/>
      <c r="D809" s="43"/>
      <c r="E809" s="41"/>
      <c r="F809" s="44">
        <v>1000</v>
      </c>
      <c r="G809" s="275"/>
      <c r="H809" s="45"/>
      <c r="I809" s="108" t="s">
        <v>326</v>
      </c>
      <c r="J809" s="291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</row>
    <row r="810" spans="1:22" ht="15" customHeight="1" x14ac:dyDescent="0.25">
      <c r="A810" s="41"/>
      <c r="B810" s="41"/>
      <c r="C810" s="41"/>
      <c r="D810" s="43"/>
      <c r="E810" s="41"/>
      <c r="F810" s="44">
        <v>1100</v>
      </c>
      <c r="G810" s="275"/>
      <c r="H810" s="45"/>
      <c r="I810" s="108" t="s">
        <v>327</v>
      </c>
      <c r="J810" s="291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</row>
    <row r="811" spans="1:22" ht="15" customHeight="1" x14ac:dyDescent="0.25">
      <c r="A811" s="41" t="s">
        <v>321</v>
      </c>
      <c r="B811" s="114">
        <v>1525811100</v>
      </c>
      <c r="C811" s="41">
        <v>31111</v>
      </c>
      <c r="D811" s="43" t="s">
        <v>1392</v>
      </c>
      <c r="E811" s="41" t="s">
        <v>419</v>
      </c>
      <c r="F811" s="41">
        <v>1131</v>
      </c>
      <c r="G811" s="275" t="s">
        <v>341</v>
      </c>
      <c r="H811" s="45" t="s">
        <v>416</v>
      </c>
      <c r="I811" s="109" t="s">
        <v>325</v>
      </c>
      <c r="J811" s="291">
        <f>Nómina!T247</f>
        <v>2050548</v>
      </c>
      <c r="K811" s="309">
        <f t="shared" ref="K811:K814" si="1907">J811/12</f>
        <v>170879</v>
      </c>
      <c r="L811" s="309">
        <f t="shared" ref="L811:L814" si="1908">J811/12</f>
        <v>170879</v>
      </c>
      <c r="M811" s="309">
        <f t="shared" ref="M811:M814" si="1909">J811/12</f>
        <v>170879</v>
      </c>
      <c r="N811" s="309">
        <f t="shared" ref="N811:N814" si="1910">J811/12</f>
        <v>170879</v>
      </c>
      <c r="O811" s="309">
        <f t="shared" ref="O811:O814" si="1911">J811/12</f>
        <v>170879</v>
      </c>
      <c r="P811" s="309">
        <f t="shared" ref="P811:P814" si="1912">J811/12</f>
        <v>170879</v>
      </c>
      <c r="Q811" s="309">
        <f t="shared" ref="Q811:Q814" si="1913">J811/12</f>
        <v>170879</v>
      </c>
      <c r="R811" s="309">
        <f t="shared" ref="R811:R814" si="1914">J811/12</f>
        <v>170879</v>
      </c>
      <c r="S811" s="309">
        <f t="shared" ref="S811:S814" si="1915">J811/12</f>
        <v>170879</v>
      </c>
      <c r="T811" s="309">
        <f t="shared" ref="T811:T814" si="1916">J811/12</f>
        <v>170879</v>
      </c>
      <c r="U811" s="309">
        <f t="shared" ref="U811:U814" si="1917">J811/12</f>
        <v>170879</v>
      </c>
      <c r="V811" s="309">
        <f t="shared" ref="V811:V814" si="1918">J811/12</f>
        <v>170879</v>
      </c>
    </row>
    <row r="812" spans="1:22" ht="15" customHeight="1" x14ac:dyDescent="0.25">
      <c r="A812" s="41" t="s">
        <v>321</v>
      </c>
      <c r="B812" s="114">
        <v>1525811100</v>
      </c>
      <c r="C812" s="41">
        <v>31111</v>
      </c>
      <c r="D812" s="43" t="s">
        <v>1392</v>
      </c>
      <c r="E812" s="41" t="s">
        <v>419</v>
      </c>
      <c r="F812" s="41">
        <v>1132</v>
      </c>
      <c r="G812" s="275" t="s">
        <v>341</v>
      </c>
      <c r="H812" s="45" t="s">
        <v>416</v>
      </c>
      <c r="I812" s="109" t="s">
        <v>335</v>
      </c>
      <c r="J812" s="291">
        <f>Nómina!U247</f>
        <v>205054.8</v>
      </c>
      <c r="K812" s="309">
        <f t="shared" si="1907"/>
        <v>17087.899999999998</v>
      </c>
      <c r="L812" s="309">
        <f t="shared" si="1908"/>
        <v>17087.899999999998</v>
      </c>
      <c r="M812" s="309">
        <f t="shared" si="1909"/>
        <v>17087.899999999998</v>
      </c>
      <c r="N812" s="309">
        <f t="shared" si="1910"/>
        <v>17087.899999999998</v>
      </c>
      <c r="O812" s="309">
        <f t="shared" si="1911"/>
        <v>17087.899999999998</v>
      </c>
      <c r="P812" s="309">
        <f t="shared" si="1912"/>
        <v>17087.899999999998</v>
      </c>
      <c r="Q812" s="309">
        <f t="shared" si="1913"/>
        <v>17087.899999999998</v>
      </c>
      <c r="R812" s="309">
        <f t="shared" si="1914"/>
        <v>17087.899999999998</v>
      </c>
      <c r="S812" s="309">
        <f t="shared" si="1915"/>
        <v>17087.899999999998</v>
      </c>
      <c r="T812" s="309">
        <f t="shared" si="1916"/>
        <v>17087.899999999998</v>
      </c>
      <c r="U812" s="309">
        <f t="shared" si="1917"/>
        <v>17087.899999999998</v>
      </c>
      <c r="V812" s="309">
        <f t="shared" si="1918"/>
        <v>17087.899999999998</v>
      </c>
    </row>
    <row r="813" spans="1:22" ht="15" customHeight="1" x14ac:dyDescent="0.25">
      <c r="A813" s="41" t="s">
        <v>321</v>
      </c>
      <c r="B813" s="114">
        <v>1525811100</v>
      </c>
      <c r="C813" s="41">
        <v>31111</v>
      </c>
      <c r="D813" s="43" t="s">
        <v>1392</v>
      </c>
      <c r="E813" s="41" t="s">
        <v>419</v>
      </c>
      <c r="F813" s="41">
        <v>1133</v>
      </c>
      <c r="G813" s="275" t="s">
        <v>341</v>
      </c>
      <c r="H813" s="45" t="s">
        <v>416</v>
      </c>
      <c r="I813" s="111" t="s">
        <v>336</v>
      </c>
      <c r="J813" s="291">
        <f>Nómina!V247</f>
        <v>205054.8</v>
      </c>
      <c r="K813" s="309">
        <f t="shared" si="1907"/>
        <v>17087.899999999998</v>
      </c>
      <c r="L813" s="309">
        <f t="shared" si="1908"/>
        <v>17087.899999999998</v>
      </c>
      <c r="M813" s="309">
        <f t="shared" si="1909"/>
        <v>17087.899999999998</v>
      </c>
      <c r="N813" s="309">
        <f t="shared" si="1910"/>
        <v>17087.899999999998</v>
      </c>
      <c r="O813" s="309">
        <f t="shared" si="1911"/>
        <v>17087.899999999998</v>
      </c>
      <c r="P813" s="309">
        <f t="shared" si="1912"/>
        <v>17087.899999999998</v>
      </c>
      <c r="Q813" s="309">
        <f t="shared" si="1913"/>
        <v>17087.899999999998</v>
      </c>
      <c r="R813" s="309">
        <f t="shared" si="1914"/>
        <v>17087.899999999998</v>
      </c>
      <c r="S813" s="309">
        <f t="shared" si="1915"/>
        <v>17087.899999999998</v>
      </c>
      <c r="T813" s="309">
        <f t="shared" si="1916"/>
        <v>17087.899999999998</v>
      </c>
      <c r="U813" s="309">
        <f t="shared" si="1917"/>
        <v>17087.899999999998</v>
      </c>
      <c r="V813" s="309">
        <f t="shared" si="1918"/>
        <v>17087.899999999998</v>
      </c>
    </row>
    <row r="814" spans="1:22" ht="15" customHeight="1" x14ac:dyDescent="0.25">
      <c r="A814" s="41" t="s">
        <v>321</v>
      </c>
      <c r="B814" s="114">
        <v>1525811100</v>
      </c>
      <c r="C814" s="41">
        <v>31111</v>
      </c>
      <c r="D814" s="43" t="s">
        <v>1392</v>
      </c>
      <c r="E814" s="41" t="s">
        <v>419</v>
      </c>
      <c r="F814" s="41">
        <v>1134</v>
      </c>
      <c r="G814" s="275" t="s">
        <v>341</v>
      </c>
      <c r="H814" s="45" t="s">
        <v>416</v>
      </c>
      <c r="I814" s="111" t="s">
        <v>337</v>
      </c>
      <c r="J814" s="291">
        <f>Nómina!W247</f>
        <v>205054.8</v>
      </c>
      <c r="K814" s="309">
        <f t="shared" si="1907"/>
        <v>17087.899999999998</v>
      </c>
      <c r="L814" s="309">
        <f t="shared" si="1908"/>
        <v>17087.899999999998</v>
      </c>
      <c r="M814" s="309">
        <f t="shared" si="1909"/>
        <v>17087.899999999998</v>
      </c>
      <c r="N814" s="309">
        <f t="shared" si="1910"/>
        <v>17087.899999999998</v>
      </c>
      <c r="O814" s="309">
        <f t="shared" si="1911"/>
        <v>17087.899999999998</v>
      </c>
      <c r="P814" s="309">
        <f t="shared" si="1912"/>
        <v>17087.899999999998</v>
      </c>
      <c r="Q814" s="309">
        <f t="shared" si="1913"/>
        <v>17087.899999999998</v>
      </c>
      <c r="R814" s="309">
        <f t="shared" si="1914"/>
        <v>17087.899999999998</v>
      </c>
      <c r="S814" s="309">
        <f t="shared" si="1915"/>
        <v>17087.899999999998</v>
      </c>
      <c r="T814" s="309">
        <f t="shared" si="1916"/>
        <v>17087.899999999998</v>
      </c>
      <c r="U814" s="309">
        <f t="shared" si="1917"/>
        <v>17087.899999999998</v>
      </c>
      <c r="V814" s="309">
        <f t="shared" si="1918"/>
        <v>17087.899999999998</v>
      </c>
    </row>
    <row r="815" spans="1:22" ht="15" customHeight="1" x14ac:dyDescent="0.25">
      <c r="A815" s="41"/>
      <c r="B815" s="114"/>
      <c r="C815" s="41"/>
      <c r="D815" s="43"/>
      <c r="E815" s="41"/>
      <c r="F815" s="44">
        <v>1300</v>
      </c>
      <c r="G815" s="275"/>
      <c r="H815" s="45"/>
      <c r="I815" s="108" t="s">
        <v>328</v>
      </c>
      <c r="J815" s="291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</row>
    <row r="816" spans="1:22" ht="15" customHeight="1" x14ac:dyDescent="0.25">
      <c r="A816" s="41" t="s">
        <v>321</v>
      </c>
      <c r="B816" s="114">
        <v>1525811100</v>
      </c>
      <c r="C816" s="41">
        <v>31111</v>
      </c>
      <c r="D816" s="43" t="s">
        <v>1392</v>
      </c>
      <c r="E816" s="41" t="s">
        <v>419</v>
      </c>
      <c r="F816" s="41">
        <v>1321</v>
      </c>
      <c r="G816" s="275" t="s">
        <v>341</v>
      </c>
      <c r="H816" s="45" t="s">
        <v>416</v>
      </c>
      <c r="I816" s="109" t="s">
        <v>329</v>
      </c>
      <c r="J816" s="291">
        <f>Nómina!Y247</f>
        <v>43819.929863013691</v>
      </c>
      <c r="K816" s="309">
        <f t="shared" ref="K816:K818" si="1919">J816/12</f>
        <v>3651.6608219178074</v>
      </c>
      <c r="L816" s="309">
        <f t="shared" ref="L816:L818" si="1920">J816/12</f>
        <v>3651.6608219178074</v>
      </c>
      <c r="M816" s="309">
        <f t="shared" ref="M816:M818" si="1921">J816/12</f>
        <v>3651.6608219178074</v>
      </c>
      <c r="N816" s="309">
        <f t="shared" ref="N816:N818" si="1922">J816/12</f>
        <v>3651.6608219178074</v>
      </c>
      <c r="O816" s="309">
        <f t="shared" ref="O816:O818" si="1923">J816/12</f>
        <v>3651.6608219178074</v>
      </c>
      <c r="P816" s="309">
        <f t="shared" ref="P816:P818" si="1924">J816/12</f>
        <v>3651.6608219178074</v>
      </c>
      <c r="Q816" s="309">
        <f t="shared" ref="Q816:Q818" si="1925">J816/12</f>
        <v>3651.6608219178074</v>
      </c>
      <c r="R816" s="309">
        <f t="shared" ref="R816:R818" si="1926">J816/12</f>
        <v>3651.6608219178074</v>
      </c>
      <c r="S816" s="309">
        <f t="shared" ref="S816:S818" si="1927">J816/12</f>
        <v>3651.6608219178074</v>
      </c>
      <c r="T816" s="309">
        <f t="shared" ref="T816:T818" si="1928">J816/12</f>
        <v>3651.6608219178074</v>
      </c>
      <c r="U816" s="309">
        <f t="shared" ref="U816:U818" si="1929">J816/12</f>
        <v>3651.6608219178074</v>
      </c>
      <c r="V816" s="309">
        <f t="shared" ref="V816:V818" si="1930">J816/12</f>
        <v>3651.6608219178074</v>
      </c>
    </row>
    <row r="817" spans="1:22" ht="15" customHeight="1" x14ac:dyDescent="0.25">
      <c r="A817" s="41" t="s">
        <v>321</v>
      </c>
      <c r="B817" s="114">
        <v>1525811100</v>
      </c>
      <c r="C817" s="41">
        <v>31111</v>
      </c>
      <c r="D817" s="43" t="s">
        <v>1392</v>
      </c>
      <c r="E817" s="41" t="s">
        <v>419</v>
      </c>
      <c r="F817" s="41">
        <v>1323</v>
      </c>
      <c r="G817" s="275" t="s">
        <v>341</v>
      </c>
      <c r="H817" s="45" t="s">
        <v>416</v>
      </c>
      <c r="I817" s="109" t="s">
        <v>330</v>
      </c>
      <c r="J817" s="291">
        <f>Nómina!Z247</f>
        <v>267437.19452054793</v>
      </c>
      <c r="K817" s="309">
        <f t="shared" si="1919"/>
        <v>22286.432876712326</v>
      </c>
      <c r="L817" s="309">
        <f t="shared" si="1920"/>
        <v>22286.432876712326</v>
      </c>
      <c r="M817" s="309">
        <f t="shared" si="1921"/>
        <v>22286.432876712326</v>
      </c>
      <c r="N817" s="309">
        <f t="shared" si="1922"/>
        <v>22286.432876712326</v>
      </c>
      <c r="O817" s="309">
        <f t="shared" si="1923"/>
        <v>22286.432876712326</v>
      </c>
      <c r="P817" s="309">
        <f t="shared" si="1924"/>
        <v>22286.432876712326</v>
      </c>
      <c r="Q817" s="309">
        <f t="shared" si="1925"/>
        <v>22286.432876712326</v>
      </c>
      <c r="R817" s="309">
        <f t="shared" si="1926"/>
        <v>22286.432876712326</v>
      </c>
      <c r="S817" s="309">
        <f t="shared" si="1927"/>
        <v>22286.432876712326</v>
      </c>
      <c r="T817" s="309">
        <f t="shared" si="1928"/>
        <v>22286.432876712326</v>
      </c>
      <c r="U817" s="309">
        <f t="shared" si="1929"/>
        <v>22286.432876712326</v>
      </c>
      <c r="V817" s="309">
        <f t="shared" si="1930"/>
        <v>22286.432876712326</v>
      </c>
    </row>
    <row r="818" spans="1:22" ht="15" customHeight="1" x14ac:dyDescent="0.25">
      <c r="A818" s="41"/>
      <c r="B818" s="41"/>
      <c r="C818" s="41"/>
      <c r="D818" s="43"/>
      <c r="E818" s="41"/>
      <c r="F818" s="41"/>
      <c r="G818" s="275"/>
      <c r="H818" s="45"/>
      <c r="I818" s="50" t="s">
        <v>338</v>
      </c>
      <c r="J818" s="293">
        <f>SUM(J809:J817)</f>
        <v>2976969.5243835612</v>
      </c>
      <c r="K818" s="312">
        <f t="shared" si="1919"/>
        <v>248080.79369863009</v>
      </c>
      <c r="L818" s="312">
        <f t="shared" si="1920"/>
        <v>248080.79369863009</v>
      </c>
      <c r="M818" s="312">
        <f t="shared" si="1921"/>
        <v>248080.79369863009</v>
      </c>
      <c r="N818" s="312">
        <f t="shared" si="1922"/>
        <v>248080.79369863009</v>
      </c>
      <c r="O818" s="312">
        <f t="shared" si="1923"/>
        <v>248080.79369863009</v>
      </c>
      <c r="P818" s="312">
        <f t="shared" si="1924"/>
        <v>248080.79369863009</v>
      </c>
      <c r="Q818" s="312">
        <f t="shared" si="1925"/>
        <v>248080.79369863009</v>
      </c>
      <c r="R818" s="312">
        <f t="shared" si="1926"/>
        <v>248080.79369863009</v>
      </c>
      <c r="S818" s="312">
        <f t="shared" si="1927"/>
        <v>248080.79369863009</v>
      </c>
      <c r="T818" s="312">
        <f t="shared" si="1928"/>
        <v>248080.79369863009</v>
      </c>
      <c r="U818" s="312">
        <f t="shared" si="1929"/>
        <v>248080.79369863009</v>
      </c>
      <c r="V818" s="312">
        <f t="shared" si="1930"/>
        <v>248080.79369863009</v>
      </c>
    </row>
    <row r="819" spans="1:22" ht="15" customHeight="1" x14ac:dyDescent="0.25">
      <c r="A819" s="41"/>
      <c r="B819" s="41"/>
      <c r="C819" s="41"/>
      <c r="D819" s="43"/>
      <c r="E819" s="41"/>
      <c r="F819" s="104" t="s">
        <v>816</v>
      </c>
      <c r="G819" s="275"/>
      <c r="H819" s="45"/>
      <c r="I819" s="108" t="s">
        <v>817</v>
      </c>
      <c r="J819" s="291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</row>
    <row r="820" spans="1:22" ht="15" customHeight="1" x14ac:dyDescent="0.25">
      <c r="A820" s="41"/>
      <c r="B820" s="41"/>
      <c r="C820" s="41"/>
      <c r="D820" s="43"/>
      <c r="E820" s="41"/>
      <c r="F820" s="104" t="s">
        <v>919</v>
      </c>
      <c r="G820" s="275"/>
      <c r="H820" s="45"/>
      <c r="I820" s="108" t="s">
        <v>927</v>
      </c>
      <c r="J820" s="291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</row>
    <row r="821" spans="1:22" ht="15" customHeight="1" x14ac:dyDescent="0.25">
      <c r="A821" s="41" t="s">
        <v>321</v>
      </c>
      <c r="B821" s="126">
        <v>1125100000</v>
      </c>
      <c r="C821" s="41">
        <v>31111</v>
      </c>
      <c r="D821" s="43" t="s">
        <v>1392</v>
      </c>
      <c r="E821" s="41" t="s">
        <v>419</v>
      </c>
      <c r="F821" s="43" t="s">
        <v>1122</v>
      </c>
      <c r="G821" s="275" t="s">
        <v>341</v>
      </c>
      <c r="H821" s="45" t="s">
        <v>416</v>
      </c>
      <c r="I821" s="109" t="s">
        <v>822</v>
      </c>
      <c r="J821" s="291">
        <v>10000</v>
      </c>
      <c r="K821" s="309">
        <f t="shared" ref="K821" si="1931">J821/12</f>
        <v>833.33333333333337</v>
      </c>
      <c r="L821" s="309">
        <f t="shared" ref="L821" si="1932">J821/12</f>
        <v>833.33333333333337</v>
      </c>
      <c r="M821" s="309">
        <f t="shared" ref="M821" si="1933">J821/12</f>
        <v>833.33333333333337</v>
      </c>
      <c r="N821" s="309">
        <f t="shared" ref="N821" si="1934">J821/12</f>
        <v>833.33333333333337</v>
      </c>
      <c r="O821" s="309">
        <f t="shared" ref="O821" si="1935">J821/12</f>
        <v>833.33333333333337</v>
      </c>
      <c r="P821" s="309">
        <f t="shared" ref="P821" si="1936">J821/12</f>
        <v>833.33333333333337</v>
      </c>
      <c r="Q821" s="309">
        <f t="shared" ref="Q821" si="1937">J821/12</f>
        <v>833.33333333333337</v>
      </c>
      <c r="R821" s="309">
        <f t="shared" ref="R821" si="1938">J821/12</f>
        <v>833.33333333333337</v>
      </c>
      <c r="S821" s="309">
        <f t="shared" ref="S821" si="1939">J821/12</f>
        <v>833.33333333333337</v>
      </c>
      <c r="T821" s="309">
        <f t="shared" ref="T821" si="1940">J821/12</f>
        <v>833.33333333333337</v>
      </c>
      <c r="U821" s="309">
        <f t="shared" ref="U821" si="1941">J821/12</f>
        <v>833.33333333333337</v>
      </c>
      <c r="V821" s="309">
        <f t="shared" ref="V821" si="1942">J821/12</f>
        <v>833.33333333333337</v>
      </c>
    </row>
    <row r="822" spans="1:22" ht="15" customHeight="1" x14ac:dyDescent="0.25">
      <c r="A822" s="41"/>
      <c r="B822" s="41"/>
      <c r="C822" s="41"/>
      <c r="D822" s="43"/>
      <c r="E822" s="41"/>
      <c r="F822" s="104" t="s">
        <v>877</v>
      </c>
      <c r="G822" s="275"/>
      <c r="H822" s="45"/>
      <c r="I822" s="108" t="s">
        <v>823</v>
      </c>
      <c r="J822" s="291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</row>
    <row r="823" spans="1:22" ht="15" customHeight="1" x14ac:dyDescent="0.25">
      <c r="A823" s="41" t="s">
        <v>321</v>
      </c>
      <c r="B823" s="126">
        <v>1125100000</v>
      </c>
      <c r="C823" s="41">
        <v>31111</v>
      </c>
      <c r="D823" s="43" t="s">
        <v>1392</v>
      </c>
      <c r="E823" s="41" t="s">
        <v>419</v>
      </c>
      <c r="F823" s="43" t="s">
        <v>1123</v>
      </c>
      <c r="G823" s="275" t="s">
        <v>341</v>
      </c>
      <c r="H823" s="45" t="s">
        <v>416</v>
      </c>
      <c r="I823" s="109" t="s">
        <v>824</v>
      </c>
      <c r="J823" s="291">
        <v>10000</v>
      </c>
      <c r="K823" s="309">
        <f t="shared" ref="K823:K824" si="1943">J823/12</f>
        <v>833.33333333333337</v>
      </c>
      <c r="L823" s="309">
        <f t="shared" ref="L823:L824" si="1944">J823/12</f>
        <v>833.33333333333337</v>
      </c>
      <c r="M823" s="309">
        <f t="shared" ref="M823:M824" si="1945">J823/12</f>
        <v>833.33333333333337</v>
      </c>
      <c r="N823" s="309">
        <f t="shared" ref="N823:N824" si="1946">J823/12</f>
        <v>833.33333333333337</v>
      </c>
      <c r="O823" s="309">
        <f t="shared" ref="O823:O824" si="1947">J823/12</f>
        <v>833.33333333333337</v>
      </c>
      <c r="P823" s="309">
        <f t="shared" ref="P823:P824" si="1948">J823/12</f>
        <v>833.33333333333337</v>
      </c>
      <c r="Q823" s="309">
        <f t="shared" ref="Q823:Q824" si="1949">J823/12</f>
        <v>833.33333333333337</v>
      </c>
      <c r="R823" s="309">
        <f t="shared" ref="R823:R824" si="1950">J823/12</f>
        <v>833.33333333333337</v>
      </c>
      <c r="S823" s="309">
        <f t="shared" ref="S823:S824" si="1951">J823/12</f>
        <v>833.33333333333337</v>
      </c>
      <c r="T823" s="309">
        <f t="shared" ref="T823:T824" si="1952">J823/12</f>
        <v>833.33333333333337</v>
      </c>
      <c r="U823" s="309">
        <f t="shared" ref="U823:U824" si="1953">J823/12</f>
        <v>833.33333333333337</v>
      </c>
      <c r="V823" s="309">
        <f t="shared" ref="V823:V824" si="1954">J823/12</f>
        <v>833.33333333333337</v>
      </c>
    </row>
    <row r="824" spans="1:22" ht="15" customHeight="1" x14ac:dyDescent="0.25">
      <c r="A824" s="41"/>
      <c r="B824" s="41"/>
      <c r="C824" s="41"/>
      <c r="D824" s="43"/>
      <c r="E824" s="41"/>
      <c r="F824" s="43"/>
      <c r="G824" s="275"/>
      <c r="H824" s="45"/>
      <c r="I824" s="50" t="s">
        <v>825</v>
      </c>
      <c r="J824" s="293">
        <f>SUM(J819:J823)</f>
        <v>20000</v>
      </c>
      <c r="K824" s="312">
        <f t="shared" si="1943"/>
        <v>1666.6666666666667</v>
      </c>
      <c r="L824" s="312">
        <f t="shared" si="1944"/>
        <v>1666.6666666666667</v>
      </c>
      <c r="M824" s="312">
        <f t="shared" si="1945"/>
        <v>1666.6666666666667</v>
      </c>
      <c r="N824" s="312">
        <f t="shared" si="1946"/>
        <v>1666.6666666666667</v>
      </c>
      <c r="O824" s="312">
        <f t="shared" si="1947"/>
        <v>1666.6666666666667</v>
      </c>
      <c r="P824" s="312">
        <f t="shared" si="1948"/>
        <v>1666.6666666666667</v>
      </c>
      <c r="Q824" s="312">
        <f t="shared" si="1949"/>
        <v>1666.6666666666667</v>
      </c>
      <c r="R824" s="312">
        <f t="shared" si="1950"/>
        <v>1666.6666666666667</v>
      </c>
      <c r="S824" s="312">
        <f t="shared" si="1951"/>
        <v>1666.6666666666667</v>
      </c>
      <c r="T824" s="312">
        <f t="shared" si="1952"/>
        <v>1666.6666666666667</v>
      </c>
      <c r="U824" s="312">
        <f t="shared" si="1953"/>
        <v>1666.6666666666667</v>
      </c>
      <c r="V824" s="312">
        <f t="shared" si="1954"/>
        <v>1666.6666666666667</v>
      </c>
    </row>
    <row r="825" spans="1:22" ht="15" customHeight="1" x14ac:dyDescent="0.25">
      <c r="A825" s="41"/>
      <c r="B825" s="41"/>
      <c r="C825" s="41"/>
      <c r="D825" s="43"/>
      <c r="E825" s="41"/>
      <c r="F825" s="104" t="s">
        <v>811</v>
      </c>
      <c r="G825" s="275"/>
      <c r="H825" s="45"/>
      <c r="I825" s="108" t="s">
        <v>812</v>
      </c>
      <c r="J825" s="291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</row>
    <row r="826" spans="1:22" ht="24.95" customHeight="1" x14ac:dyDescent="0.25">
      <c r="A826" s="41"/>
      <c r="B826" s="41"/>
      <c r="C826" s="41"/>
      <c r="D826" s="43"/>
      <c r="E826" s="41"/>
      <c r="F826" s="104" t="s">
        <v>879</v>
      </c>
      <c r="G826" s="275"/>
      <c r="H826" s="45"/>
      <c r="I826" s="108" t="s">
        <v>826</v>
      </c>
      <c r="J826" s="291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</row>
    <row r="827" spans="1:22" ht="15" customHeight="1" x14ac:dyDescent="0.25">
      <c r="A827" s="41" t="s">
        <v>321</v>
      </c>
      <c r="B827" s="126">
        <v>1125100000</v>
      </c>
      <c r="C827" s="41">
        <v>31111</v>
      </c>
      <c r="D827" s="43" t="s">
        <v>1392</v>
      </c>
      <c r="E827" s="41" t="s">
        <v>419</v>
      </c>
      <c r="F827" s="43" t="s">
        <v>1100</v>
      </c>
      <c r="G827" s="275" t="s">
        <v>341</v>
      </c>
      <c r="H827" s="45" t="s">
        <v>416</v>
      </c>
      <c r="I827" s="109" t="s">
        <v>827</v>
      </c>
      <c r="J827" s="291">
        <v>10000</v>
      </c>
      <c r="K827" s="309">
        <f t="shared" ref="K827" si="1955">J827/12</f>
        <v>833.33333333333337</v>
      </c>
      <c r="L827" s="309">
        <f t="shared" ref="L827" si="1956">J827/12</f>
        <v>833.33333333333337</v>
      </c>
      <c r="M827" s="309">
        <f t="shared" ref="M827" si="1957">J827/12</f>
        <v>833.33333333333337</v>
      </c>
      <c r="N827" s="309">
        <f t="shared" ref="N827" si="1958">J827/12</f>
        <v>833.33333333333337</v>
      </c>
      <c r="O827" s="309">
        <f t="shared" ref="O827" si="1959">J827/12</f>
        <v>833.33333333333337</v>
      </c>
      <c r="P827" s="309">
        <f t="shared" ref="P827" si="1960">J827/12</f>
        <v>833.33333333333337</v>
      </c>
      <c r="Q827" s="309">
        <f t="shared" ref="Q827" si="1961">J827/12</f>
        <v>833.33333333333337</v>
      </c>
      <c r="R827" s="309">
        <f t="shared" ref="R827" si="1962">J827/12</f>
        <v>833.33333333333337</v>
      </c>
      <c r="S827" s="309">
        <f t="shared" ref="S827" si="1963">J827/12</f>
        <v>833.33333333333337</v>
      </c>
      <c r="T827" s="309">
        <f t="shared" ref="T827" si="1964">J827/12</f>
        <v>833.33333333333337</v>
      </c>
      <c r="U827" s="309">
        <f t="shared" ref="U827" si="1965">J827/12</f>
        <v>833.33333333333337</v>
      </c>
      <c r="V827" s="309">
        <f t="shared" ref="V827" si="1966">J827/12</f>
        <v>833.33333333333337</v>
      </c>
    </row>
    <row r="828" spans="1:22" ht="15" customHeight="1" x14ac:dyDescent="0.25">
      <c r="A828" s="41"/>
      <c r="B828" s="41"/>
      <c r="C828" s="41"/>
      <c r="D828" s="43"/>
      <c r="E828" s="41"/>
      <c r="F828" s="104" t="s">
        <v>880</v>
      </c>
      <c r="G828" s="275"/>
      <c r="H828" s="45"/>
      <c r="I828" s="108" t="s">
        <v>828</v>
      </c>
      <c r="J828" s="291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</row>
    <row r="829" spans="1:22" ht="15" customHeight="1" x14ac:dyDescent="0.25">
      <c r="A829" s="41" t="s">
        <v>321</v>
      </c>
      <c r="B829" s="126">
        <v>1125100000</v>
      </c>
      <c r="C829" s="41">
        <v>31111</v>
      </c>
      <c r="D829" s="43" t="s">
        <v>1392</v>
      </c>
      <c r="E829" s="41" t="s">
        <v>419</v>
      </c>
      <c r="F829" s="43" t="s">
        <v>1140</v>
      </c>
      <c r="G829" s="275" t="s">
        <v>341</v>
      </c>
      <c r="H829" s="45" t="s">
        <v>416</v>
      </c>
      <c r="I829" s="109" t="s">
        <v>830</v>
      </c>
      <c r="J829" s="291">
        <v>3000</v>
      </c>
      <c r="K829" s="309">
        <f t="shared" ref="K829:K830" si="1967">J829/12</f>
        <v>250</v>
      </c>
      <c r="L829" s="309">
        <f t="shared" ref="L829:L830" si="1968">J829/12</f>
        <v>250</v>
      </c>
      <c r="M829" s="309">
        <f t="shared" ref="M829:M830" si="1969">J829/12</f>
        <v>250</v>
      </c>
      <c r="N829" s="309">
        <f t="shared" ref="N829:N830" si="1970">J829/12</f>
        <v>250</v>
      </c>
      <c r="O829" s="309">
        <f t="shared" ref="O829:O830" si="1971">J829/12</f>
        <v>250</v>
      </c>
      <c r="P829" s="309">
        <f t="shared" ref="P829:P830" si="1972">J829/12</f>
        <v>250</v>
      </c>
      <c r="Q829" s="309">
        <f t="shared" ref="Q829:Q830" si="1973">J829/12</f>
        <v>250</v>
      </c>
      <c r="R829" s="309">
        <f t="shared" ref="R829:R830" si="1974">J829/12</f>
        <v>250</v>
      </c>
      <c r="S829" s="309">
        <f t="shared" ref="S829:S830" si="1975">J829/12</f>
        <v>250</v>
      </c>
      <c r="T829" s="309">
        <f t="shared" ref="T829:T830" si="1976">J829/12</f>
        <v>250</v>
      </c>
      <c r="U829" s="309">
        <f t="shared" ref="U829:U830" si="1977">J829/12</f>
        <v>250</v>
      </c>
      <c r="V829" s="309">
        <f t="shared" ref="V829:V830" si="1978">J829/12</f>
        <v>250</v>
      </c>
    </row>
    <row r="830" spans="1:22" ht="15" customHeight="1" x14ac:dyDescent="0.25">
      <c r="A830" s="41" t="s">
        <v>321</v>
      </c>
      <c r="B830" s="126">
        <v>1125100000</v>
      </c>
      <c r="C830" s="41">
        <v>31111</v>
      </c>
      <c r="D830" s="43" t="s">
        <v>1392</v>
      </c>
      <c r="E830" s="41" t="s">
        <v>419</v>
      </c>
      <c r="F830" s="43" t="s">
        <v>1141</v>
      </c>
      <c r="G830" s="275" t="s">
        <v>341</v>
      </c>
      <c r="H830" s="45" t="s">
        <v>416</v>
      </c>
      <c r="I830" s="109" t="s">
        <v>829</v>
      </c>
      <c r="J830" s="291">
        <v>5000</v>
      </c>
      <c r="K830" s="309">
        <f t="shared" si="1967"/>
        <v>416.66666666666669</v>
      </c>
      <c r="L830" s="309">
        <f t="shared" si="1968"/>
        <v>416.66666666666669</v>
      </c>
      <c r="M830" s="309">
        <f t="shared" si="1969"/>
        <v>416.66666666666669</v>
      </c>
      <c r="N830" s="309">
        <f t="shared" si="1970"/>
        <v>416.66666666666669</v>
      </c>
      <c r="O830" s="309">
        <f t="shared" si="1971"/>
        <v>416.66666666666669</v>
      </c>
      <c r="P830" s="309">
        <f t="shared" si="1972"/>
        <v>416.66666666666669</v>
      </c>
      <c r="Q830" s="309">
        <f t="shared" si="1973"/>
        <v>416.66666666666669</v>
      </c>
      <c r="R830" s="309">
        <f t="shared" si="1974"/>
        <v>416.66666666666669</v>
      </c>
      <c r="S830" s="309">
        <f t="shared" si="1975"/>
        <v>416.66666666666669</v>
      </c>
      <c r="T830" s="309">
        <f t="shared" si="1976"/>
        <v>416.66666666666669</v>
      </c>
      <c r="U830" s="309">
        <f t="shared" si="1977"/>
        <v>416.66666666666669</v>
      </c>
      <c r="V830" s="309">
        <f t="shared" si="1978"/>
        <v>416.66666666666669</v>
      </c>
    </row>
    <row r="831" spans="1:22" ht="15" customHeight="1" x14ac:dyDescent="0.25">
      <c r="A831" s="41"/>
      <c r="B831" s="41"/>
      <c r="C831" s="41"/>
      <c r="D831" s="43"/>
      <c r="E831" s="41"/>
      <c r="F831" s="104" t="s">
        <v>882</v>
      </c>
      <c r="G831" s="275"/>
      <c r="H831" s="45"/>
      <c r="I831" s="108" t="s">
        <v>831</v>
      </c>
      <c r="J831" s="291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</row>
    <row r="832" spans="1:22" ht="15" customHeight="1" x14ac:dyDescent="0.25">
      <c r="A832" s="41" t="s">
        <v>321</v>
      </c>
      <c r="B832" s="126">
        <v>1125100000</v>
      </c>
      <c r="C832" s="41">
        <v>31111</v>
      </c>
      <c r="D832" s="43" t="s">
        <v>1392</v>
      </c>
      <c r="E832" s="41" t="s">
        <v>419</v>
      </c>
      <c r="F832" s="104" t="s">
        <v>1142</v>
      </c>
      <c r="G832" s="275" t="s">
        <v>855</v>
      </c>
      <c r="H832" s="45" t="s">
        <v>352</v>
      </c>
      <c r="I832" s="108" t="s">
        <v>883</v>
      </c>
      <c r="J832" s="292">
        <f>SUM(J833:J834)</f>
        <v>35000</v>
      </c>
      <c r="K832" s="313">
        <f t="shared" ref="K832:K835" si="1979">J832/12</f>
        <v>2916.6666666666665</v>
      </c>
      <c r="L832" s="313">
        <f t="shared" ref="L832:L835" si="1980">J832/12</f>
        <v>2916.6666666666665</v>
      </c>
      <c r="M832" s="313">
        <f t="shared" ref="M832:M835" si="1981">J832/12</f>
        <v>2916.6666666666665</v>
      </c>
      <c r="N832" s="313">
        <f t="shared" ref="N832:N835" si="1982">J832/12</f>
        <v>2916.6666666666665</v>
      </c>
      <c r="O832" s="313">
        <f t="shared" ref="O832:O835" si="1983">J832/12</f>
        <v>2916.6666666666665</v>
      </c>
      <c r="P832" s="313">
        <f t="shared" ref="P832:P835" si="1984">J832/12</f>
        <v>2916.6666666666665</v>
      </c>
      <c r="Q832" s="313">
        <f t="shared" ref="Q832:Q835" si="1985">J832/12</f>
        <v>2916.6666666666665</v>
      </c>
      <c r="R832" s="313">
        <f t="shared" ref="R832:R835" si="1986">J832/12</f>
        <v>2916.6666666666665</v>
      </c>
      <c r="S832" s="313">
        <f t="shared" ref="S832:S835" si="1987">J832/12</f>
        <v>2916.6666666666665</v>
      </c>
      <c r="T832" s="313">
        <f t="shared" ref="T832:T835" si="1988">J832/12</f>
        <v>2916.6666666666665</v>
      </c>
      <c r="U832" s="313">
        <f t="shared" ref="U832:U835" si="1989">J832/12</f>
        <v>2916.6666666666665</v>
      </c>
      <c r="V832" s="313">
        <f t="shared" ref="V832:V835" si="1990">J832/12</f>
        <v>2916.6666666666665</v>
      </c>
    </row>
    <row r="833" spans="1:22" ht="15" customHeight="1" x14ac:dyDescent="0.25">
      <c r="A833" s="41"/>
      <c r="B833" s="126"/>
      <c r="C833" s="41"/>
      <c r="D833" s="43"/>
      <c r="E833" s="41"/>
      <c r="F833" s="43" t="s">
        <v>324</v>
      </c>
      <c r="G833" s="275"/>
      <c r="H833" s="45"/>
      <c r="I833" s="109" t="s">
        <v>1066</v>
      </c>
      <c r="J833" s="291">
        <v>25000</v>
      </c>
      <c r="K833" s="309">
        <f t="shared" si="1979"/>
        <v>2083.3333333333335</v>
      </c>
      <c r="L833" s="309">
        <f t="shared" si="1980"/>
        <v>2083.3333333333335</v>
      </c>
      <c r="M833" s="309">
        <f t="shared" si="1981"/>
        <v>2083.3333333333335</v>
      </c>
      <c r="N833" s="309">
        <f t="shared" si="1982"/>
        <v>2083.3333333333335</v>
      </c>
      <c r="O833" s="309">
        <f t="shared" si="1983"/>
        <v>2083.3333333333335</v>
      </c>
      <c r="P833" s="309">
        <f t="shared" si="1984"/>
        <v>2083.3333333333335</v>
      </c>
      <c r="Q833" s="309">
        <f t="shared" si="1985"/>
        <v>2083.3333333333335</v>
      </c>
      <c r="R833" s="309">
        <f t="shared" si="1986"/>
        <v>2083.3333333333335</v>
      </c>
      <c r="S833" s="309">
        <f t="shared" si="1987"/>
        <v>2083.3333333333335</v>
      </c>
      <c r="T833" s="309">
        <f t="shared" si="1988"/>
        <v>2083.3333333333335</v>
      </c>
      <c r="U833" s="309">
        <f t="shared" si="1989"/>
        <v>2083.3333333333335</v>
      </c>
      <c r="V833" s="309">
        <f t="shared" si="1990"/>
        <v>2083.3333333333335</v>
      </c>
    </row>
    <row r="834" spans="1:22" ht="15" customHeight="1" x14ac:dyDescent="0.25">
      <c r="A834" s="41"/>
      <c r="B834" s="126"/>
      <c r="C834" s="41"/>
      <c r="D834" s="43"/>
      <c r="E834" s="41"/>
      <c r="F834" s="43" t="s">
        <v>333</v>
      </c>
      <c r="G834" s="275"/>
      <c r="H834" s="45"/>
      <c r="I834" s="109" t="s">
        <v>1067</v>
      </c>
      <c r="J834" s="291">
        <v>10000</v>
      </c>
      <c r="K834" s="309">
        <f t="shared" si="1979"/>
        <v>833.33333333333337</v>
      </c>
      <c r="L834" s="309">
        <f t="shared" si="1980"/>
        <v>833.33333333333337</v>
      </c>
      <c r="M834" s="309">
        <f t="shared" si="1981"/>
        <v>833.33333333333337</v>
      </c>
      <c r="N834" s="309">
        <f t="shared" si="1982"/>
        <v>833.33333333333337</v>
      </c>
      <c r="O834" s="309">
        <f t="shared" si="1983"/>
        <v>833.33333333333337</v>
      </c>
      <c r="P834" s="309">
        <f t="shared" si="1984"/>
        <v>833.33333333333337</v>
      </c>
      <c r="Q834" s="309">
        <f t="shared" si="1985"/>
        <v>833.33333333333337</v>
      </c>
      <c r="R834" s="309">
        <f t="shared" si="1986"/>
        <v>833.33333333333337</v>
      </c>
      <c r="S834" s="309">
        <f t="shared" si="1987"/>
        <v>833.33333333333337</v>
      </c>
      <c r="T834" s="309">
        <f t="shared" si="1988"/>
        <v>833.33333333333337</v>
      </c>
      <c r="U834" s="309">
        <f t="shared" si="1989"/>
        <v>833.33333333333337</v>
      </c>
      <c r="V834" s="309">
        <f t="shared" si="1990"/>
        <v>833.33333333333337</v>
      </c>
    </row>
    <row r="835" spans="1:22" ht="15" customHeight="1" x14ac:dyDescent="0.25">
      <c r="A835" s="41"/>
      <c r="B835" s="41"/>
      <c r="C835" s="41"/>
      <c r="D835" s="43"/>
      <c r="E835" s="41"/>
      <c r="F835" s="43"/>
      <c r="G835" s="275"/>
      <c r="H835" s="45"/>
      <c r="I835" s="50" t="s">
        <v>833</v>
      </c>
      <c r="J835" s="293">
        <f>SUM(J825:J834)-J832</f>
        <v>53000</v>
      </c>
      <c r="K835" s="312">
        <f t="shared" si="1979"/>
        <v>4416.666666666667</v>
      </c>
      <c r="L835" s="312">
        <f t="shared" si="1980"/>
        <v>4416.666666666667</v>
      </c>
      <c r="M835" s="312">
        <f t="shared" si="1981"/>
        <v>4416.666666666667</v>
      </c>
      <c r="N835" s="312">
        <f t="shared" si="1982"/>
        <v>4416.666666666667</v>
      </c>
      <c r="O835" s="312">
        <f t="shared" si="1983"/>
        <v>4416.666666666667</v>
      </c>
      <c r="P835" s="312">
        <f t="shared" si="1984"/>
        <v>4416.666666666667</v>
      </c>
      <c r="Q835" s="312">
        <f t="shared" si="1985"/>
        <v>4416.666666666667</v>
      </c>
      <c r="R835" s="312">
        <f t="shared" si="1986"/>
        <v>4416.666666666667</v>
      </c>
      <c r="S835" s="312">
        <f t="shared" si="1987"/>
        <v>4416.666666666667</v>
      </c>
      <c r="T835" s="312">
        <f t="shared" si="1988"/>
        <v>4416.666666666667</v>
      </c>
      <c r="U835" s="312">
        <f t="shared" si="1989"/>
        <v>4416.666666666667</v>
      </c>
      <c r="V835" s="312">
        <f t="shared" si="1990"/>
        <v>4416.666666666667</v>
      </c>
    </row>
    <row r="836" spans="1:22" ht="15" customHeight="1" x14ac:dyDescent="0.25">
      <c r="A836" s="41"/>
      <c r="B836" s="41"/>
      <c r="C836" s="41"/>
      <c r="D836" s="43"/>
      <c r="E836" s="41"/>
      <c r="F836" s="104" t="s">
        <v>892</v>
      </c>
      <c r="G836" s="275"/>
      <c r="H836" s="45"/>
      <c r="I836" s="108" t="s">
        <v>894</v>
      </c>
      <c r="J836" s="291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</row>
    <row r="837" spans="1:22" ht="15" customHeight="1" x14ac:dyDescent="0.25">
      <c r="A837" s="41"/>
      <c r="B837" s="41"/>
      <c r="C837" s="41"/>
      <c r="D837" s="43"/>
      <c r="E837" s="41"/>
      <c r="F837" s="104" t="s">
        <v>893</v>
      </c>
      <c r="G837" s="275"/>
      <c r="H837" s="45"/>
      <c r="I837" s="108" t="s">
        <v>899</v>
      </c>
      <c r="J837" s="291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</row>
    <row r="838" spans="1:22" ht="15" customHeight="1" x14ac:dyDescent="0.25">
      <c r="A838" s="41" t="s">
        <v>321</v>
      </c>
      <c r="B838" s="126">
        <v>1125100000</v>
      </c>
      <c r="C838" s="41">
        <v>31111</v>
      </c>
      <c r="D838" s="43" t="s">
        <v>1392</v>
      </c>
      <c r="E838" s="41" t="s">
        <v>419</v>
      </c>
      <c r="F838" s="104" t="s">
        <v>1144</v>
      </c>
      <c r="G838" s="275" t="s">
        <v>341</v>
      </c>
      <c r="H838" s="45" t="s">
        <v>416</v>
      </c>
      <c r="I838" s="108" t="s">
        <v>901</v>
      </c>
      <c r="J838" s="292">
        <f>SUM(J839:J841)</f>
        <v>3000000</v>
      </c>
      <c r="K838" s="309">
        <f t="shared" ref="K838:K848" si="1991">J838/12</f>
        <v>250000</v>
      </c>
      <c r="L838" s="309">
        <f t="shared" ref="L838:L848" si="1992">J838/12</f>
        <v>250000</v>
      </c>
      <c r="M838" s="309">
        <f t="shared" ref="M838:M848" si="1993">J838/12</f>
        <v>250000</v>
      </c>
      <c r="N838" s="309">
        <f t="shared" ref="N838:N848" si="1994">J838/12</f>
        <v>250000</v>
      </c>
      <c r="O838" s="309">
        <f t="shared" ref="O838:O848" si="1995">J838/12</f>
        <v>250000</v>
      </c>
      <c r="P838" s="309">
        <f t="shared" ref="P838:P848" si="1996">J838/12</f>
        <v>250000</v>
      </c>
      <c r="Q838" s="309">
        <f t="shared" ref="Q838:Q848" si="1997">J838/12</f>
        <v>250000</v>
      </c>
      <c r="R838" s="309">
        <f t="shared" ref="R838:R848" si="1998">J838/12</f>
        <v>250000</v>
      </c>
      <c r="S838" s="309">
        <f t="shared" ref="S838:S848" si="1999">J838/12</f>
        <v>250000</v>
      </c>
      <c r="T838" s="309">
        <f t="shared" ref="T838:T848" si="2000">J838/12</f>
        <v>250000</v>
      </c>
      <c r="U838" s="309">
        <f t="shared" ref="U838:U848" si="2001">J838/12</f>
        <v>250000</v>
      </c>
      <c r="V838" s="309">
        <f t="shared" ref="V838:V848" si="2002">J838/12</f>
        <v>250000</v>
      </c>
    </row>
    <row r="839" spans="1:22" ht="15" customHeight="1" x14ac:dyDescent="0.25">
      <c r="A839" s="41"/>
      <c r="B839" s="41"/>
      <c r="C839" s="41"/>
      <c r="D839" s="43"/>
      <c r="E839" s="41"/>
      <c r="F839" s="43" t="s">
        <v>324</v>
      </c>
      <c r="G839" s="275"/>
      <c r="H839" s="45"/>
      <c r="I839" s="109" t="s">
        <v>1068</v>
      </c>
      <c r="J839" s="291">
        <v>1000000</v>
      </c>
      <c r="K839" s="309">
        <f t="shared" si="1991"/>
        <v>83333.333333333328</v>
      </c>
      <c r="L839" s="309">
        <f t="shared" si="1992"/>
        <v>83333.333333333328</v>
      </c>
      <c r="M839" s="309">
        <f t="shared" si="1993"/>
        <v>83333.333333333328</v>
      </c>
      <c r="N839" s="309">
        <f t="shared" si="1994"/>
        <v>83333.333333333328</v>
      </c>
      <c r="O839" s="309">
        <f t="shared" si="1995"/>
        <v>83333.333333333328</v>
      </c>
      <c r="P839" s="309">
        <f t="shared" si="1996"/>
        <v>83333.333333333328</v>
      </c>
      <c r="Q839" s="309">
        <f t="shared" si="1997"/>
        <v>83333.333333333328</v>
      </c>
      <c r="R839" s="309">
        <f t="shared" si="1998"/>
        <v>83333.333333333328</v>
      </c>
      <c r="S839" s="309">
        <f t="shared" si="1999"/>
        <v>83333.333333333328</v>
      </c>
      <c r="T839" s="309">
        <f t="shared" si="2000"/>
        <v>83333.333333333328</v>
      </c>
      <c r="U839" s="309">
        <f t="shared" si="2001"/>
        <v>83333.333333333328</v>
      </c>
      <c r="V839" s="309">
        <f t="shared" si="2002"/>
        <v>83333.333333333328</v>
      </c>
    </row>
    <row r="840" spans="1:22" ht="15" customHeight="1" x14ac:dyDescent="0.25">
      <c r="A840" s="41"/>
      <c r="B840" s="41"/>
      <c r="C840" s="41"/>
      <c r="D840" s="43"/>
      <c r="E840" s="41"/>
      <c r="F840" s="43" t="s">
        <v>333</v>
      </c>
      <c r="G840" s="275"/>
      <c r="H840" s="45"/>
      <c r="I840" s="109" t="s">
        <v>1069</v>
      </c>
      <c r="J840" s="291">
        <v>1000000</v>
      </c>
      <c r="K840" s="309">
        <f t="shared" si="1991"/>
        <v>83333.333333333328</v>
      </c>
      <c r="L840" s="309">
        <f t="shared" si="1992"/>
        <v>83333.333333333328</v>
      </c>
      <c r="M840" s="309">
        <f t="shared" si="1993"/>
        <v>83333.333333333328</v>
      </c>
      <c r="N840" s="309">
        <f t="shared" si="1994"/>
        <v>83333.333333333328</v>
      </c>
      <c r="O840" s="309">
        <f t="shared" si="1995"/>
        <v>83333.333333333328</v>
      </c>
      <c r="P840" s="309">
        <f t="shared" si="1996"/>
        <v>83333.333333333328</v>
      </c>
      <c r="Q840" s="309">
        <f t="shared" si="1997"/>
        <v>83333.333333333328</v>
      </c>
      <c r="R840" s="309">
        <f t="shared" si="1998"/>
        <v>83333.333333333328</v>
      </c>
      <c r="S840" s="309">
        <f t="shared" si="1999"/>
        <v>83333.333333333328</v>
      </c>
      <c r="T840" s="309">
        <f t="shared" si="2000"/>
        <v>83333.333333333328</v>
      </c>
      <c r="U840" s="309">
        <f t="shared" si="2001"/>
        <v>83333.333333333328</v>
      </c>
      <c r="V840" s="309">
        <f t="shared" si="2002"/>
        <v>83333.333333333328</v>
      </c>
    </row>
    <row r="841" spans="1:22" ht="15" customHeight="1" x14ac:dyDescent="0.25">
      <c r="A841" s="41"/>
      <c r="B841" s="41"/>
      <c r="C841" s="41"/>
      <c r="D841" s="43"/>
      <c r="E841" s="41"/>
      <c r="F841" s="43" t="s">
        <v>348</v>
      </c>
      <c r="G841" s="275"/>
      <c r="H841" s="45"/>
      <c r="I841" s="109" t="s">
        <v>1070</v>
      </c>
      <c r="J841" s="291">
        <v>1000000</v>
      </c>
      <c r="K841" s="309">
        <f t="shared" si="1991"/>
        <v>83333.333333333328</v>
      </c>
      <c r="L841" s="309">
        <f t="shared" si="1992"/>
        <v>83333.333333333328</v>
      </c>
      <c r="M841" s="309">
        <f t="shared" si="1993"/>
        <v>83333.333333333328</v>
      </c>
      <c r="N841" s="309">
        <f t="shared" si="1994"/>
        <v>83333.333333333328</v>
      </c>
      <c r="O841" s="309">
        <f t="shared" si="1995"/>
        <v>83333.333333333328</v>
      </c>
      <c r="P841" s="309">
        <f t="shared" si="1996"/>
        <v>83333.333333333328</v>
      </c>
      <c r="Q841" s="309">
        <f t="shared" si="1997"/>
        <v>83333.333333333328</v>
      </c>
      <c r="R841" s="309">
        <f t="shared" si="1998"/>
        <v>83333.333333333328</v>
      </c>
      <c r="S841" s="309">
        <f t="shared" si="1999"/>
        <v>83333.333333333328</v>
      </c>
      <c r="T841" s="309">
        <f t="shared" si="2000"/>
        <v>83333.333333333328</v>
      </c>
      <c r="U841" s="309">
        <f t="shared" si="2001"/>
        <v>83333.333333333328</v>
      </c>
      <c r="V841" s="309">
        <f t="shared" si="2002"/>
        <v>83333.333333333328</v>
      </c>
    </row>
    <row r="842" spans="1:22" ht="15" customHeight="1" x14ac:dyDescent="0.25">
      <c r="A842" s="41" t="s">
        <v>321</v>
      </c>
      <c r="B842" s="126">
        <v>1125100000</v>
      </c>
      <c r="C842" s="41">
        <v>31111</v>
      </c>
      <c r="D842" s="43" t="s">
        <v>1392</v>
      </c>
      <c r="E842" s="41" t="s">
        <v>419</v>
      </c>
      <c r="F842" s="104" t="s">
        <v>1211</v>
      </c>
      <c r="G842" s="275" t="s">
        <v>341</v>
      </c>
      <c r="H842" s="45" t="s">
        <v>416</v>
      </c>
      <c r="I842" s="108" t="s">
        <v>1071</v>
      </c>
      <c r="J842" s="292">
        <f>J843+J844</f>
        <v>800000</v>
      </c>
      <c r="K842" s="309">
        <f t="shared" si="1991"/>
        <v>66666.666666666672</v>
      </c>
      <c r="L842" s="309">
        <f t="shared" si="1992"/>
        <v>66666.666666666672</v>
      </c>
      <c r="M842" s="309">
        <f t="shared" si="1993"/>
        <v>66666.666666666672</v>
      </c>
      <c r="N842" s="309">
        <f t="shared" si="1994"/>
        <v>66666.666666666672</v>
      </c>
      <c r="O842" s="309">
        <f t="shared" si="1995"/>
        <v>66666.666666666672</v>
      </c>
      <c r="P842" s="309">
        <f t="shared" si="1996"/>
        <v>66666.666666666672</v>
      </c>
      <c r="Q842" s="309">
        <f t="shared" si="1997"/>
        <v>66666.666666666672</v>
      </c>
      <c r="R842" s="309">
        <f t="shared" si="1998"/>
        <v>66666.666666666672</v>
      </c>
      <c r="S842" s="309">
        <f t="shared" si="1999"/>
        <v>66666.666666666672</v>
      </c>
      <c r="T842" s="309">
        <f t="shared" si="2000"/>
        <v>66666.666666666672</v>
      </c>
      <c r="U842" s="309">
        <f t="shared" si="2001"/>
        <v>66666.666666666672</v>
      </c>
      <c r="V842" s="309">
        <f t="shared" si="2002"/>
        <v>66666.666666666672</v>
      </c>
    </row>
    <row r="843" spans="1:22" ht="15" customHeight="1" x14ac:dyDescent="0.25">
      <c r="A843" s="41"/>
      <c r="B843" s="41"/>
      <c r="C843" s="41"/>
      <c r="D843" s="43"/>
      <c r="E843" s="41"/>
      <c r="F843" s="43" t="s">
        <v>324</v>
      </c>
      <c r="G843" s="275"/>
      <c r="H843" s="45"/>
      <c r="I843" s="109" t="s">
        <v>1073</v>
      </c>
      <c r="J843" s="291">
        <v>300000</v>
      </c>
      <c r="K843" s="309">
        <f t="shared" si="1991"/>
        <v>25000</v>
      </c>
      <c r="L843" s="309">
        <f t="shared" si="1992"/>
        <v>25000</v>
      </c>
      <c r="M843" s="309">
        <f t="shared" si="1993"/>
        <v>25000</v>
      </c>
      <c r="N843" s="309">
        <f t="shared" si="1994"/>
        <v>25000</v>
      </c>
      <c r="O843" s="309">
        <f t="shared" si="1995"/>
        <v>25000</v>
      </c>
      <c r="P843" s="309">
        <f t="shared" si="1996"/>
        <v>25000</v>
      </c>
      <c r="Q843" s="309">
        <f t="shared" si="1997"/>
        <v>25000</v>
      </c>
      <c r="R843" s="309">
        <f t="shared" si="1998"/>
        <v>25000</v>
      </c>
      <c r="S843" s="309">
        <f t="shared" si="1999"/>
        <v>25000</v>
      </c>
      <c r="T843" s="309">
        <f t="shared" si="2000"/>
        <v>25000</v>
      </c>
      <c r="U843" s="309">
        <f t="shared" si="2001"/>
        <v>25000</v>
      </c>
      <c r="V843" s="309">
        <f t="shared" si="2002"/>
        <v>25000</v>
      </c>
    </row>
    <row r="844" spans="1:22" ht="24.95" customHeight="1" x14ac:dyDescent="0.25">
      <c r="A844" s="41"/>
      <c r="B844" s="41"/>
      <c r="C844" s="41"/>
      <c r="D844" s="43"/>
      <c r="E844" s="41"/>
      <c r="F844" s="43" t="s">
        <v>333</v>
      </c>
      <c r="G844" s="275"/>
      <c r="H844" s="45"/>
      <c r="I844" s="128" t="s">
        <v>1072</v>
      </c>
      <c r="J844" s="291">
        <v>500000</v>
      </c>
      <c r="K844" s="309">
        <f t="shared" si="1991"/>
        <v>41666.666666666664</v>
      </c>
      <c r="L844" s="309">
        <f t="shared" si="1992"/>
        <v>41666.666666666664</v>
      </c>
      <c r="M844" s="309">
        <f t="shared" si="1993"/>
        <v>41666.666666666664</v>
      </c>
      <c r="N844" s="309">
        <f t="shared" si="1994"/>
        <v>41666.666666666664</v>
      </c>
      <c r="O844" s="309">
        <f t="shared" si="1995"/>
        <v>41666.666666666664</v>
      </c>
      <c r="P844" s="309">
        <f t="shared" si="1996"/>
        <v>41666.666666666664</v>
      </c>
      <c r="Q844" s="309">
        <f t="shared" si="1997"/>
        <v>41666.666666666664</v>
      </c>
      <c r="R844" s="309">
        <f t="shared" si="1998"/>
        <v>41666.666666666664</v>
      </c>
      <c r="S844" s="309">
        <f t="shared" si="1999"/>
        <v>41666.666666666664</v>
      </c>
      <c r="T844" s="309">
        <f t="shared" si="2000"/>
        <v>41666.666666666664</v>
      </c>
      <c r="U844" s="309">
        <f t="shared" si="2001"/>
        <v>41666.666666666664</v>
      </c>
      <c r="V844" s="309">
        <f t="shared" si="2002"/>
        <v>41666.666666666664</v>
      </c>
    </row>
    <row r="845" spans="1:22" ht="15" customHeight="1" x14ac:dyDescent="0.25">
      <c r="A845" s="41" t="s">
        <v>321</v>
      </c>
      <c r="B845" s="126">
        <v>1125100000</v>
      </c>
      <c r="C845" s="41">
        <v>31111</v>
      </c>
      <c r="D845" s="43" t="s">
        <v>1392</v>
      </c>
      <c r="E845" s="41" t="s">
        <v>419</v>
      </c>
      <c r="F845" s="104" t="s">
        <v>1212</v>
      </c>
      <c r="G845" s="275" t="s">
        <v>341</v>
      </c>
      <c r="H845" s="45" t="s">
        <v>416</v>
      </c>
      <c r="I845" s="108" t="s">
        <v>1074</v>
      </c>
      <c r="J845" s="292">
        <f>J846</f>
        <v>120000</v>
      </c>
      <c r="K845" s="309">
        <f t="shared" si="1991"/>
        <v>10000</v>
      </c>
      <c r="L845" s="309">
        <f t="shared" si="1992"/>
        <v>10000</v>
      </c>
      <c r="M845" s="309">
        <f t="shared" si="1993"/>
        <v>10000</v>
      </c>
      <c r="N845" s="309">
        <f t="shared" si="1994"/>
        <v>10000</v>
      </c>
      <c r="O845" s="309">
        <f t="shared" si="1995"/>
        <v>10000</v>
      </c>
      <c r="P845" s="309">
        <f t="shared" si="1996"/>
        <v>10000</v>
      </c>
      <c r="Q845" s="309">
        <f t="shared" si="1997"/>
        <v>10000</v>
      </c>
      <c r="R845" s="309">
        <f t="shared" si="1998"/>
        <v>10000</v>
      </c>
      <c r="S845" s="309">
        <f t="shared" si="1999"/>
        <v>10000</v>
      </c>
      <c r="T845" s="309">
        <f t="shared" si="2000"/>
        <v>10000</v>
      </c>
      <c r="U845" s="309">
        <f t="shared" si="2001"/>
        <v>10000</v>
      </c>
      <c r="V845" s="309">
        <f t="shared" si="2002"/>
        <v>10000</v>
      </c>
    </row>
    <row r="846" spans="1:22" ht="15" customHeight="1" x14ac:dyDescent="0.25">
      <c r="A846" s="41"/>
      <c r="B846" s="126"/>
      <c r="C846" s="41"/>
      <c r="D846" s="43"/>
      <c r="E846" s="41"/>
      <c r="F846" s="43" t="s">
        <v>324</v>
      </c>
      <c r="G846" s="275"/>
      <c r="H846" s="45"/>
      <c r="I846" s="109" t="s">
        <v>1075</v>
      </c>
      <c r="J846" s="291">
        <v>120000</v>
      </c>
      <c r="K846" s="309">
        <f t="shared" si="1991"/>
        <v>10000</v>
      </c>
      <c r="L846" s="309">
        <f t="shared" si="1992"/>
        <v>10000</v>
      </c>
      <c r="M846" s="309">
        <f t="shared" si="1993"/>
        <v>10000</v>
      </c>
      <c r="N846" s="309">
        <f t="shared" si="1994"/>
        <v>10000</v>
      </c>
      <c r="O846" s="309">
        <f t="shared" si="1995"/>
        <v>10000</v>
      </c>
      <c r="P846" s="309">
        <f t="shared" si="1996"/>
        <v>10000</v>
      </c>
      <c r="Q846" s="309">
        <f t="shared" si="1997"/>
        <v>10000</v>
      </c>
      <c r="R846" s="309">
        <f t="shared" si="1998"/>
        <v>10000</v>
      </c>
      <c r="S846" s="309">
        <f t="shared" si="1999"/>
        <v>10000</v>
      </c>
      <c r="T846" s="309">
        <f t="shared" si="2000"/>
        <v>10000</v>
      </c>
      <c r="U846" s="309">
        <f t="shared" si="2001"/>
        <v>10000</v>
      </c>
      <c r="V846" s="309">
        <f t="shared" si="2002"/>
        <v>10000</v>
      </c>
    </row>
    <row r="847" spans="1:22" ht="15" customHeight="1" x14ac:dyDescent="0.25">
      <c r="A847" s="41"/>
      <c r="B847" s="41"/>
      <c r="C847" s="41"/>
      <c r="D847" s="43"/>
      <c r="E847" s="41"/>
      <c r="F847" s="43"/>
      <c r="G847" s="275"/>
      <c r="H847" s="45"/>
      <c r="I847" s="50" t="s">
        <v>908</v>
      </c>
      <c r="J847" s="293">
        <f>SUM(J836:J846)-J838-J842-J845</f>
        <v>3920000</v>
      </c>
      <c r="K847" s="312">
        <f t="shared" si="1991"/>
        <v>326666.66666666669</v>
      </c>
      <c r="L847" s="312">
        <f t="shared" si="1992"/>
        <v>326666.66666666669</v>
      </c>
      <c r="M847" s="312">
        <f t="shared" si="1993"/>
        <v>326666.66666666669</v>
      </c>
      <c r="N847" s="312">
        <f t="shared" si="1994"/>
        <v>326666.66666666669</v>
      </c>
      <c r="O847" s="312">
        <f t="shared" si="1995"/>
        <v>326666.66666666669</v>
      </c>
      <c r="P847" s="312">
        <f t="shared" si="1996"/>
        <v>326666.66666666669</v>
      </c>
      <c r="Q847" s="312">
        <f t="shared" si="1997"/>
        <v>326666.66666666669</v>
      </c>
      <c r="R847" s="312">
        <f t="shared" si="1998"/>
        <v>326666.66666666669</v>
      </c>
      <c r="S847" s="312">
        <f t="shared" si="1999"/>
        <v>326666.66666666669</v>
      </c>
      <c r="T847" s="312">
        <f t="shared" si="2000"/>
        <v>326666.66666666669</v>
      </c>
      <c r="U847" s="312">
        <f t="shared" si="2001"/>
        <v>326666.66666666669</v>
      </c>
      <c r="V847" s="312">
        <f t="shared" si="2002"/>
        <v>326666.66666666669</v>
      </c>
    </row>
    <row r="848" spans="1:22" ht="15" customHeight="1" x14ac:dyDescent="0.25">
      <c r="A848" s="41"/>
      <c r="B848" s="41"/>
      <c r="C848" s="41"/>
      <c r="D848" s="43"/>
      <c r="E848" s="41"/>
      <c r="F848" s="43"/>
      <c r="G848" s="275"/>
      <c r="H848" s="45"/>
      <c r="I848" s="53" t="s">
        <v>421</v>
      </c>
      <c r="J848" s="294">
        <f>J818+J824+J835+J847</f>
        <v>6969969.5243835617</v>
      </c>
      <c r="K848" s="326">
        <f t="shared" si="1991"/>
        <v>580830.79369863018</v>
      </c>
      <c r="L848" s="326">
        <f t="shared" si="1992"/>
        <v>580830.79369863018</v>
      </c>
      <c r="M848" s="326">
        <f t="shared" si="1993"/>
        <v>580830.79369863018</v>
      </c>
      <c r="N848" s="326">
        <f t="shared" si="1994"/>
        <v>580830.79369863018</v>
      </c>
      <c r="O848" s="326">
        <f t="shared" si="1995"/>
        <v>580830.79369863018</v>
      </c>
      <c r="P848" s="326">
        <f t="shared" si="1996"/>
        <v>580830.79369863018</v>
      </c>
      <c r="Q848" s="326">
        <f t="shared" si="1997"/>
        <v>580830.79369863018</v>
      </c>
      <c r="R848" s="326">
        <f t="shared" si="1998"/>
        <v>580830.79369863018</v>
      </c>
      <c r="S848" s="326">
        <f t="shared" si="1999"/>
        <v>580830.79369863018</v>
      </c>
      <c r="T848" s="326">
        <f t="shared" si="2000"/>
        <v>580830.79369863018</v>
      </c>
      <c r="U848" s="326">
        <f t="shared" si="2001"/>
        <v>580830.79369863018</v>
      </c>
      <c r="V848" s="326">
        <f t="shared" si="2002"/>
        <v>580830.79369863018</v>
      </c>
    </row>
    <row r="849" spans="1:22" ht="15" customHeight="1" x14ac:dyDescent="0.25">
      <c r="A849" s="38" t="s">
        <v>422</v>
      </c>
      <c r="B849" s="51"/>
      <c r="C849" s="13"/>
      <c r="D849" s="39"/>
      <c r="E849" s="13"/>
      <c r="F849" s="13"/>
      <c r="G849" s="277"/>
      <c r="H849" s="40"/>
      <c r="I849" s="55"/>
      <c r="J849" s="13"/>
      <c r="K849" s="311"/>
      <c r="L849" s="311"/>
      <c r="M849" s="311"/>
      <c r="N849" s="311"/>
      <c r="O849" s="311"/>
      <c r="P849" s="311"/>
      <c r="Q849" s="311"/>
      <c r="R849" s="311"/>
      <c r="S849" s="311"/>
      <c r="T849" s="311"/>
      <c r="U849" s="311"/>
      <c r="V849" s="311"/>
    </row>
    <row r="850" spans="1:22" ht="15" customHeight="1" x14ac:dyDescent="0.25">
      <c r="A850" s="41"/>
      <c r="B850" s="41"/>
      <c r="C850" s="41"/>
      <c r="D850" s="43"/>
      <c r="E850" s="41"/>
      <c r="F850" s="44">
        <v>1000</v>
      </c>
      <c r="G850" s="275"/>
      <c r="H850" s="45"/>
      <c r="I850" s="108" t="s">
        <v>326</v>
      </c>
      <c r="J850" s="291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</row>
    <row r="851" spans="1:22" ht="15" customHeight="1" x14ac:dyDescent="0.25">
      <c r="A851" s="41"/>
      <c r="B851" s="41"/>
      <c r="C851" s="41"/>
      <c r="D851" s="43"/>
      <c r="E851" s="41"/>
      <c r="F851" s="44">
        <v>1100</v>
      </c>
      <c r="G851" s="275"/>
      <c r="H851" s="45"/>
      <c r="I851" s="108" t="s">
        <v>327</v>
      </c>
      <c r="J851" s="291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</row>
    <row r="852" spans="1:22" ht="15" customHeight="1" x14ac:dyDescent="0.25">
      <c r="A852" s="41" t="s">
        <v>321</v>
      </c>
      <c r="B852" s="114">
        <v>1525811100</v>
      </c>
      <c r="C852" s="41">
        <v>31111</v>
      </c>
      <c r="D852" s="43" t="s">
        <v>1393</v>
      </c>
      <c r="E852" s="41" t="s">
        <v>423</v>
      </c>
      <c r="F852" s="41">
        <v>1131</v>
      </c>
      <c r="G852" s="275" t="s">
        <v>341</v>
      </c>
      <c r="H852" s="45" t="s">
        <v>420</v>
      </c>
      <c r="I852" s="109" t="s">
        <v>325</v>
      </c>
      <c r="J852" s="291">
        <f>Nómina!T253</f>
        <v>3395436</v>
      </c>
      <c r="K852" s="309">
        <f t="shared" ref="K852:K855" si="2003">J852/12</f>
        <v>282953</v>
      </c>
      <c r="L852" s="309">
        <f t="shared" ref="L852:L855" si="2004">J852/12</f>
        <v>282953</v>
      </c>
      <c r="M852" s="309">
        <f t="shared" ref="M852:M855" si="2005">J852/12</f>
        <v>282953</v>
      </c>
      <c r="N852" s="309">
        <f t="shared" ref="N852:N855" si="2006">J852/12</f>
        <v>282953</v>
      </c>
      <c r="O852" s="309">
        <f t="shared" ref="O852:O855" si="2007">J852/12</f>
        <v>282953</v>
      </c>
      <c r="P852" s="309">
        <f t="shared" ref="P852:P855" si="2008">J852/12</f>
        <v>282953</v>
      </c>
      <c r="Q852" s="309">
        <f t="shared" ref="Q852:Q855" si="2009">J852/12</f>
        <v>282953</v>
      </c>
      <c r="R852" s="309">
        <f t="shared" ref="R852:R855" si="2010">J852/12</f>
        <v>282953</v>
      </c>
      <c r="S852" s="309">
        <f t="shared" ref="S852:S855" si="2011">J852/12</f>
        <v>282953</v>
      </c>
      <c r="T852" s="309">
        <f t="shared" ref="T852:T855" si="2012">J852/12</f>
        <v>282953</v>
      </c>
      <c r="U852" s="309">
        <f t="shared" ref="U852:U855" si="2013">J852/12</f>
        <v>282953</v>
      </c>
      <c r="V852" s="309">
        <f t="shared" ref="V852:V855" si="2014">J852/12</f>
        <v>282953</v>
      </c>
    </row>
    <row r="853" spans="1:22" ht="15" customHeight="1" x14ac:dyDescent="0.25">
      <c r="A853" s="41" t="s">
        <v>321</v>
      </c>
      <c r="B853" s="114">
        <v>1525811100</v>
      </c>
      <c r="C853" s="41">
        <v>31111</v>
      </c>
      <c r="D853" s="43" t="s">
        <v>1393</v>
      </c>
      <c r="E853" s="41" t="s">
        <v>423</v>
      </c>
      <c r="F853" s="41">
        <v>1132</v>
      </c>
      <c r="G853" s="275" t="s">
        <v>341</v>
      </c>
      <c r="H853" s="45" t="s">
        <v>420</v>
      </c>
      <c r="I853" s="109" t="s">
        <v>335</v>
      </c>
      <c r="J853" s="291">
        <f>Nómina!U253</f>
        <v>339543.60000000003</v>
      </c>
      <c r="K853" s="309">
        <f t="shared" si="2003"/>
        <v>28295.300000000003</v>
      </c>
      <c r="L853" s="309">
        <f t="shared" si="2004"/>
        <v>28295.300000000003</v>
      </c>
      <c r="M853" s="309">
        <f t="shared" si="2005"/>
        <v>28295.300000000003</v>
      </c>
      <c r="N853" s="309">
        <f t="shared" si="2006"/>
        <v>28295.300000000003</v>
      </c>
      <c r="O853" s="309">
        <f t="shared" si="2007"/>
        <v>28295.300000000003</v>
      </c>
      <c r="P853" s="309">
        <f t="shared" si="2008"/>
        <v>28295.300000000003</v>
      </c>
      <c r="Q853" s="309">
        <f t="shared" si="2009"/>
        <v>28295.300000000003</v>
      </c>
      <c r="R853" s="309">
        <f t="shared" si="2010"/>
        <v>28295.300000000003</v>
      </c>
      <c r="S853" s="309">
        <f t="shared" si="2011"/>
        <v>28295.300000000003</v>
      </c>
      <c r="T853" s="309">
        <f t="shared" si="2012"/>
        <v>28295.300000000003</v>
      </c>
      <c r="U853" s="309">
        <f t="shared" si="2013"/>
        <v>28295.300000000003</v>
      </c>
      <c r="V853" s="309">
        <f t="shared" si="2014"/>
        <v>28295.300000000003</v>
      </c>
    </row>
    <row r="854" spans="1:22" ht="15" customHeight="1" x14ac:dyDescent="0.25">
      <c r="A854" s="41" t="s">
        <v>321</v>
      </c>
      <c r="B854" s="114">
        <v>1525811100</v>
      </c>
      <c r="C854" s="41">
        <v>31111</v>
      </c>
      <c r="D854" s="43" t="s">
        <v>1393</v>
      </c>
      <c r="E854" s="41" t="s">
        <v>423</v>
      </c>
      <c r="F854" s="41">
        <v>1133</v>
      </c>
      <c r="G854" s="275" t="s">
        <v>341</v>
      </c>
      <c r="H854" s="45" t="s">
        <v>420</v>
      </c>
      <c r="I854" s="111" t="s">
        <v>336</v>
      </c>
      <c r="J854" s="291">
        <f>Nómina!V253</f>
        <v>339543.60000000003</v>
      </c>
      <c r="K854" s="309">
        <f t="shared" si="2003"/>
        <v>28295.300000000003</v>
      </c>
      <c r="L854" s="309">
        <f t="shared" si="2004"/>
        <v>28295.300000000003</v>
      </c>
      <c r="M854" s="309">
        <f t="shared" si="2005"/>
        <v>28295.300000000003</v>
      </c>
      <c r="N854" s="309">
        <f t="shared" si="2006"/>
        <v>28295.300000000003</v>
      </c>
      <c r="O854" s="309">
        <f t="shared" si="2007"/>
        <v>28295.300000000003</v>
      </c>
      <c r="P854" s="309">
        <f t="shared" si="2008"/>
        <v>28295.300000000003</v>
      </c>
      <c r="Q854" s="309">
        <f t="shared" si="2009"/>
        <v>28295.300000000003</v>
      </c>
      <c r="R854" s="309">
        <f t="shared" si="2010"/>
        <v>28295.300000000003</v>
      </c>
      <c r="S854" s="309">
        <f t="shared" si="2011"/>
        <v>28295.300000000003</v>
      </c>
      <c r="T854" s="309">
        <f t="shared" si="2012"/>
        <v>28295.300000000003</v>
      </c>
      <c r="U854" s="309">
        <f t="shared" si="2013"/>
        <v>28295.300000000003</v>
      </c>
      <c r="V854" s="309">
        <f t="shared" si="2014"/>
        <v>28295.300000000003</v>
      </c>
    </row>
    <row r="855" spans="1:22" ht="15" customHeight="1" x14ac:dyDescent="0.25">
      <c r="A855" s="41" t="s">
        <v>321</v>
      </c>
      <c r="B855" s="114">
        <v>1525811100</v>
      </c>
      <c r="C855" s="41">
        <v>31111</v>
      </c>
      <c r="D855" s="43" t="s">
        <v>1393</v>
      </c>
      <c r="E855" s="41" t="s">
        <v>423</v>
      </c>
      <c r="F855" s="41">
        <v>1134</v>
      </c>
      <c r="G855" s="275" t="s">
        <v>341</v>
      </c>
      <c r="H855" s="45" t="s">
        <v>420</v>
      </c>
      <c r="I855" s="111" t="s">
        <v>337</v>
      </c>
      <c r="J855" s="291">
        <f>Nómina!W253</f>
        <v>339543.60000000003</v>
      </c>
      <c r="K855" s="309">
        <f t="shared" si="2003"/>
        <v>28295.300000000003</v>
      </c>
      <c r="L855" s="309">
        <f t="shared" si="2004"/>
        <v>28295.300000000003</v>
      </c>
      <c r="M855" s="309">
        <f t="shared" si="2005"/>
        <v>28295.300000000003</v>
      </c>
      <c r="N855" s="309">
        <f t="shared" si="2006"/>
        <v>28295.300000000003</v>
      </c>
      <c r="O855" s="309">
        <f t="shared" si="2007"/>
        <v>28295.300000000003</v>
      </c>
      <c r="P855" s="309">
        <f t="shared" si="2008"/>
        <v>28295.300000000003</v>
      </c>
      <c r="Q855" s="309">
        <f t="shared" si="2009"/>
        <v>28295.300000000003</v>
      </c>
      <c r="R855" s="309">
        <f t="shared" si="2010"/>
        <v>28295.300000000003</v>
      </c>
      <c r="S855" s="309">
        <f t="shared" si="2011"/>
        <v>28295.300000000003</v>
      </c>
      <c r="T855" s="309">
        <f t="shared" si="2012"/>
        <v>28295.300000000003</v>
      </c>
      <c r="U855" s="309">
        <f t="shared" si="2013"/>
        <v>28295.300000000003</v>
      </c>
      <c r="V855" s="309">
        <f t="shared" si="2014"/>
        <v>28295.300000000003</v>
      </c>
    </row>
    <row r="856" spans="1:22" ht="15" customHeight="1" x14ac:dyDescent="0.25">
      <c r="A856" s="41"/>
      <c r="B856" s="114"/>
      <c r="C856" s="41"/>
      <c r="D856" s="43"/>
      <c r="E856" s="41"/>
      <c r="F856" s="44">
        <v>1300</v>
      </c>
      <c r="G856" s="275"/>
      <c r="H856" s="45"/>
      <c r="I856" s="108" t="s">
        <v>328</v>
      </c>
      <c r="J856" s="291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</row>
    <row r="857" spans="1:22" ht="15" customHeight="1" x14ac:dyDescent="0.25">
      <c r="A857" s="41" t="s">
        <v>321</v>
      </c>
      <c r="B857" s="114">
        <v>1525811100</v>
      </c>
      <c r="C857" s="41">
        <v>31111</v>
      </c>
      <c r="D857" s="43" t="s">
        <v>1393</v>
      </c>
      <c r="E857" s="41" t="s">
        <v>423</v>
      </c>
      <c r="F857" s="41">
        <v>1321</v>
      </c>
      <c r="G857" s="275" t="s">
        <v>341</v>
      </c>
      <c r="H857" s="45" t="s">
        <v>420</v>
      </c>
      <c r="I857" s="109" t="s">
        <v>329</v>
      </c>
      <c r="J857" s="291">
        <f>Nómina!Y253</f>
        <v>72560.002191780819</v>
      </c>
      <c r="K857" s="309">
        <f t="shared" ref="K857:K859" si="2015">J857/12</f>
        <v>6046.6668493150682</v>
      </c>
      <c r="L857" s="309">
        <f t="shared" ref="L857:L859" si="2016">J857/12</f>
        <v>6046.6668493150682</v>
      </c>
      <c r="M857" s="309">
        <f t="shared" ref="M857:M859" si="2017">J857/12</f>
        <v>6046.6668493150682</v>
      </c>
      <c r="N857" s="309">
        <f t="shared" ref="N857:N859" si="2018">J857/12</f>
        <v>6046.6668493150682</v>
      </c>
      <c r="O857" s="309">
        <f t="shared" ref="O857:O859" si="2019">J857/12</f>
        <v>6046.6668493150682</v>
      </c>
      <c r="P857" s="309">
        <f t="shared" ref="P857:P859" si="2020">J857/12</f>
        <v>6046.6668493150682</v>
      </c>
      <c r="Q857" s="309">
        <f t="shared" ref="Q857:Q859" si="2021">J857/12</f>
        <v>6046.6668493150682</v>
      </c>
      <c r="R857" s="309">
        <f t="shared" ref="R857:R859" si="2022">J857/12</f>
        <v>6046.6668493150682</v>
      </c>
      <c r="S857" s="309">
        <f t="shared" ref="S857:S859" si="2023">J857/12</f>
        <v>6046.6668493150682</v>
      </c>
      <c r="T857" s="309">
        <f t="shared" ref="T857:T859" si="2024">J857/12</f>
        <v>6046.6668493150682</v>
      </c>
      <c r="U857" s="309">
        <f t="shared" ref="U857:U859" si="2025">J857/12</f>
        <v>6046.6668493150682</v>
      </c>
      <c r="V857" s="309">
        <f t="shared" ref="V857:V859" si="2026">J857/12</f>
        <v>6046.6668493150682</v>
      </c>
    </row>
    <row r="858" spans="1:22" ht="15" customHeight="1" x14ac:dyDescent="0.25">
      <c r="A858" s="41" t="s">
        <v>321</v>
      </c>
      <c r="B858" s="114">
        <v>1525811100</v>
      </c>
      <c r="C858" s="41">
        <v>31111</v>
      </c>
      <c r="D858" s="43" t="s">
        <v>1393</v>
      </c>
      <c r="E858" s="41" t="s">
        <v>423</v>
      </c>
      <c r="F858" s="41">
        <v>1323</v>
      </c>
      <c r="G858" s="275" t="s">
        <v>341</v>
      </c>
      <c r="H858" s="45" t="s">
        <v>420</v>
      </c>
      <c r="I858" s="109" t="s">
        <v>330</v>
      </c>
      <c r="J858" s="291">
        <f>Nómina!Z253</f>
        <v>412617.8630136986</v>
      </c>
      <c r="K858" s="309">
        <f t="shared" si="2015"/>
        <v>34384.821917808214</v>
      </c>
      <c r="L858" s="309">
        <f t="shared" si="2016"/>
        <v>34384.821917808214</v>
      </c>
      <c r="M858" s="309">
        <f t="shared" si="2017"/>
        <v>34384.821917808214</v>
      </c>
      <c r="N858" s="309">
        <f t="shared" si="2018"/>
        <v>34384.821917808214</v>
      </c>
      <c r="O858" s="309">
        <f t="shared" si="2019"/>
        <v>34384.821917808214</v>
      </c>
      <c r="P858" s="309">
        <f t="shared" si="2020"/>
        <v>34384.821917808214</v>
      </c>
      <c r="Q858" s="309">
        <f t="shared" si="2021"/>
        <v>34384.821917808214</v>
      </c>
      <c r="R858" s="309">
        <f t="shared" si="2022"/>
        <v>34384.821917808214</v>
      </c>
      <c r="S858" s="309">
        <f t="shared" si="2023"/>
        <v>34384.821917808214</v>
      </c>
      <c r="T858" s="309">
        <f t="shared" si="2024"/>
        <v>34384.821917808214</v>
      </c>
      <c r="U858" s="309">
        <f t="shared" si="2025"/>
        <v>34384.821917808214</v>
      </c>
      <c r="V858" s="309">
        <f t="shared" si="2026"/>
        <v>34384.821917808214</v>
      </c>
    </row>
    <row r="859" spans="1:22" ht="15" customHeight="1" x14ac:dyDescent="0.25">
      <c r="A859" s="41"/>
      <c r="B859" s="41"/>
      <c r="C859" s="41"/>
      <c r="D859" s="43"/>
      <c r="E859" s="41"/>
      <c r="F859" s="41"/>
      <c r="G859" s="275"/>
      <c r="H859" s="45"/>
      <c r="I859" s="50" t="s">
        <v>338</v>
      </c>
      <c r="J859" s="293">
        <f>SUM(J850:J858)</f>
        <v>4899244.6652054796</v>
      </c>
      <c r="K859" s="312">
        <f t="shared" si="2015"/>
        <v>408270.38876712328</v>
      </c>
      <c r="L859" s="312">
        <f t="shared" si="2016"/>
        <v>408270.38876712328</v>
      </c>
      <c r="M859" s="312">
        <f t="shared" si="2017"/>
        <v>408270.38876712328</v>
      </c>
      <c r="N859" s="312">
        <f t="shared" si="2018"/>
        <v>408270.38876712328</v>
      </c>
      <c r="O859" s="312">
        <f t="shared" si="2019"/>
        <v>408270.38876712328</v>
      </c>
      <c r="P859" s="312">
        <f t="shared" si="2020"/>
        <v>408270.38876712328</v>
      </c>
      <c r="Q859" s="312">
        <f t="shared" si="2021"/>
        <v>408270.38876712328</v>
      </c>
      <c r="R859" s="312">
        <f t="shared" si="2022"/>
        <v>408270.38876712328</v>
      </c>
      <c r="S859" s="312">
        <f t="shared" si="2023"/>
        <v>408270.38876712328</v>
      </c>
      <c r="T859" s="312">
        <f t="shared" si="2024"/>
        <v>408270.38876712328</v>
      </c>
      <c r="U859" s="312">
        <f t="shared" si="2025"/>
        <v>408270.38876712328</v>
      </c>
      <c r="V859" s="312">
        <f t="shared" si="2026"/>
        <v>408270.38876712328</v>
      </c>
    </row>
    <row r="860" spans="1:22" ht="15" customHeight="1" x14ac:dyDescent="0.25">
      <c r="A860" s="41"/>
      <c r="B860" s="41"/>
      <c r="C860" s="41"/>
      <c r="D860" s="43"/>
      <c r="E860" s="41"/>
      <c r="F860" s="104" t="s">
        <v>816</v>
      </c>
      <c r="G860" s="275"/>
      <c r="H860" s="45"/>
      <c r="I860" s="108" t="s">
        <v>817</v>
      </c>
      <c r="J860" s="291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</row>
    <row r="861" spans="1:22" ht="24.95" customHeight="1" x14ac:dyDescent="0.25">
      <c r="A861" s="41"/>
      <c r="B861" s="41"/>
      <c r="C861" s="41"/>
      <c r="D861" s="43"/>
      <c r="E861" s="41"/>
      <c r="F861" s="104" t="s">
        <v>941</v>
      </c>
      <c r="G861" s="275"/>
      <c r="H861" s="45"/>
      <c r="I861" s="108" t="s">
        <v>942</v>
      </c>
      <c r="J861" s="291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</row>
    <row r="862" spans="1:22" ht="15" customHeight="1" x14ac:dyDescent="0.25">
      <c r="A862" s="41" t="s">
        <v>321</v>
      </c>
      <c r="B862" s="126">
        <v>1125100000</v>
      </c>
      <c r="C862" s="41">
        <v>31111</v>
      </c>
      <c r="D862" s="43" t="s">
        <v>1393</v>
      </c>
      <c r="E862" s="41" t="s">
        <v>423</v>
      </c>
      <c r="F862" s="43" t="s">
        <v>1040</v>
      </c>
      <c r="G862" s="275" t="s">
        <v>341</v>
      </c>
      <c r="H862" s="45" t="s">
        <v>420</v>
      </c>
      <c r="I862" s="109" t="s">
        <v>1041</v>
      </c>
      <c r="J862" s="291">
        <v>10000</v>
      </c>
      <c r="K862" s="309">
        <f t="shared" ref="K862" si="2027">J862/12</f>
        <v>833.33333333333337</v>
      </c>
      <c r="L862" s="309">
        <f t="shared" ref="L862" si="2028">J862/12</f>
        <v>833.33333333333337</v>
      </c>
      <c r="M862" s="309">
        <f t="shared" ref="M862" si="2029">J862/12</f>
        <v>833.33333333333337</v>
      </c>
      <c r="N862" s="309">
        <f t="shared" ref="N862" si="2030">J862/12</f>
        <v>833.33333333333337</v>
      </c>
      <c r="O862" s="309">
        <f t="shared" ref="O862" si="2031">J862/12</f>
        <v>833.33333333333337</v>
      </c>
      <c r="P862" s="309">
        <f t="shared" ref="P862" si="2032">J862/12</f>
        <v>833.33333333333337</v>
      </c>
      <c r="Q862" s="309">
        <f t="shared" ref="Q862" si="2033">J862/12</f>
        <v>833.33333333333337</v>
      </c>
      <c r="R862" s="309">
        <f t="shared" ref="R862" si="2034">J862/12</f>
        <v>833.33333333333337</v>
      </c>
      <c r="S862" s="309">
        <f t="shared" ref="S862" si="2035">J862/12</f>
        <v>833.33333333333337</v>
      </c>
      <c r="T862" s="309">
        <f t="shared" ref="T862" si="2036">J862/12</f>
        <v>833.33333333333337</v>
      </c>
      <c r="U862" s="309">
        <f t="shared" ref="U862" si="2037">J862/12</f>
        <v>833.33333333333337</v>
      </c>
      <c r="V862" s="309">
        <f t="shared" ref="V862" si="2038">J862/12</f>
        <v>833.33333333333337</v>
      </c>
    </row>
    <row r="863" spans="1:22" ht="15" customHeight="1" x14ac:dyDescent="0.25">
      <c r="A863" s="41"/>
      <c r="B863" s="41"/>
      <c r="C863" s="41"/>
      <c r="D863" s="43"/>
      <c r="E863" s="41"/>
      <c r="F863" s="104" t="s">
        <v>877</v>
      </c>
      <c r="G863" s="275"/>
      <c r="H863" s="45"/>
      <c r="I863" s="108" t="s">
        <v>823</v>
      </c>
      <c r="J863" s="291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</row>
    <row r="864" spans="1:22" ht="15" customHeight="1" x14ac:dyDescent="0.25">
      <c r="A864" s="41" t="s">
        <v>321</v>
      </c>
      <c r="B864" s="126">
        <v>1125100000</v>
      </c>
      <c r="C864" s="41">
        <v>31111</v>
      </c>
      <c r="D864" s="43" t="s">
        <v>1393</v>
      </c>
      <c r="E864" s="41" t="s">
        <v>423</v>
      </c>
      <c r="F864" s="43" t="s">
        <v>1123</v>
      </c>
      <c r="G864" s="275" t="s">
        <v>341</v>
      </c>
      <c r="H864" s="45" t="s">
        <v>420</v>
      </c>
      <c r="I864" s="109" t="s">
        <v>824</v>
      </c>
      <c r="J864" s="291">
        <v>100000</v>
      </c>
      <c r="K864" s="309">
        <f t="shared" ref="K864:K866" si="2039">J864/12</f>
        <v>8333.3333333333339</v>
      </c>
      <c r="L864" s="309">
        <f t="shared" ref="L864:L866" si="2040">J864/12</f>
        <v>8333.3333333333339</v>
      </c>
      <c r="M864" s="309">
        <f t="shared" ref="M864:M866" si="2041">J864/12</f>
        <v>8333.3333333333339</v>
      </c>
      <c r="N864" s="309">
        <f t="shared" ref="N864:N866" si="2042">J864/12</f>
        <v>8333.3333333333339</v>
      </c>
      <c r="O864" s="309">
        <f t="shared" ref="O864:O866" si="2043">J864/12</f>
        <v>8333.3333333333339</v>
      </c>
      <c r="P864" s="309">
        <f t="shared" ref="P864:P866" si="2044">J864/12</f>
        <v>8333.3333333333339</v>
      </c>
      <c r="Q864" s="309">
        <f t="shared" ref="Q864:Q866" si="2045">J864/12</f>
        <v>8333.3333333333339</v>
      </c>
      <c r="R864" s="309">
        <f t="shared" ref="R864:R866" si="2046">J864/12</f>
        <v>8333.3333333333339</v>
      </c>
      <c r="S864" s="309">
        <f t="shared" ref="S864:S866" si="2047">J864/12</f>
        <v>8333.3333333333339</v>
      </c>
      <c r="T864" s="309">
        <f t="shared" ref="T864:T866" si="2048">J864/12</f>
        <v>8333.3333333333339</v>
      </c>
      <c r="U864" s="309">
        <f t="shared" ref="U864:U866" si="2049">J864/12</f>
        <v>8333.3333333333339</v>
      </c>
      <c r="V864" s="309">
        <f t="shared" ref="V864:V866" si="2050">J864/12</f>
        <v>8333.3333333333339</v>
      </c>
    </row>
    <row r="865" spans="1:22" ht="15" customHeight="1" x14ac:dyDescent="0.25">
      <c r="A865" s="41" t="s">
        <v>321</v>
      </c>
      <c r="B865" s="126">
        <v>1125100000</v>
      </c>
      <c r="C865" s="41">
        <v>31111</v>
      </c>
      <c r="D865" s="43" t="s">
        <v>1393</v>
      </c>
      <c r="E865" s="41" t="s">
        <v>423</v>
      </c>
      <c r="F865" s="43" t="s">
        <v>1207</v>
      </c>
      <c r="G865" s="275" t="s">
        <v>341</v>
      </c>
      <c r="H865" s="45" t="s">
        <v>420</v>
      </c>
      <c r="I865" s="109" t="s">
        <v>1043</v>
      </c>
      <c r="J865" s="291">
        <v>50000</v>
      </c>
      <c r="K865" s="309">
        <f t="shared" si="2039"/>
        <v>4166.666666666667</v>
      </c>
      <c r="L865" s="309">
        <f t="shared" si="2040"/>
        <v>4166.666666666667</v>
      </c>
      <c r="M865" s="309">
        <f t="shared" si="2041"/>
        <v>4166.666666666667</v>
      </c>
      <c r="N865" s="309">
        <f t="shared" si="2042"/>
        <v>4166.666666666667</v>
      </c>
      <c r="O865" s="309">
        <f t="shared" si="2043"/>
        <v>4166.666666666667</v>
      </c>
      <c r="P865" s="309">
        <f t="shared" si="2044"/>
        <v>4166.666666666667</v>
      </c>
      <c r="Q865" s="309">
        <f t="shared" si="2045"/>
        <v>4166.666666666667</v>
      </c>
      <c r="R865" s="309">
        <f t="shared" si="2046"/>
        <v>4166.666666666667</v>
      </c>
      <c r="S865" s="309">
        <f t="shared" si="2047"/>
        <v>4166.666666666667</v>
      </c>
      <c r="T865" s="309">
        <f t="shared" si="2048"/>
        <v>4166.666666666667</v>
      </c>
      <c r="U865" s="309">
        <f t="shared" si="2049"/>
        <v>4166.666666666667</v>
      </c>
      <c r="V865" s="309">
        <f t="shared" si="2050"/>
        <v>4166.666666666667</v>
      </c>
    </row>
    <row r="866" spans="1:22" ht="15" customHeight="1" x14ac:dyDescent="0.25">
      <c r="A866" s="41"/>
      <c r="B866" s="41"/>
      <c r="C866" s="41"/>
      <c r="D866" s="43"/>
      <c r="E866" s="41"/>
      <c r="F866" s="43"/>
      <c r="G866" s="275"/>
      <c r="H866" s="45"/>
      <c r="I866" s="50" t="s">
        <v>825</v>
      </c>
      <c r="J866" s="293">
        <f>SUM(J860:J865)</f>
        <v>160000</v>
      </c>
      <c r="K866" s="312">
        <f t="shared" si="2039"/>
        <v>13333.333333333334</v>
      </c>
      <c r="L866" s="312">
        <f t="shared" si="2040"/>
        <v>13333.333333333334</v>
      </c>
      <c r="M866" s="312">
        <f t="shared" si="2041"/>
        <v>13333.333333333334</v>
      </c>
      <c r="N866" s="312">
        <f t="shared" si="2042"/>
        <v>13333.333333333334</v>
      </c>
      <c r="O866" s="312">
        <f t="shared" si="2043"/>
        <v>13333.333333333334</v>
      </c>
      <c r="P866" s="312">
        <f t="shared" si="2044"/>
        <v>13333.333333333334</v>
      </c>
      <c r="Q866" s="312">
        <f t="shared" si="2045"/>
        <v>13333.333333333334</v>
      </c>
      <c r="R866" s="312">
        <f t="shared" si="2046"/>
        <v>13333.333333333334</v>
      </c>
      <c r="S866" s="312">
        <f t="shared" si="2047"/>
        <v>13333.333333333334</v>
      </c>
      <c r="T866" s="312">
        <f t="shared" si="2048"/>
        <v>13333.333333333334</v>
      </c>
      <c r="U866" s="312">
        <f t="shared" si="2049"/>
        <v>13333.333333333334</v>
      </c>
      <c r="V866" s="312">
        <f t="shared" si="2050"/>
        <v>13333.333333333334</v>
      </c>
    </row>
    <row r="867" spans="1:22" ht="15" customHeight="1" x14ac:dyDescent="0.25">
      <c r="A867" s="41"/>
      <c r="B867" s="41"/>
      <c r="C867" s="41"/>
      <c r="D867" s="43"/>
      <c r="E867" s="41"/>
      <c r="F867" s="104" t="s">
        <v>811</v>
      </c>
      <c r="G867" s="275"/>
      <c r="H867" s="45"/>
      <c r="I867" s="108" t="s">
        <v>812</v>
      </c>
      <c r="J867" s="291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</row>
    <row r="868" spans="1:22" ht="24.95" customHeight="1" x14ac:dyDescent="0.25">
      <c r="A868" s="41"/>
      <c r="B868" s="41"/>
      <c r="C868" s="41"/>
      <c r="D868" s="43"/>
      <c r="E868" s="41"/>
      <c r="F868" s="104" t="s">
        <v>879</v>
      </c>
      <c r="G868" s="275"/>
      <c r="H868" s="45"/>
      <c r="I868" s="108" t="s">
        <v>826</v>
      </c>
      <c r="J868" s="291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</row>
    <row r="869" spans="1:22" ht="15" customHeight="1" x14ac:dyDescent="0.25">
      <c r="A869" s="41" t="s">
        <v>321</v>
      </c>
      <c r="B869" s="126">
        <v>1125100000</v>
      </c>
      <c r="C869" s="41">
        <v>31111</v>
      </c>
      <c r="D869" s="43" t="s">
        <v>1393</v>
      </c>
      <c r="E869" s="41" t="s">
        <v>423</v>
      </c>
      <c r="F869" s="43" t="s">
        <v>1100</v>
      </c>
      <c r="G869" s="275" t="s">
        <v>341</v>
      </c>
      <c r="H869" s="45" t="s">
        <v>420</v>
      </c>
      <c r="I869" s="109" t="s">
        <v>827</v>
      </c>
      <c r="J869" s="291">
        <v>100000</v>
      </c>
      <c r="K869" s="309">
        <f t="shared" ref="K869:K870" si="2051">J869/12</f>
        <v>8333.3333333333339</v>
      </c>
      <c r="L869" s="309">
        <f t="shared" ref="L869:L870" si="2052">J869/12</f>
        <v>8333.3333333333339</v>
      </c>
      <c r="M869" s="309">
        <f t="shared" ref="M869:M870" si="2053">J869/12</f>
        <v>8333.3333333333339</v>
      </c>
      <c r="N869" s="309">
        <f t="shared" ref="N869:N870" si="2054">J869/12</f>
        <v>8333.3333333333339</v>
      </c>
      <c r="O869" s="309">
        <f t="shared" ref="O869:O870" si="2055">J869/12</f>
        <v>8333.3333333333339</v>
      </c>
      <c r="P869" s="309">
        <f t="shared" ref="P869:P870" si="2056">J869/12</f>
        <v>8333.3333333333339</v>
      </c>
      <c r="Q869" s="309">
        <f t="shared" ref="Q869:Q870" si="2057">J869/12</f>
        <v>8333.3333333333339</v>
      </c>
      <c r="R869" s="309">
        <f t="shared" ref="R869:R870" si="2058">J869/12</f>
        <v>8333.3333333333339</v>
      </c>
      <c r="S869" s="309">
        <f t="shared" ref="S869:S870" si="2059">J869/12</f>
        <v>8333.3333333333339</v>
      </c>
      <c r="T869" s="309">
        <f t="shared" ref="T869:T870" si="2060">J869/12</f>
        <v>8333.3333333333339</v>
      </c>
      <c r="U869" s="309">
        <f t="shared" ref="U869:U870" si="2061">J869/12</f>
        <v>8333.3333333333339</v>
      </c>
      <c r="V869" s="309">
        <f t="shared" ref="V869:V870" si="2062">J869/12</f>
        <v>8333.3333333333339</v>
      </c>
    </row>
    <row r="870" spans="1:22" ht="15" customHeight="1" x14ac:dyDescent="0.25">
      <c r="A870" s="41"/>
      <c r="B870" s="41"/>
      <c r="C870" s="41"/>
      <c r="D870" s="43"/>
      <c r="E870" s="41"/>
      <c r="F870" s="104"/>
      <c r="G870" s="275"/>
      <c r="H870" s="45"/>
      <c r="I870" s="50" t="s">
        <v>833</v>
      </c>
      <c r="J870" s="293">
        <f>SUM(J867:J869)</f>
        <v>100000</v>
      </c>
      <c r="K870" s="329">
        <f t="shared" si="2051"/>
        <v>8333.3333333333339</v>
      </c>
      <c r="L870" s="329">
        <f t="shared" si="2052"/>
        <v>8333.3333333333339</v>
      </c>
      <c r="M870" s="329">
        <f t="shared" si="2053"/>
        <v>8333.3333333333339</v>
      </c>
      <c r="N870" s="329">
        <f t="shared" si="2054"/>
        <v>8333.3333333333339</v>
      </c>
      <c r="O870" s="329">
        <f t="shared" si="2055"/>
        <v>8333.3333333333339</v>
      </c>
      <c r="P870" s="329">
        <f t="shared" si="2056"/>
        <v>8333.3333333333339</v>
      </c>
      <c r="Q870" s="329">
        <f t="shared" si="2057"/>
        <v>8333.3333333333339</v>
      </c>
      <c r="R870" s="329">
        <f t="shared" si="2058"/>
        <v>8333.3333333333339</v>
      </c>
      <c r="S870" s="329">
        <f t="shared" si="2059"/>
        <v>8333.3333333333339</v>
      </c>
      <c r="T870" s="329">
        <f t="shared" si="2060"/>
        <v>8333.3333333333339</v>
      </c>
      <c r="U870" s="329">
        <f t="shared" si="2061"/>
        <v>8333.3333333333339</v>
      </c>
      <c r="V870" s="329">
        <f t="shared" si="2062"/>
        <v>8333.3333333333339</v>
      </c>
    </row>
    <row r="871" spans="1:22" ht="15" customHeight="1" x14ac:dyDescent="0.25">
      <c r="A871" s="41"/>
      <c r="B871" s="41"/>
      <c r="C871" s="41"/>
      <c r="D871" s="43"/>
      <c r="E871" s="41"/>
      <c r="F871" s="104" t="s">
        <v>990</v>
      </c>
      <c r="G871" s="275"/>
      <c r="H871" s="45"/>
      <c r="I871" s="108" t="s">
        <v>991</v>
      </c>
      <c r="J871" s="291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</row>
    <row r="872" spans="1:22" ht="15" customHeight="1" x14ac:dyDescent="0.25">
      <c r="A872" s="41"/>
      <c r="B872" s="41"/>
      <c r="C872" s="41"/>
      <c r="D872" s="43"/>
      <c r="E872" s="41"/>
      <c r="F872" s="104" t="s">
        <v>996</v>
      </c>
      <c r="G872" s="275"/>
      <c r="H872" s="45"/>
      <c r="I872" s="108" t="s">
        <v>997</v>
      </c>
      <c r="J872" s="291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</row>
    <row r="873" spans="1:22" ht="15" customHeight="1" x14ac:dyDescent="0.25">
      <c r="A873" s="41" t="s">
        <v>321</v>
      </c>
      <c r="B873" s="126">
        <v>1125100000</v>
      </c>
      <c r="C873" s="41">
        <v>31111</v>
      </c>
      <c r="D873" s="43" t="s">
        <v>1393</v>
      </c>
      <c r="E873" s="41" t="s">
        <v>423</v>
      </c>
      <c r="F873" s="43" t="s">
        <v>1200</v>
      </c>
      <c r="G873" s="275" t="s">
        <v>913</v>
      </c>
      <c r="H873" s="45" t="s">
        <v>349</v>
      </c>
      <c r="I873" s="109" t="s">
        <v>999</v>
      </c>
      <c r="J873" s="291">
        <v>25000</v>
      </c>
      <c r="K873" s="309">
        <f t="shared" ref="K873:K875" si="2063">J873/12</f>
        <v>2083.3333333333335</v>
      </c>
      <c r="L873" s="309">
        <f t="shared" ref="L873:L875" si="2064">J873/12</f>
        <v>2083.3333333333335</v>
      </c>
      <c r="M873" s="309">
        <f t="shared" ref="M873:M875" si="2065">J873/12</f>
        <v>2083.3333333333335</v>
      </c>
      <c r="N873" s="309">
        <f t="shared" ref="N873:N875" si="2066">J873/12</f>
        <v>2083.3333333333335</v>
      </c>
      <c r="O873" s="309">
        <f t="shared" ref="O873:O875" si="2067">J873/12</f>
        <v>2083.3333333333335</v>
      </c>
      <c r="P873" s="309">
        <f t="shared" ref="P873:P875" si="2068">J873/12</f>
        <v>2083.3333333333335</v>
      </c>
      <c r="Q873" s="309">
        <f t="shared" ref="Q873:Q875" si="2069">J873/12</f>
        <v>2083.3333333333335</v>
      </c>
      <c r="R873" s="309">
        <f t="shared" ref="R873:R875" si="2070">J873/12</f>
        <v>2083.3333333333335</v>
      </c>
      <c r="S873" s="309">
        <f t="shared" ref="S873:S875" si="2071">J873/12</f>
        <v>2083.3333333333335</v>
      </c>
      <c r="T873" s="309">
        <f t="shared" ref="T873:T875" si="2072">J873/12</f>
        <v>2083.3333333333335</v>
      </c>
      <c r="U873" s="309">
        <f t="shared" ref="U873:U875" si="2073">J873/12</f>
        <v>2083.3333333333335</v>
      </c>
      <c r="V873" s="309">
        <f t="shared" ref="V873:V875" si="2074">J873/12</f>
        <v>2083.3333333333335</v>
      </c>
    </row>
    <row r="874" spans="1:22" ht="15" customHeight="1" x14ac:dyDescent="0.25">
      <c r="A874" s="41"/>
      <c r="B874" s="41"/>
      <c r="C874" s="41"/>
      <c r="D874" s="43"/>
      <c r="E874" s="41"/>
      <c r="F874" s="43"/>
      <c r="G874" s="275"/>
      <c r="H874" s="45"/>
      <c r="I874" s="50" t="s">
        <v>1003</v>
      </c>
      <c r="J874" s="293">
        <f>SUM(J871:J873)</f>
        <v>25000</v>
      </c>
      <c r="K874" s="312">
        <f t="shared" si="2063"/>
        <v>2083.3333333333335</v>
      </c>
      <c r="L874" s="312">
        <f t="shared" si="2064"/>
        <v>2083.3333333333335</v>
      </c>
      <c r="M874" s="312">
        <f t="shared" si="2065"/>
        <v>2083.3333333333335</v>
      </c>
      <c r="N874" s="312">
        <f t="shared" si="2066"/>
        <v>2083.3333333333335</v>
      </c>
      <c r="O874" s="312">
        <f t="shared" si="2067"/>
        <v>2083.3333333333335</v>
      </c>
      <c r="P874" s="312">
        <f t="shared" si="2068"/>
        <v>2083.3333333333335</v>
      </c>
      <c r="Q874" s="312">
        <f t="shared" si="2069"/>
        <v>2083.3333333333335</v>
      </c>
      <c r="R874" s="312">
        <f t="shared" si="2070"/>
        <v>2083.3333333333335</v>
      </c>
      <c r="S874" s="312">
        <f t="shared" si="2071"/>
        <v>2083.3333333333335</v>
      </c>
      <c r="T874" s="312">
        <f t="shared" si="2072"/>
        <v>2083.3333333333335</v>
      </c>
      <c r="U874" s="312">
        <f t="shared" si="2073"/>
        <v>2083.3333333333335</v>
      </c>
      <c r="V874" s="312">
        <f t="shared" si="2074"/>
        <v>2083.3333333333335</v>
      </c>
    </row>
    <row r="875" spans="1:22" ht="15" customHeight="1" x14ac:dyDescent="0.25">
      <c r="A875" s="41"/>
      <c r="B875" s="41"/>
      <c r="C875" s="41"/>
      <c r="D875" s="43"/>
      <c r="E875" s="41"/>
      <c r="F875" s="43"/>
      <c r="G875" s="275"/>
      <c r="H875" s="45"/>
      <c r="I875" s="53" t="s">
        <v>425</v>
      </c>
      <c r="J875" s="294">
        <f>J859+J866+J870+J874</f>
        <v>5184244.6652054796</v>
      </c>
      <c r="K875" s="326">
        <f t="shared" si="2063"/>
        <v>432020.38876712328</v>
      </c>
      <c r="L875" s="326">
        <f t="shared" si="2064"/>
        <v>432020.38876712328</v>
      </c>
      <c r="M875" s="326">
        <f t="shared" si="2065"/>
        <v>432020.38876712328</v>
      </c>
      <c r="N875" s="326">
        <f t="shared" si="2066"/>
        <v>432020.38876712328</v>
      </c>
      <c r="O875" s="326">
        <f t="shared" si="2067"/>
        <v>432020.38876712328</v>
      </c>
      <c r="P875" s="326">
        <f t="shared" si="2068"/>
        <v>432020.38876712328</v>
      </c>
      <c r="Q875" s="326">
        <f t="shared" si="2069"/>
        <v>432020.38876712328</v>
      </c>
      <c r="R875" s="326">
        <f t="shared" si="2070"/>
        <v>432020.38876712328</v>
      </c>
      <c r="S875" s="326">
        <f t="shared" si="2071"/>
        <v>432020.38876712328</v>
      </c>
      <c r="T875" s="326">
        <f t="shared" si="2072"/>
        <v>432020.38876712328</v>
      </c>
      <c r="U875" s="326">
        <f t="shared" si="2073"/>
        <v>432020.38876712328</v>
      </c>
      <c r="V875" s="326">
        <f t="shared" si="2074"/>
        <v>432020.38876712328</v>
      </c>
    </row>
    <row r="876" spans="1:22" ht="15" customHeight="1" x14ac:dyDescent="0.25">
      <c r="A876" s="38" t="s">
        <v>236</v>
      </c>
      <c r="B876" s="51"/>
      <c r="C876" s="13"/>
      <c r="D876" s="39"/>
      <c r="E876" s="13"/>
      <c r="F876" s="13"/>
      <c r="G876" s="277"/>
      <c r="H876" s="40"/>
      <c r="I876" s="55"/>
      <c r="J876" s="13"/>
      <c r="K876" s="314"/>
      <c r="L876" s="314"/>
      <c r="M876" s="314"/>
      <c r="N876" s="314"/>
      <c r="O876" s="314"/>
      <c r="P876" s="314"/>
      <c r="Q876" s="314"/>
      <c r="R876" s="314"/>
      <c r="S876" s="314"/>
      <c r="T876" s="314"/>
      <c r="U876" s="314"/>
      <c r="V876" s="314"/>
    </row>
    <row r="877" spans="1:22" ht="15" customHeight="1" x14ac:dyDescent="0.25">
      <c r="A877" s="41"/>
      <c r="B877" s="41"/>
      <c r="C877" s="41"/>
      <c r="D877" s="43"/>
      <c r="E877" s="41"/>
      <c r="F877" s="44">
        <v>1000</v>
      </c>
      <c r="G877" s="275"/>
      <c r="H877" s="45"/>
      <c r="I877" s="108" t="s">
        <v>326</v>
      </c>
      <c r="J877" s="291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</row>
    <row r="878" spans="1:22" ht="15" customHeight="1" x14ac:dyDescent="0.25">
      <c r="A878" s="41"/>
      <c r="B878" s="41"/>
      <c r="C878" s="41"/>
      <c r="D878" s="43"/>
      <c r="E878" s="41"/>
      <c r="F878" s="44">
        <v>1100</v>
      </c>
      <c r="G878" s="275"/>
      <c r="H878" s="45"/>
      <c r="I878" s="108" t="s">
        <v>327</v>
      </c>
      <c r="J878" s="291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</row>
    <row r="879" spans="1:22" ht="15" customHeight="1" x14ac:dyDescent="0.25">
      <c r="A879" s="41" t="s">
        <v>321</v>
      </c>
      <c r="B879" s="114">
        <v>1525811100</v>
      </c>
      <c r="C879" s="41">
        <v>31111</v>
      </c>
      <c r="D879" s="43" t="s">
        <v>1394</v>
      </c>
      <c r="E879" s="41" t="s">
        <v>409</v>
      </c>
      <c r="F879" s="41">
        <v>1131</v>
      </c>
      <c r="G879" s="275" t="s">
        <v>341</v>
      </c>
      <c r="H879" s="45" t="s">
        <v>424</v>
      </c>
      <c r="I879" s="109" t="s">
        <v>325</v>
      </c>
      <c r="J879" s="291">
        <f>Nómina!T264</f>
        <v>2989944</v>
      </c>
      <c r="K879" s="309">
        <f t="shared" ref="K879:K882" si="2075">J879/12</f>
        <v>249162</v>
      </c>
      <c r="L879" s="309">
        <f t="shared" ref="L879:L882" si="2076">J879/12</f>
        <v>249162</v>
      </c>
      <c r="M879" s="309">
        <f t="shared" ref="M879:M882" si="2077">J879/12</f>
        <v>249162</v>
      </c>
      <c r="N879" s="309">
        <f t="shared" ref="N879:N882" si="2078">J879/12</f>
        <v>249162</v>
      </c>
      <c r="O879" s="309">
        <f t="shared" ref="O879:O882" si="2079">J879/12</f>
        <v>249162</v>
      </c>
      <c r="P879" s="309">
        <f t="shared" ref="P879:P882" si="2080">J879/12</f>
        <v>249162</v>
      </c>
      <c r="Q879" s="309">
        <f t="shared" ref="Q879:Q882" si="2081">J879/12</f>
        <v>249162</v>
      </c>
      <c r="R879" s="309">
        <f t="shared" ref="R879:R882" si="2082">J879/12</f>
        <v>249162</v>
      </c>
      <c r="S879" s="309">
        <f t="shared" ref="S879:S882" si="2083">J879/12</f>
        <v>249162</v>
      </c>
      <c r="T879" s="309">
        <f t="shared" ref="T879:T882" si="2084">J879/12</f>
        <v>249162</v>
      </c>
      <c r="U879" s="309">
        <f t="shared" ref="U879:U882" si="2085">J879/12</f>
        <v>249162</v>
      </c>
      <c r="V879" s="309">
        <f t="shared" ref="V879:V882" si="2086">J879/12</f>
        <v>249162</v>
      </c>
    </row>
    <row r="880" spans="1:22" ht="15" customHeight="1" x14ac:dyDescent="0.25">
      <c r="A880" s="41" t="s">
        <v>321</v>
      </c>
      <c r="B880" s="114">
        <v>1525811100</v>
      </c>
      <c r="C880" s="41">
        <v>31111</v>
      </c>
      <c r="D880" s="43" t="s">
        <v>1394</v>
      </c>
      <c r="E880" s="41" t="s">
        <v>409</v>
      </c>
      <c r="F880" s="41">
        <v>1132</v>
      </c>
      <c r="G880" s="275" t="s">
        <v>341</v>
      </c>
      <c r="H880" s="45" t="s">
        <v>424</v>
      </c>
      <c r="I880" s="109" t="s">
        <v>335</v>
      </c>
      <c r="J880" s="291">
        <f>Nómina!U264</f>
        <v>298994.40000000002</v>
      </c>
      <c r="K880" s="309">
        <f t="shared" si="2075"/>
        <v>24916.2</v>
      </c>
      <c r="L880" s="309">
        <f t="shared" si="2076"/>
        <v>24916.2</v>
      </c>
      <c r="M880" s="309">
        <f t="shared" si="2077"/>
        <v>24916.2</v>
      </c>
      <c r="N880" s="309">
        <f t="shared" si="2078"/>
        <v>24916.2</v>
      </c>
      <c r="O880" s="309">
        <f t="shared" si="2079"/>
        <v>24916.2</v>
      </c>
      <c r="P880" s="309">
        <f t="shared" si="2080"/>
        <v>24916.2</v>
      </c>
      <c r="Q880" s="309">
        <f t="shared" si="2081"/>
        <v>24916.2</v>
      </c>
      <c r="R880" s="309">
        <f t="shared" si="2082"/>
        <v>24916.2</v>
      </c>
      <c r="S880" s="309">
        <f t="shared" si="2083"/>
        <v>24916.2</v>
      </c>
      <c r="T880" s="309">
        <f t="shared" si="2084"/>
        <v>24916.2</v>
      </c>
      <c r="U880" s="309">
        <f t="shared" si="2085"/>
        <v>24916.2</v>
      </c>
      <c r="V880" s="309">
        <f t="shared" si="2086"/>
        <v>24916.2</v>
      </c>
    </row>
    <row r="881" spans="1:22" ht="15" customHeight="1" x14ac:dyDescent="0.25">
      <c r="A881" s="41" t="s">
        <v>321</v>
      </c>
      <c r="B881" s="114">
        <v>1525811100</v>
      </c>
      <c r="C881" s="41">
        <v>31111</v>
      </c>
      <c r="D881" s="43" t="s">
        <v>1394</v>
      </c>
      <c r="E881" s="41" t="s">
        <v>409</v>
      </c>
      <c r="F881" s="41">
        <v>1133</v>
      </c>
      <c r="G881" s="275" t="s">
        <v>341</v>
      </c>
      <c r="H881" s="45" t="s">
        <v>424</v>
      </c>
      <c r="I881" s="111" t="s">
        <v>336</v>
      </c>
      <c r="J881" s="291">
        <f>Nómina!V264</f>
        <v>298994.40000000002</v>
      </c>
      <c r="K881" s="309">
        <f t="shared" si="2075"/>
        <v>24916.2</v>
      </c>
      <c r="L881" s="309">
        <f t="shared" si="2076"/>
        <v>24916.2</v>
      </c>
      <c r="M881" s="309">
        <f t="shared" si="2077"/>
        <v>24916.2</v>
      </c>
      <c r="N881" s="309">
        <f t="shared" si="2078"/>
        <v>24916.2</v>
      </c>
      <c r="O881" s="309">
        <f t="shared" si="2079"/>
        <v>24916.2</v>
      </c>
      <c r="P881" s="309">
        <f t="shared" si="2080"/>
        <v>24916.2</v>
      </c>
      <c r="Q881" s="309">
        <f t="shared" si="2081"/>
        <v>24916.2</v>
      </c>
      <c r="R881" s="309">
        <f t="shared" si="2082"/>
        <v>24916.2</v>
      </c>
      <c r="S881" s="309">
        <f t="shared" si="2083"/>
        <v>24916.2</v>
      </c>
      <c r="T881" s="309">
        <f t="shared" si="2084"/>
        <v>24916.2</v>
      </c>
      <c r="U881" s="309">
        <f t="shared" si="2085"/>
        <v>24916.2</v>
      </c>
      <c r="V881" s="309">
        <f t="shared" si="2086"/>
        <v>24916.2</v>
      </c>
    </row>
    <row r="882" spans="1:22" ht="15" customHeight="1" x14ac:dyDescent="0.25">
      <c r="A882" s="41" t="s">
        <v>321</v>
      </c>
      <c r="B882" s="114">
        <v>1525811100</v>
      </c>
      <c r="C882" s="41">
        <v>31111</v>
      </c>
      <c r="D882" s="43" t="s">
        <v>1394</v>
      </c>
      <c r="E882" s="41" t="s">
        <v>409</v>
      </c>
      <c r="F882" s="41">
        <v>1134</v>
      </c>
      <c r="G882" s="275" t="s">
        <v>341</v>
      </c>
      <c r="H882" s="45" t="s">
        <v>424</v>
      </c>
      <c r="I882" s="111" t="s">
        <v>337</v>
      </c>
      <c r="J882" s="291">
        <f>Nómina!W264</f>
        <v>298994.40000000002</v>
      </c>
      <c r="K882" s="309">
        <f t="shared" si="2075"/>
        <v>24916.2</v>
      </c>
      <c r="L882" s="309">
        <f t="shared" si="2076"/>
        <v>24916.2</v>
      </c>
      <c r="M882" s="309">
        <f t="shared" si="2077"/>
        <v>24916.2</v>
      </c>
      <c r="N882" s="309">
        <f t="shared" si="2078"/>
        <v>24916.2</v>
      </c>
      <c r="O882" s="309">
        <f t="shared" si="2079"/>
        <v>24916.2</v>
      </c>
      <c r="P882" s="309">
        <f t="shared" si="2080"/>
        <v>24916.2</v>
      </c>
      <c r="Q882" s="309">
        <f t="shared" si="2081"/>
        <v>24916.2</v>
      </c>
      <c r="R882" s="309">
        <f t="shared" si="2082"/>
        <v>24916.2</v>
      </c>
      <c r="S882" s="309">
        <f t="shared" si="2083"/>
        <v>24916.2</v>
      </c>
      <c r="T882" s="309">
        <f t="shared" si="2084"/>
        <v>24916.2</v>
      </c>
      <c r="U882" s="309">
        <f t="shared" si="2085"/>
        <v>24916.2</v>
      </c>
      <c r="V882" s="309">
        <f t="shared" si="2086"/>
        <v>24916.2</v>
      </c>
    </row>
    <row r="883" spans="1:22" ht="15" customHeight="1" x14ac:dyDescent="0.25">
      <c r="A883" s="41"/>
      <c r="B883" s="114"/>
      <c r="C883" s="41"/>
      <c r="D883" s="43"/>
      <c r="E883" s="41"/>
      <c r="F883" s="44">
        <v>1300</v>
      </c>
      <c r="G883" s="275"/>
      <c r="H883" s="45"/>
      <c r="I883" s="108" t="s">
        <v>328</v>
      </c>
      <c r="J883" s="291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</row>
    <row r="884" spans="1:22" ht="15" customHeight="1" x14ac:dyDescent="0.25">
      <c r="A884" s="41" t="s">
        <v>321</v>
      </c>
      <c r="B884" s="114">
        <v>1525811100</v>
      </c>
      <c r="C884" s="41">
        <v>31111</v>
      </c>
      <c r="D884" s="43" t="s">
        <v>1394</v>
      </c>
      <c r="E884" s="41" t="s">
        <v>409</v>
      </c>
      <c r="F884" s="41">
        <v>1321</v>
      </c>
      <c r="G884" s="275" t="s">
        <v>341</v>
      </c>
      <c r="H884" s="45" t="s">
        <v>424</v>
      </c>
      <c r="I884" s="109" t="s">
        <v>329</v>
      </c>
      <c r="J884" s="291">
        <f>Nómina!Y264</f>
        <v>63894.69369863013</v>
      </c>
      <c r="K884" s="309">
        <f t="shared" ref="K884:K886" si="2087">J884/12</f>
        <v>5324.5578082191778</v>
      </c>
      <c r="L884" s="309">
        <f t="shared" ref="L884:L886" si="2088">J884/12</f>
        <v>5324.5578082191778</v>
      </c>
      <c r="M884" s="309">
        <f t="shared" ref="M884:M886" si="2089">J884/12</f>
        <v>5324.5578082191778</v>
      </c>
      <c r="N884" s="309">
        <f t="shared" ref="N884:N886" si="2090">J884/12</f>
        <v>5324.5578082191778</v>
      </c>
      <c r="O884" s="309">
        <f t="shared" ref="O884:O886" si="2091">J884/12</f>
        <v>5324.5578082191778</v>
      </c>
      <c r="P884" s="309">
        <f t="shared" ref="P884:P886" si="2092">J884/12</f>
        <v>5324.5578082191778</v>
      </c>
      <c r="Q884" s="309">
        <f t="shared" ref="Q884:Q886" si="2093">J884/12</f>
        <v>5324.5578082191778</v>
      </c>
      <c r="R884" s="309">
        <f t="shared" ref="R884:R886" si="2094">J884/12</f>
        <v>5324.5578082191778</v>
      </c>
      <c r="S884" s="309">
        <f t="shared" ref="S884:S886" si="2095">J884/12</f>
        <v>5324.5578082191778</v>
      </c>
      <c r="T884" s="309">
        <f t="shared" ref="T884:T886" si="2096">J884/12</f>
        <v>5324.5578082191778</v>
      </c>
      <c r="U884" s="309">
        <f t="shared" ref="U884:U886" si="2097">J884/12</f>
        <v>5324.5578082191778</v>
      </c>
      <c r="V884" s="309">
        <f t="shared" ref="V884:V886" si="2098">J884/12</f>
        <v>5324.5578082191778</v>
      </c>
    </row>
    <row r="885" spans="1:22" ht="15" customHeight="1" x14ac:dyDescent="0.25">
      <c r="A885" s="41" t="s">
        <v>321</v>
      </c>
      <c r="B885" s="114">
        <v>1525811100</v>
      </c>
      <c r="C885" s="41">
        <v>31111</v>
      </c>
      <c r="D885" s="43" t="s">
        <v>1394</v>
      </c>
      <c r="E885" s="41" t="s">
        <v>409</v>
      </c>
      <c r="F885" s="41">
        <v>1323</v>
      </c>
      <c r="G885" s="275" t="s">
        <v>341</v>
      </c>
      <c r="H885" s="45" t="s">
        <v>424</v>
      </c>
      <c r="I885" s="109" t="s">
        <v>330</v>
      </c>
      <c r="J885" s="291">
        <f>Nómina!Z264</f>
        <v>363709.54520547943</v>
      </c>
      <c r="K885" s="309">
        <f t="shared" si="2087"/>
        <v>30309.128767123286</v>
      </c>
      <c r="L885" s="309">
        <f t="shared" si="2088"/>
        <v>30309.128767123286</v>
      </c>
      <c r="M885" s="309">
        <f t="shared" si="2089"/>
        <v>30309.128767123286</v>
      </c>
      <c r="N885" s="309">
        <f t="shared" si="2090"/>
        <v>30309.128767123286</v>
      </c>
      <c r="O885" s="309">
        <f t="shared" si="2091"/>
        <v>30309.128767123286</v>
      </c>
      <c r="P885" s="309">
        <f t="shared" si="2092"/>
        <v>30309.128767123286</v>
      </c>
      <c r="Q885" s="309">
        <f t="shared" si="2093"/>
        <v>30309.128767123286</v>
      </c>
      <c r="R885" s="309">
        <f t="shared" si="2094"/>
        <v>30309.128767123286</v>
      </c>
      <c r="S885" s="309">
        <f t="shared" si="2095"/>
        <v>30309.128767123286</v>
      </c>
      <c r="T885" s="309">
        <f t="shared" si="2096"/>
        <v>30309.128767123286</v>
      </c>
      <c r="U885" s="309">
        <f t="shared" si="2097"/>
        <v>30309.128767123286</v>
      </c>
      <c r="V885" s="309">
        <f t="shared" si="2098"/>
        <v>30309.128767123286</v>
      </c>
    </row>
    <row r="886" spans="1:22" ht="15" customHeight="1" x14ac:dyDescent="0.25">
      <c r="A886" s="41"/>
      <c r="B886" s="41"/>
      <c r="C886" s="41"/>
      <c r="D886" s="43"/>
      <c r="E886" s="41"/>
      <c r="F886" s="41"/>
      <c r="G886" s="275"/>
      <c r="H886" s="45"/>
      <c r="I886" s="50" t="s">
        <v>338</v>
      </c>
      <c r="J886" s="293">
        <f>SUM(J877:J885)</f>
        <v>4314531.4389041094</v>
      </c>
      <c r="K886" s="315">
        <f t="shared" si="2087"/>
        <v>359544.28657534247</v>
      </c>
      <c r="L886" s="315">
        <f t="shared" si="2088"/>
        <v>359544.28657534247</v>
      </c>
      <c r="M886" s="315">
        <f t="shared" si="2089"/>
        <v>359544.28657534247</v>
      </c>
      <c r="N886" s="315">
        <f t="shared" si="2090"/>
        <v>359544.28657534247</v>
      </c>
      <c r="O886" s="315">
        <f t="shared" si="2091"/>
        <v>359544.28657534247</v>
      </c>
      <c r="P886" s="315">
        <f t="shared" si="2092"/>
        <v>359544.28657534247</v>
      </c>
      <c r="Q886" s="315">
        <f t="shared" si="2093"/>
        <v>359544.28657534247</v>
      </c>
      <c r="R886" s="315">
        <f t="shared" si="2094"/>
        <v>359544.28657534247</v>
      </c>
      <c r="S886" s="315">
        <f t="shared" si="2095"/>
        <v>359544.28657534247</v>
      </c>
      <c r="T886" s="315">
        <f t="shared" si="2096"/>
        <v>359544.28657534247</v>
      </c>
      <c r="U886" s="315">
        <f t="shared" si="2097"/>
        <v>359544.28657534247</v>
      </c>
      <c r="V886" s="315">
        <f t="shared" si="2098"/>
        <v>359544.28657534247</v>
      </c>
    </row>
    <row r="887" spans="1:22" ht="15" customHeight="1" x14ac:dyDescent="0.25">
      <c r="A887" s="41"/>
      <c r="B887" s="41"/>
      <c r="C887" s="41"/>
      <c r="D887" s="43"/>
      <c r="E887" s="41"/>
      <c r="F887" s="104" t="s">
        <v>816</v>
      </c>
      <c r="G887" s="275"/>
      <c r="H887" s="45"/>
      <c r="I887" s="108" t="s">
        <v>817</v>
      </c>
      <c r="J887" s="291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</row>
    <row r="888" spans="1:22" ht="15" customHeight="1" x14ac:dyDescent="0.25">
      <c r="A888" s="41"/>
      <c r="B888" s="41"/>
      <c r="C888" s="41"/>
      <c r="D888" s="43"/>
      <c r="E888" s="41"/>
      <c r="F888" s="104" t="s">
        <v>919</v>
      </c>
      <c r="G888" s="275"/>
      <c r="H888" s="45"/>
      <c r="I888" s="108" t="s">
        <v>927</v>
      </c>
      <c r="J888" s="291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</row>
    <row r="889" spans="1:22" ht="15" customHeight="1" x14ac:dyDescent="0.25">
      <c r="A889" s="41" t="s">
        <v>321</v>
      </c>
      <c r="B889" s="126">
        <v>1125100000</v>
      </c>
      <c r="C889" s="41">
        <v>31111</v>
      </c>
      <c r="D889" s="43" t="s">
        <v>1394</v>
      </c>
      <c r="E889" s="41" t="s">
        <v>409</v>
      </c>
      <c r="F889" s="43" t="s">
        <v>1122</v>
      </c>
      <c r="G889" s="275" t="s">
        <v>341</v>
      </c>
      <c r="H889" s="45" t="s">
        <v>424</v>
      </c>
      <c r="I889" s="109" t="s">
        <v>822</v>
      </c>
      <c r="J889" s="291">
        <v>5000</v>
      </c>
      <c r="K889" s="309">
        <f t="shared" ref="K889" si="2099">J889/12</f>
        <v>416.66666666666669</v>
      </c>
      <c r="L889" s="309">
        <f t="shared" ref="L889" si="2100">J889/12</f>
        <v>416.66666666666669</v>
      </c>
      <c r="M889" s="309">
        <f t="shared" ref="M889" si="2101">J889/12</f>
        <v>416.66666666666669</v>
      </c>
      <c r="N889" s="309">
        <f t="shared" ref="N889" si="2102">J889/12</f>
        <v>416.66666666666669</v>
      </c>
      <c r="O889" s="309">
        <f t="shared" ref="O889" si="2103">J889/12</f>
        <v>416.66666666666669</v>
      </c>
      <c r="P889" s="309">
        <f t="shared" ref="P889" si="2104">J889/12</f>
        <v>416.66666666666669</v>
      </c>
      <c r="Q889" s="309">
        <f t="shared" ref="Q889" si="2105">J889/12</f>
        <v>416.66666666666669</v>
      </c>
      <c r="R889" s="309">
        <f t="shared" ref="R889" si="2106">J889/12</f>
        <v>416.66666666666669</v>
      </c>
      <c r="S889" s="309">
        <f t="shared" ref="S889" si="2107">J889/12</f>
        <v>416.66666666666669</v>
      </c>
      <c r="T889" s="309">
        <f t="shared" ref="T889" si="2108">J889/12</f>
        <v>416.66666666666669</v>
      </c>
      <c r="U889" s="309">
        <f t="shared" ref="U889" si="2109">J889/12</f>
        <v>416.66666666666669</v>
      </c>
      <c r="V889" s="309">
        <f t="shared" ref="V889" si="2110">J889/12</f>
        <v>416.66666666666669</v>
      </c>
    </row>
    <row r="890" spans="1:22" ht="15" customHeight="1" x14ac:dyDescent="0.25">
      <c r="A890" s="41"/>
      <c r="B890" s="41"/>
      <c r="C890" s="41"/>
      <c r="D890" s="43"/>
      <c r="E890" s="41"/>
      <c r="F890" s="104" t="s">
        <v>928</v>
      </c>
      <c r="G890" s="275"/>
      <c r="H890" s="45"/>
      <c r="I890" s="108" t="s">
        <v>929</v>
      </c>
      <c r="J890" s="291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</row>
    <row r="891" spans="1:22" ht="15" customHeight="1" x14ac:dyDescent="0.25">
      <c r="A891" s="41" t="s">
        <v>321</v>
      </c>
      <c r="B891" s="126">
        <v>1125100000</v>
      </c>
      <c r="C891" s="41">
        <v>31111</v>
      </c>
      <c r="D891" s="43" t="s">
        <v>1394</v>
      </c>
      <c r="E891" s="41" t="s">
        <v>409</v>
      </c>
      <c r="F891" s="43" t="s">
        <v>1157</v>
      </c>
      <c r="G891" s="275" t="s">
        <v>341</v>
      </c>
      <c r="H891" s="45" t="s">
        <v>424</v>
      </c>
      <c r="I891" s="109" t="s">
        <v>936</v>
      </c>
      <c r="J891" s="291">
        <v>5000</v>
      </c>
      <c r="K891" s="309">
        <f t="shared" ref="K891:K892" si="2111">J891/12</f>
        <v>416.66666666666669</v>
      </c>
      <c r="L891" s="309">
        <f t="shared" ref="L891:L892" si="2112">J891/12</f>
        <v>416.66666666666669</v>
      </c>
      <c r="M891" s="309">
        <f t="shared" ref="M891:M892" si="2113">J891/12</f>
        <v>416.66666666666669</v>
      </c>
      <c r="N891" s="309">
        <f t="shared" ref="N891:N892" si="2114">J891/12</f>
        <v>416.66666666666669</v>
      </c>
      <c r="O891" s="309">
        <f t="shared" ref="O891:O892" si="2115">J891/12</f>
        <v>416.66666666666669</v>
      </c>
      <c r="P891" s="309">
        <f t="shared" ref="P891:P892" si="2116">J891/12</f>
        <v>416.66666666666669</v>
      </c>
      <c r="Q891" s="309">
        <f t="shared" ref="Q891:Q892" si="2117">J891/12</f>
        <v>416.66666666666669</v>
      </c>
      <c r="R891" s="309">
        <f t="shared" ref="R891:R892" si="2118">J891/12</f>
        <v>416.66666666666669</v>
      </c>
      <c r="S891" s="309">
        <f t="shared" ref="S891:S892" si="2119">J891/12</f>
        <v>416.66666666666669</v>
      </c>
      <c r="T891" s="309">
        <f t="shared" ref="T891:T892" si="2120">J891/12</f>
        <v>416.66666666666669</v>
      </c>
      <c r="U891" s="309">
        <f t="shared" ref="U891:U892" si="2121">J891/12</f>
        <v>416.66666666666669</v>
      </c>
      <c r="V891" s="309">
        <f t="shared" ref="V891:V892" si="2122">J891/12</f>
        <v>416.66666666666669</v>
      </c>
    </row>
    <row r="892" spans="1:22" ht="15" customHeight="1" x14ac:dyDescent="0.25">
      <c r="A892" s="41" t="s">
        <v>321</v>
      </c>
      <c r="B892" s="126">
        <v>1125100000</v>
      </c>
      <c r="C892" s="41">
        <v>31111</v>
      </c>
      <c r="D892" s="43" t="s">
        <v>1394</v>
      </c>
      <c r="E892" s="41" t="s">
        <v>409</v>
      </c>
      <c r="F892" s="43" t="s">
        <v>1159</v>
      </c>
      <c r="G892" s="275" t="s">
        <v>341</v>
      </c>
      <c r="H892" s="45" t="s">
        <v>424</v>
      </c>
      <c r="I892" s="109" t="s">
        <v>937</v>
      </c>
      <c r="J892" s="291">
        <v>5000</v>
      </c>
      <c r="K892" s="309">
        <f t="shared" si="2111"/>
        <v>416.66666666666669</v>
      </c>
      <c r="L892" s="309">
        <f t="shared" si="2112"/>
        <v>416.66666666666669</v>
      </c>
      <c r="M892" s="309">
        <f t="shared" si="2113"/>
        <v>416.66666666666669</v>
      </c>
      <c r="N892" s="309">
        <f t="shared" si="2114"/>
        <v>416.66666666666669</v>
      </c>
      <c r="O892" s="309">
        <f t="shared" si="2115"/>
        <v>416.66666666666669</v>
      </c>
      <c r="P892" s="309">
        <f t="shared" si="2116"/>
        <v>416.66666666666669</v>
      </c>
      <c r="Q892" s="309">
        <f t="shared" si="2117"/>
        <v>416.66666666666669</v>
      </c>
      <c r="R892" s="309">
        <f t="shared" si="2118"/>
        <v>416.66666666666669</v>
      </c>
      <c r="S892" s="309">
        <f t="shared" si="2119"/>
        <v>416.66666666666669</v>
      </c>
      <c r="T892" s="309">
        <f t="shared" si="2120"/>
        <v>416.66666666666669</v>
      </c>
      <c r="U892" s="309">
        <f t="shared" si="2121"/>
        <v>416.66666666666669</v>
      </c>
      <c r="V892" s="309">
        <f t="shared" si="2122"/>
        <v>416.66666666666669</v>
      </c>
    </row>
    <row r="893" spans="1:22" ht="15" customHeight="1" x14ac:dyDescent="0.25">
      <c r="A893" s="41"/>
      <c r="B893" s="41"/>
      <c r="C893" s="41"/>
      <c r="D893" s="43"/>
      <c r="E893" s="41"/>
      <c r="F893" s="104" t="s">
        <v>877</v>
      </c>
      <c r="G893" s="275"/>
      <c r="H893" s="45"/>
      <c r="I893" s="108" t="s">
        <v>823</v>
      </c>
      <c r="J893" s="291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</row>
    <row r="894" spans="1:22" ht="15" customHeight="1" x14ac:dyDescent="0.25">
      <c r="A894" s="41" t="s">
        <v>321</v>
      </c>
      <c r="B894" s="126">
        <v>1125100000</v>
      </c>
      <c r="C894" s="41">
        <v>31111</v>
      </c>
      <c r="D894" s="43" t="s">
        <v>1394</v>
      </c>
      <c r="E894" s="41" t="s">
        <v>409</v>
      </c>
      <c r="F894" s="43" t="s">
        <v>1162</v>
      </c>
      <c r="G894" s="275" t="s">
        <v>341</v>
      </c>
      <c r="H894" s="45" t="s">
        <v>424</v>
      </c>
      <c r="I894" s="109" t="s">
        <v>945</v>
      </c>
      <c r="J894" s="291">
        <v>5000</v>
      </c>
      <c r="K894" s="309">
        <f t="shared" ref="K894:K896" si="2123">J894/12</f>
        <v>416.66666666666669</v>
      </c>
      <c r="L894" s="309">
        <f t="shared" ref="L894:L896" si="2124">J894/12</f>
        <v>416.66666666666669</v>
      </c>
      <c r="M894" s="309">
        <f t="shared" ref="M894:M896" si="2125">J894/12</f>
        <v>416.66666666666669</v>
      </c>
      <c r="N894" s="309">
        <f t="shared" ref="N894:N896" si="2126">J894/12</f>
        <v>416.66666666666669</v>
      </c>
      <c r="O894" s="309">
        <f t="shared" ref="O894:O896" si="2127">J894/12</f>
        <v>416.66666666666669</v>
      </c>
      <c r="P894" s="309">
        <f t="shared" ref="P894:P896" si="2128">J894/12</f>
        <v>416.66666666666669</v>
      </c>
      <c r="Q894" s="309">
        <f t="shared" ref="Q894:Q896" si="2129">J894/12</f>
        <v>416.66666666666669</v>
      </c>
      <c r="R894" s="309">
        <f t="shared" ref="R894:R896" si="2130">J894/12</f>
        <v>416.66666666666669</v>
      </c>
      <c r="S894" s="309">
        <f t="shared" ref="S894:S896" si="2131">J894/12</f>
        <v>416.66666666666669</v>
      </c>
      <c r="T894" s="309">
        <f t="shared" ref="T894:T896" si="2132">J894/12</f>
        <v>416.66666666666669</v>
      </c>
      <c r="U894" s="309">
        <f t="shared" ref="U894:U896" si="2133">J894/12</f>
        <v>416.66666666666669</v>
      </c>
      <c r="V894" s="309">
        <f t="shared" ref="V894:V896" si="2134">J894/12</f>
        <v>416.66666666666669</v>
      </c>
    </row>
    <row r="895" spans="1:22" ht="15" customHeight="1" x14ac:dyDescent="0.25">
      <c r="A895" s="41" t="s">
        <v>321</v>
      </c>
      <c r="B895" s="126">
        <v>1125100000</v>
      </c>
      <c r="C895" s="41">
        <v>31111</v>
      </c>
      <c r="D895" s="43" t="s">
        <v>1394</v>
      </c>
      <c r="E895" s="41" t="s">
        <v>409</v>
      </c>
      <c r="F895" s="43" t="s">
        <v>1123</v>
      </c>
      <c r="G895" s="275" t="s">
        <v>341</v>
      </c>
      <c r="H895" s="45" t="s">
        <v>424</v>
      </c>
      <c r="I895" s="109" t="s">
        <v>824</v>
      </c>
      <c r="J895" s="291">
        <v>30000</v>
      </c>
      <c r="K895" s="309">
        <f t="shared" si="2123"/>
        <v>2500</v>
      </c>
      <c r="L895" s="309">
        <f t="shared" si="2124"/>
        <v>2500</v>
      </c>
      <c r="M895" s="309">
        <f t="shared" si="2125"/>
        <v>2500</v>
      </c>
      <c r="N895" s="309">
        <f t="shared" si="2126"/>
        <v>2500</v>
      </c>
      <c r="O895" s="309">
        <f t="shared" si="2127"/>
        <v>2500</v>
      </c>
      <c r="P895" s="309">
        <f t="shared" si="2128"/>
        <v>2500</v>
      </c>
      <c r="Q895" s="309">
        <f t="shared" si="2129"/>
        <v>2500</v>
      </c>
      <c r="R895" s="309">
        <f t="shared" si="2130"/>
        <v>2500</v>
      </c>
      <c r="S895" s="309">
        <f t="shared" si="2131"/>
        <v>2500</v>
      </c>
      <c r="T895" s="309">
        <f t="shared" si="2132"/>
        <v>2500</v>
      </c>
      <c r="U895" s="309">
        <f t="shared" si="2133"/>
        <v>2500</v>
      </c>
      <c r="V895" s="309">
        <f t="shared" si="2134"/>
        <v>2500</v>
      </c>
    </row>
    <row r="896" spans="1:22" ht="15" customHeight="1" x14ac:dyDescent="0.25">
      <c r="A896" s="41"/>
      <c r="B896" s="41"/>
      <c r="C896" s="41"/>
      <c r="D896" s="43"/>
      <c r="E896" s="41"/>
      <c r="F896" s="43"/>
      <c r="G896" s="275"/>
      <c r="H896" s="45"/>
      <c r="I896" s="50" t="s">
        <v>825</v>
      </c>
      <c r="J896" s="293">
        <f>SUM(J887:J895)</f>
        <v>50000</v>
      </c>
      <c r="K896" s="312">
        <f t="shared" si="2123"/>
        <v>4166.666666666667</v>
      </c>
      <c r="L896" s="312">
        <f t="shared" si="2124"/>
        <v>4166.666666666667</v>
      </c>
      <c r="M896" s="312">
        <f t="shared" si="2125"/>
        <v>4166.666666666667</v>
      </c>
      <c r="N896" s="312">
        <f t="shared" si="2126"/>
        <v>4166.666666666667</v>
      </c>
      <c r="O896" s="312">
        <f t="shared" si="2127"/>
        <v>4166.666666666667</v>
      </c>
      <c r="P896" s="312">
        <f t="shared" si="2128"/>
        <v>4166.666666666667</v>
      </c>
      <c r="Q896" s="312">
        <f t="shared" si="2129"/>
        <v>4166.666666666667</v>
      </c>
      <c r="R896" s="312">
        <f t="shared" si="2130"/>
        <v>4166.666666666667</v>
      </c>
      <c r="S896" s="312">
        <f t="shared" si="2131"/>
        <v>4166.666666666667</v>
      </c>
      <c r="T896" s="312">
        <f t="shared" si="2132"/>
        <v>4166.666666666667</v>
      </c>
      <c r="U896" s="312">
        <f t="shared" si="2133"/>
        <v>4166.666666666667</v>
      </c>
      <c r="V896" s="312">
        <f t="shared" si="2134"/>
        <v>4166.666666666667</v>
      </c>
    </row>
    <row r="897" spans="1:22" ht="15" customHeight="1" x14ac:dyDescent="0.25">
      <c r="A897" s="41"/>
      <c r="B897" s="41"/>
      <c r="C897" s="41"/>
      <c r="D897" s="43"/>
      <c r="E897" s="41"/>
      <c r="F897" s="104" t="s">
        <v>811</v>
      </c>
      <c r="G897" s="275"/>
      <c r="H897" s="45"/>
      <c r="I897" s="108" t="s">
        <v>812</v>
      </c>
      <c r="J897" s="291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</row>
    <row r="898" spans="1:22" ht="24.95" customHeight="1" x14ac:dyDescent="0.25">
      <c r="A898" s="41"/>
      <c r="B898" s="41"/>
      <c r="C898" s="41"/>
      <c r="D898" s="43"/>
      <c r="E898" s="41"/>
      <c r="F898" s="104" t="s">
        <v>879</v>
      </c>
      <c r="G898" s="275"/>
      <c r="H898" s="45"/>
      <c r="I898" s="108" t="s">
        <v>826</v>
      </c>
      <c r="J898" s="291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</row>
    <row r="899" spans="1:22" ht="15" customHeight="1" x14ac:dyDescent="0.25">
      <c r="A899" s="41" t="s">
        <v>321</v>
      </c>
      <c r="B899" s="126">
        <v>1125100000</v>
      </c>
      <c r="C899" s="41">
        <v>31111</v>
      </c>
      <c r="D899" s="43" t="s">
        <v>1394</v>
      </c>
      <c r="E899" s="41" t="s">
        <v>409</v>
      </c>
      <c r="F899" s="43" t="s">
        <v>1181</v>
      </c>
      <c r="G899" s="275" t="s">
        <v>341</v>
      </c>
      <c r="H899" s="45" t="s">
        <v>424</v>
      </c>
      <c r="I899" s="109" t="s">
        <v>1078</v>
      </c>
      <c r="J899" s="291">
        <v>450000</v>
      </c>
      <c r="K899" s="309">
        <f t="shared" ref="K899:K902" si="2135">J899/12</f>
        <v>37500</v>
      </c>
      <c r="L899" s="309">
        <f t="shared" ref="L899:L902" si="2136">J899/12</f>
        <v>37500</v>
      </c>
      <c r="M899" s="309">
        <f t="shared" ref="M899:M902" si="2137">J899/12</f>
        <v>37500</v>
      </c>
      <c r="N899" s="309">
        <f t="shared" ref="N899:N902" si="2138">J899/12</f>
        <v>37500</v>
      </c>
      <c r="O899" s="309">
        <f t="shared" ref="O899:O902" si="2139">J899/12</f>
        <v>37500</v>
      </c>
      <c r="P899" s="309">
        <f t="shared" ref="P899:P902" si="2140">J899/12</f>
        <v>37500</v>
      </c>
      <c r="Q899" s="309">
        <f t="shared" ref="Q899:Q902" si="2141">J899/12</f>
        <v>37500</v>
      </c>
      <c r="R899" s="309">
        <f t="shared" ref="R899:R902" si="2142">J899/12</f>
        <v>37500</v>
      </c>
      <c r="S899" s="309">
        <f t="shared" ref="S899:S902" si="2143">J899/12</f>
        <v>37500</v>
      </c>
      <c r="T899" s="309">
        <f t="shared" ref="T899:T902" si="2144">J899/12</f>
        <v>37500</v>
      </c>
      <c r="U899" s="309">
        <f t="shared" ref="U899:U902" si="2145">J899/12</f>
        <v>37500</v>
      </c>
      <c r="V899" s="309">
        <f t="shared" ref="V899:V902" si="2146">J899/12</f>
        <v>37500</v>
      </c>
    </row>
    <row r="900" spans="1:22" ht="15" customHeight="1" x14ac:dyDescent="0.25">
      <c r="A900" s="41" t="s">
        <v>321</v>
      </c>
      <c r="B900" s="126">
        <v>1125100000</v>
      </c>
      <c r="C900" s="41">
        <v>31111</v>
      </c>
      <c r="D900" s="43" t="s">
        <v>1394</v>
      </c>
      <c r="E900" s="41" t="s">
        <v>409</v>
      </c>
      <c r="F900" s="43" t="s">
        <v>1100</v>
      </c>
      <c r="G900" s="275" t="s">
        <v>341</v>
      </c>
      <c r="H900" s="45" t="s">
        <v>424</v>
      </c>
      <c r="I900" s="109" t="s">
        <v>827</v>
      </c>
      <c r="J900" s="291">
        <v>30000</v>
      </c>
      <c r="K900" s="309">
        <f t="shared" si="2135"/>
        <v>2500</v>
      </c>
      <c r="L900" s="309">
        <f t="shared" si="2136"/>
        <v>2500</v>
      </c>
      <c r="M900" s="309">
        <f t="shared" si="2137"/>
        <v>2500</v>
      </c>
      <c r="N900" s="309">
        <f t="shared" si="2138"/>
        <v>2500</v>
      </c>
      <c r="O900" s="309">
        <f t="shared" si="2139"/>
        <v>2500</v>
      </c>
      <c r="P900" s="309">
        <f t="shared" si="2140"/>
        <v>2500</v>
      </c>
      <c r="Q900" s="309">
        <f t="shared" si="2141"/>
        <v>2500</v>
      </c>
      <c r="R900" s="309">
        <f t="shared" si="2142"/>
        <v>2500</v>
      </c>
      <c r="S900" s="309">
        <f t="shared" si="2143"/>
        <v>2500</v>
      </c>
      <c r="T900" s="309">
        <f t="shared" si="2144"/>
        <v>2500</v>
      </c>
      <c r="U900" s="309">
        <f t="shared" si="2145"/>
        <v>2500</v>
      </c>
      <c r="V900" s="309">
        <f t="shared" si="2146"/>
        <v>2500</v>
      </c>
    </row>
    <row r="901" spans="1:22" ht="24.95" customHeight="1" x14ac:dyDescent="0.25">
      <c r="A901" s="41" t="s">
        <v>321</v>
      </c>
      <c r="B901" s="126">
        <v>1125100000</v>
      </c>
      <c r="C901" s="41">
        <v>31111</v>
      </c>
      <c r="D901" s="43" t="s">
        <v>1394</v>
      </c>
      <c r="E901" s="41" t="s">
        <v>409</v>
      </c>
      <c r="F901" s="43" t="s">
        <v>1184</v>
      </c>
      <c r="G901" s="275" t="s">
        <v>341</v>
      </c>
      <c r="H901" s="45" t="s">
        <v>424</v>
      </c>
      <c r="I901" s="109" t="s">
        <v>967</v>
      </c>
      <c r="J901" s="291">
        <v>80000</v>
      </c>
      <c r="K901" s="309">
        <f t="shared" si="2135"/>
        <v>6666.666666666667</v>
      </c>
      <c r="L901" s="309">
        <f t="shared" si="2136"/>
        <v>6666.666666666667</v>
      </c>
      <c r="M901" s="309">
        <f t="shared" si="2137"/>
        <v>6666.666666666667</v>
      </c>
      <c r="N901" s="309">
        <f t="shared" si="2138"/>
        <v>6666.666666666667</v>
      </c>
      <c r="O901" s="309">
        <f t="shared" si="2139"/>
        <v>6666.666666666667</v>
      </c>
      <c r="P901" s="309">
        <f t="shared" si="2140"/>
        <v>6666.666666666667</v>
      </c>
      <c r="Q901" s="309">
        <f t="shared" si="2141"/>
        <v>6666.666666666667</v>
      </c>
      <c r="R901" s="309">
        <f t="shared" si="2142"/>
        <v>6666.666666666667</v>
      </c>
      <c r="S901" s="309">
        <f t="shared" si="2143"/>
        <v>6666.666666666667</v>
      </c>
      <c r="T901" s="309">
        <f t="shared" si="2144"/>
        <v>6666.666666666667</v>
      </c>
      <c r="U901" s="309">
        <f t="shared" si="2145"/>
        <v>6666.666666666667</v>
      </c>
      <c r="V901" s="309">
        <f t="shared" si="2146"/>
        <v>6666.666666666667</v>
      </c>
    </row>
    <row r="902" spans="1:22" ht="15" customHeight="1" x14ac:dyDescent="0.25">
      <c r="A902" s="41"/>
      <c r="B902" s="41"/>
      <c r="C902" s="41"/>
      <c r="D902" s="43"/>
      <c r="E902" s="41"/>
      <c r="F902" s="43"/>
      <c r="G902" s="275"/>
      <c r="H902" s="45"/>
      <c r="I902" s="50" t="s">
        <v>833</v>
      </c>
      <c r="J902" s="293">
        <f>SUM(J897:J901)</f>
        <v>560000</v>
      </c>
      <c r="K902" s="312">
        <f t="shared" si="2135"/>
        <v>46666.666666666664</v>
      </c>
      <c r="L902" s="312">
        <f t="shared" si="2136"/>
        <v>46666.666666666664</v>
      </c>
      <c r="M902" s="312">
        <f t="shared" si="2137"/>
        <v>46666.666666666664</v>
      </c>
      <c r="N902" s="312">
        <f t="shared" si="2138"/>
        <v>46666.666666666664</v>
      </c>
      <c r="O902" s="312">
        <f t="shared" si="2139"/>
        <v>46666.666666666664</v>
      </c>
      <c r="P902" s="312">
        <f t="shared" si="2140"/>
        <v>46666.666666666664</v>
      </c>
      <c r="Q902" s="312">
        <f t="shared" si="2141"/>
        <v>46666.666666666664</v>
      </c>
      <c r="R902" s="312">
        <f t="shared" si="2142"/>
        <v>46666.666666666664</v>
      </c>
      <c r="S902" s="312">
        <f t="shared" si="2143"/>
        <v>46666.666666666664</v>
      </c>
      <c r="T902" s="312">
        <f t="shared" si="2144"/>
        <v>46666.666666666664</v>
      </c>
      <c r="U902" s="312">
        <f t="shared" si="2145"/>
        <v>46666.666666666664</v>
      </c>
      <c r="V902" s="312">
        <f t="shared" si="2146"/>
        <v>46666.666666666664</v>
      </c>
    </row>
    <row r="903" spans="1:22" ht="15" customHeight="1" x14ac:dyDescent="0.25">
      <c r="A903" s="41"/>
      <c r="B903" s="41"/>
      <c r="C903" s="41"/>
      <c r="D903" s="43"/>
      <c r="E903" s="41"/>
      <c r="F903" s="104" t="s">
        <v>990</v>
      </c>
      <c r="G903" s="275"/>
      <c r="H903" s="45"/>
      <c r="I903" s="108" t="s">
        <v>991</v>
      </c>
      <c r="J903" s="291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</row>
    <row r="904" spans="1:22" ht="15" customHeight="1" x14ac:dyDescent="0.25">
      <c r="A904" s="41"/>
      <c r="B904" s="41"/>
      <c r="C904" s="41"/>
      <c r="D904" s="43"/>
      <c r="E904" s="41"/>
      <c r="F904" s="104" t="s">
        <v>1025</v>
      </c>
      <c r="G904" s="275"/>
      <c r="H904" s="45"/>
      <c r="I904" s="108" t="s">
        <v>1076</v>
      </c>
      <c r="J904" s="291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</row>
    <row r="905" spans="1:22" ht="15" customHeight="1" x14ac:dyDescent="0.25">
      <c r="A905" s="41" t="s">
        <v>321</v>
      </c>
      <c r="B905" s="126">
        <v>1125100000</v>
      </c>
      <c r="C905" s="41">
        <v>31111</v>
      </c>
      <c r="D905" s="43" t="s">
        <v>1394</v>
      </c>
      <c r="E905" s="41" t="s">
        <v>409</v>
      </c>
      <c r="F905" s="43" t="s">
        <v>1213</v>
      </c>
      <c r="G905" s="275" t="s">
        <v>913</v>
      </c>
      <c r="H905" s="45" t="s">
        <v>351</v>
      </c>
      <c r="I905" s="109" t="s">
        <v>1077</v>
      </c>
      <c r="J905" s="291">
        <v>600000</v>
      </c>
      <c r="K905" s="309">
        <f t="shared" ref="K905" si="2147">J905/12</f>
        <v>50000</v>
      </c>
      <c r="L905" s="309">
        <f t="shared" ref="L905" si="2148">J905/12</f>
        <v>50000</v>
      </c>
      <c r="M905" s="309">
        <f t="shared" ref="M905" si="2149">J905/12</f>
        <v>50000</v>
      </c>
      <c r="N905" s="309">
        <f t="shared" ref="N905" si="2150">J905/12</f>
        <v>50000</v>
      </c>
      <c r="O905" s="309">
        <f t="shared" ref="O905" si="2151">J905/12</f>
        <v>50000</v>
      </c>
      <c r="P905" s="309">
        <f t="shared" ref="P905" si="2152">J905/12</f>
        <v>50000</v>
      </c>
      <c r="Q905" s="309">
        <f t="shared" ref="Q905" si="2153">J905/12</f>
        <v>50000</v>
      </c>
      <c r="R905" s="309">
        <f t="shared" ref="R905" si="2154">J905/12</f>
        <v>50000</v>
      </c>
      <c r="S905" s="309">
        <f t="shared" ref="S905" si="2155">J905/12</f>
        <v>50000</v>
      </c>
      <c r="T905" s="309">
        <f t="shared" ref="T905" si="2156">J905/12</f>
        <v>50000</v>
      </c>
      <c r="U905" s="309">
        <f t="shared" ref="U905" si="2157">J905/12</f>
        <v>50000</v>
      </c>
      <c r="V905" s="309">
        <f t="shared" ref="V905" si="2158">J905/12</f>
        <v>50000</v>
      </c>
    </row>
    <row r="906" spans="1:22" ht="15" customHeight="1" x14ac:dyDescent="0.25">
      <c r="A906" s="41"/>
      <c r="B906" s="41"/>
      <c r="C906" s="41"/>
      <c r="D906" s="43"/>
      <c r="E906" s="41"/>
      <c r="F906" s="104" t="s">
        <v>996</v>
      </c>
      <c r="G906" s="275"/>
      <c r="H906" s="45"/>
      <c r="I906" s="108" t="s">
        <v>997</v>
      </c>
      <c r="J906" s="291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</row>
    <row r="907" spans="1:22" ht="15" customHeight="1" x14ac:dyDescent="0.25">
      <c r="A907" s="41" t="s">
        <v>321</v>
      </c>
      <c r="B907" s="126">
        <v>1125100000</v>
      </c>
      <c r="C907" s="41">
        <v>31111</v>
      </c>
      <c r="D907" s="43" t="s">
        <v>1394</v>
      </c>
      <c r="E907" s="41" t="s">
        <v>409</v>
      </c>
      <c r="F907" s="43" t="s">
        <v>1200</v>
      </c>
      <c r="G907" s="275" t="s">
        <v>913</v>
      </c>
      <c r="H907" s="45" t="s">
        <v>351</v>
      </c>
      <c r="I907" s="109" t="s">
        <v>999</v>
      </c>
      <c r="J907" s="291">
        <v>5000</v>
      </c>
      <c r="K907" s="309">
        <f t="shared" ref="K907:K909" si="2159">J907/12</f>
        <v>416.66666666666669</v>
      </c>
      <c r="L907" s="309">
        <f t="shared" ref="L907:L909" si="2160">J907/12</f>
        <v>416.66666666666669</v>
      </c>
      <c r="M907" s="309">
        <f t="shared" ref="M907:M909" si="2161">J907/12</f>
        <v>416.66666666666669</v>
      </c>
      <c r="N907" s="309">
        <f t="shared" ref="N907:N909" si="2162">J907/12</f>
        <v>416.66666666666669</v>
      </c>
      <c r="O907" s="309">
        <f t="shared" ref="O907:O909" si="2163">J907/12</f>
        <v>416.66666666666669</v>
      </c>
      <c r="P907" s="309">
        <f t="shared" ref="P907:P909" si="2164">J907/12</f>
        <v>416.66666666666669</v>
      </c>
      <c r="Q907" s="309">
        <f t="shared" ref="Q907:Q909" si="2165">J907/12</f>
        <v>416.66666666666669</v>
      </c>
      <c r="R907" s="309">
        <f t="shared" ref="R907:R909" si="2166">J907/12</f>
        <v>416.66666666666669</v>
      </c>
      <c r="S907" s="309">
        <f t="shared" ref="S907:S909" si="2167">J907/12</f>
        <v>416.66666666666669</v>
      </c>
      <c r="T907" s="309">
        <f t="shared" ref="T907:T909" si="2168">J907/12</f>
        <v>416.66666666666669</v>
      </c>
      <c r="U907" s="309">
        <f t="shared" ref="U907:U909" si="2169">J907/12</f>
        <v>416.66666666666669</v>
      </c>
      <c r="V907" s="309">
        <f t="shared" ref="V907:V909" si="2170">J907/12</f>
        <v>416.66666666666669</v>
      </c>
    </row>
    <row r="908" spans="1:22" ht="15" customHeight="1" x14ac:dyDescent="0.25">
      <c r="A908" s="41"/>
      <c r="B908" s="41"/>
      <c r="C908" s="41"/>
      <c r="D908" s="43"/>
      <c r="E908" s="41"/>
      <c r="F908" s="43"/>
      <c r="G908" s="275"/>
      <c r="H908" s="45"/>
      <c r="I908" s="50" t="s">
        <v>1003</v>
      </c>
      <c r="J908" s="293">
        <f>SUM(J903:J907)</f>
        <v>605000</v>
      </c>
      <c r="K908" s="312">
        <f t="shared" si="2159"/>
        <v>50416.666666666664</v>
      </c>
      <c r="L908" s="312">
        <f t="shared" si="2160"/>
        <v>50416.666666666664</v>
      </c>
      <c r="M908" s="312">
        <f t="shared" si="2161"/>
        <v>50416.666666666664</v>
      </c>
      <c r="N908" s="312">
        <f t="shared" si="2162"/>
        <v>50416.666666666664</v>
      </c>
      <c r="O908" s="312">
        <f t="shared" si="2163"/>
        <v>50416.666666666664</v>
      </c>
      <c r="P908" s="312">
        <f t="shared" si="2164"/>
        <v>50416.666666666664</v>
      </c>
      <c r="Q908" s="312">
        <f t="shared" si="2165"/>
        <v>50416.666666666664</v>
      </c>
      <c r="R908" s="312">
        <f t="shared" si="2166"/>
        <v>50416.666666666664</v>
      </c>
      <c r="S908" s="312">
        <f t="shared" si="2167"/>
        <v>50416.666666666664</v>
      </c>
      <c r="T908" s="312">
        <f t="shared" si="2168"/>
        <v>50416.666666666664</v>
      </c>
      <c r="U908" s="312">
        <f t="shared" si="2169"/>
        <v>50416.666666666664</v>
      </c>
      <c r="V908" s="312">
        <f t="shared" si="2170"/>
        <v>50416.666666666664</v>
      </c>
    </row>
    <row r="909" spans="1:22" ht="15" customHeight="1" x14ac:dyDescent="0.25">
      <c r="A909" s="41"/>
      <c r="B909" s="41"/>
      <c r="C909" s="41"/>
      <c r="D909" s="43"/>
      <c r="E909" s="41"/>
      <c r="F909" s="43"/>
      <c r="G909" s="275"/>
      <c r="H909" s="45"/>
      <c r="I909" s="53" t="s">
        <v>427</v>
      </c>
      <c r="J909" s="294">
        <f>J886+J896+J902+J908</f>
        <v>5529531.4389041094</v>
      </c>
      <c r="K909" s="326">
        <f t="shared" si="2159"/>
        <v>460794.28657534247</v>
      </c>
      <c r="L909" s="326">
        <f t="shared" si="2160"/>
        <v>460794.28657534247</v>
      </c>
      <c r="M909" s="326">
        <f t="shared" si="2161"/>
        <v>460794.28657534247</v>
      </c>
      <c r="N909" s="326">
        <f t="shared" si="2162"/>
        <v>460794.28657534247</v>
      </c>
      <c r="O909" s="326">
        <f t="shared" si="2163"/>
        <v>460794.28657534247</v>
      </c>
      <c r="P909" s="326">
        <f t="shared" si="2164"/>
        <v>460794.28657534247</v>
      </c>
      <c r="Q909" s="326">
        <f t="shared" si="2165"/>
        <v>460794.28657534247</v>
      </c>
      <c r="R909" s="326">
        <f t="shared" si="2166"/>
        <v>460794.28657534247</v>
      </c>
      <c r="S909" s="326">
        <f t="shared" si="2167"/>
        <v>460794.28657534247</v>
      </c>
      <c r="T909" s="326">
        <f t="shared" si="2168"/>
        <v>460794.28657534247</v>
      </c>
      <c r="U909" s="326">
        <f t="shared" si="2169"/>
        <v>460794.28657534247</v>
      </c>
      <c r="V909" s="326">
        <f t="shared" si="2170"/>
        <v>460794.28657534247</v>
      </c>
    </row>
    <row r="910" spans="1:22" ht="15" customHeight="1" x14ac:dyDescent="0.25">
      <c r="A910" s="38" t="s">
        <v>248</v>
      </c>
      <c r="B910" s="51"/>
      <c r="C910" s="13"/>
      <c r="D910" s="39"/>
      <c r="E910" s="13"/>
      <c r="F910" s="13"/>
      <c r="G910" s="277"/>
      <c r="H910" s="40"/>
      <c r="I910" s="55"/>
      <c r="J910" s="13"/>
      <c r="K910" s="311"/>
      <c r="L910" s="311"/>
      <c r="M910" s="311"/>
      <c r="N910" s="311"/>
      <c r="O910" s="311"/>
      <c r="P910" s="311"/>
      <c r="Q910" s="311"/>
      <c r="R910" s="311"/>
      <c r="S910" s="311"/>
      <c r="T910" s="311"/>
      <c r="U910" s="311"/>
      <c r="V910" s="330"/>
    </row>
    <row r="911" spans="1:22" ht="15" customHeight="1" x14ac:dyDescent="0.25">
      <c r="A911" s="41"/>
      <c r="B911" s="41"/>
      <c r="C911" s="41"/>
      <c r="D911" s="43"/>
      <c r="E911" s="41"/>
      <c r="F911" s="44">
        <v>1000</v>
      </c>
      <c r="G911" s="275"/>
      <c r="H911" s="45"/>
      <c r="I911" s="108" t="s">
        <v>326</v>
      </c>
      <c r="J911" s="291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</row>
    <row r="912" spans="1:22" ht="15" customHeight="1" x14ac:dyDescent="0.25">
      <c r="A912" s="41"/>
      <c r="B912" s="41"/>
      <c r="C912" s="41"/>
      <c r="D912" s="43"/>
      <c r="E912" s="41"/>
      <c r="F912" s="44">
        <v>1100</v>
      </c>
      <c r="G912" s="275"/>
      <c r="H912" s="45"/>
      <c r="I912" s="108" t="s">
        <v>327</v>
      </c>
      <c r="J912" s="291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</row>
    <row r="913" spans="1:22" ht="15" customHeight="1" x14ac:dyDescent="0.25">
      <c r="A913" s="41" t="s">
        <v>321</v>
      </c>
      <c r="B913" s="114">
        <v>1525811100</v>
      </c>
      <c r="C913" s="41">
        <v>31111</v>
      </c>
      <c r="D913" s="43" t="s">
        <v>1122</v>
      </c>
      <c r="E913" s="41" t="s">
        <v>428</v>
      </c>
      <c r="F913" s="41">
        <v>1131</v>
      </c>
      <c r="G913" s="275" t="s">
        <v>341</v>
      </c>
      <c r="H913" s="45" t="s">
        <v>426</v>
      </c>
      <c r="I913" s="109" t="s">
        <v>325</v>
      </c>
      <c r="J913" s="291">
        <f>Nómina!T271</f>
        <v>1356000</v>
      </c>
      <c r="K913" s="309">
        <f t="shared" ref="K913:K916" si="2171">J913/12</f>
        <v>113000</v>
      </c>
      <c r="L913" s="309">
        <f t="shared" ref="L913:L916" si="2172">J913/12</f>
        <v>113000</v>
      </c>
      <c r="M913" s="309">
        <f t="shared" ref="M913:M916" si="2173">J913/12</f>
        <v>113000</v>
      </c>
      <c r="N913" s="309">
        <f t="shared" ref="N913:N916" si="2174">J913/12</f>
        <v>113000</v>
      </c>
      <c r="O913" s="309">
        <f t="shared" ref="O913:O916" si="2175">J913/12</f>
        <v>113000</v>
      </c>
      <c r="P913" s="309">
        <f t="shared" ref="P913:P916" si="2176">J913/12</f>
        <v>113000</v>
      </c>
      <c r="Q913" s="309">
        <f t="shared" ref="Q913:Q916" si="2177">J913/12</f>
        <v>113000</v>
      </c>
      <c r="R913" s="309">
        <f t="shared" ref="R913:R916" si="2178">J913/12</f>
        <v>113000</v>
      </c>
      <c r="S913" s="309">
        <f t="shared" ref="S913:S916" si="2179">J913/12</f>
        <v>113000</v>
      </c>
      <c r="T913" s="309">
        <f t="shared" ref="T913:T916" si="2180">J913/12</f>
        <v>113000</v>
      </c>
      <c r="U913" s="309">
        <f t="shared" ref="U913:U916" si="2181">J913/12</f>
        <v>113000</v>
      </c>
      <c r="V913" s="309">
        <f t="shared" ref="V913:V916" si="2182">J913/12</f>
        <v>113000</v>
      </c>
    </row>
    <row r="914" spans="1:22" ht="15" customHeight="1" x14ac:dyDescent="0.25">
      <c r="A914" s="41" t="s">
        <v>321</v>
      </c>
      <c r="B914" s="114">
        <v>1525811100</v>
      </c>
      <c r="C914" s="41">
        <v>31111</v>
      </c>
      <c r="D914" s="43" t="s">
        <v>1122</v>
      </c>
      <c r="E914" s="41" t="s">
        <v>428</v>
      </c>
      <c r="F914" s="41">
        <v>1132</v>
      </c>
      <c r="G914" s="275" t="s">
        <v>341</v>
      </c>
      <c r="H914" s="45" t="s">
        <v>426</v>
      </c>
      <c r="I914" s="109" t="s">
        <v>335</v>
      </c>
      <c r="J914" s="291">
        <f>Nómina!U271</f>
        <v>135600</v>
      </c>
      <c r="K914" s="309">
        <f t="shared" si="2171"/>
        <v>11300</v>
      </c>
      <c r="L914" s="309">
        <f t="shared" si="2172"/>
        <v>11300</v>
      </c>
      <c r="M914" s="309">
        <f t="shared" si="2173"/>
        <v>11300</v>
      </c>
      <c r="N914" s="309">
        <f t="shared" si="2174"/>
        <v>11300</v>
      </c>
      <c r="O914" s="309">
        <f t="shared" si="2175"/>
        <v>11300</v>
      </c>
      <c r="P914" s="309">
        <f t="shared" si="2176"/>
        <v>11300</v>
      </c>
      <c r="Q914" s="309">
        <f t="shared" si="2177"/>
        <v>11300</v>
      </c>
      <c r="R914" s="309">
        <f t="shared" si="2178"/>
        <v>11300</v>
      </c>
      <c r="S914" s="309">
        <f t="shared" si="2179"/>
        <v>11300</v>
      </c>
      <c r="T914" s="309">
        <f t="shared" si="2180"/>
        <v>11300</v>
      </c>
      <c r="U914" s="309">
        <f t="shared" si="2181"/>
        <v>11300</v>
      </c>
      <c r="V914" s="309">
        <f t="shared" si="2182"/>
        <v>11300</v>
      </c>
    </row>
    <row r="915" spans="1:22" ht="15" customHeight="1" x14ac:dyDescent="0.25">
      <c r="A915" s="41" t="s">
        <v>321</v>
      </c>
      <c r="B915" s="114">
        <v>1525811100</v>
      </c>
      <c r="C915" s="41">
        <v>31111</v>
      </c>
      <c r="D915" s="43" t="s">
        <v>1122</v>
      </c>
      <c r="E915" s="41" t="s">
        <v>428</v>
      </c>
      <c r="F915" s="41">
        <v>1133</v>
      </c>
      <c r="G915" s="275" t="s">
        <v>341</v>
      </c>
      <c r="H915" s="45" t="s">
        <v>426</v>
      </c>
      <c r="I915" s="111" t="s">
        <v>336</v>
      </c>
      <c r="J915" s="291">
        <f>Nómina!V271</f>
        <v>135600</v>
      </c>
      <c r="K915" s="309">
        <f t="shared" si="2171"/>
        <v>11300</v>
      </c>
      <c r="L915" s="309">
        <f t="shared" si="2172"/>
        <v>11300</v>
      </c>
      <c r="M915" s="309">
        <f t="shared" si="2173"/>
        <v>11300</v>
      </c>
      <c r="N915" s="309">
        <f t="shared" si="2174"/>
        <v>11300</v>
      </c>
      <c r="O915" s="309">
        <f t="shared" si="2175"/>
        <v>11300</v>
      </c>
      <c r="P915" s="309">
        <f t="shared" si="2176"/>
        <v>11300</v>
      </c>
      <c r="Q915" s="309">
        <f t="shared" si="2177"/>
        <v>11300</v>
      </c>
      <c r="R915" s="309">
        <f t="shared" si="2178"/>
        <v>11300</v>
      </c>
      <c r="S915" s="309">
        <f t="shared" si="2179"/>
        <v>11300</v>
      </c>
      <c r="T915" s="309">
        <f t="shared" si="2180"/>
        <v>11300</v>
      </c>
      <c r="U915" s="309">
        <f t="shared" si="2181"/>
        <v>11300</v>
      </c>
      <c r="V915" s="309">
        <f t="shared" si="2182"/>
        <v>11300</v>
      </c>
    </row>
    <row r="916" spans="1:22" ht="15" customHeight="1" x14ac:dyDescent="0.25">
      <c r="A916" s="41" t="s">
        <v>321</v>
      </c>
      <c r="B916" s="114">
        <v>1525811100</v>
      </c>
      <c r="C916" s="41">
        <v>31111</v>
      </c>
      <c r="D916" s="43" t="s">
        <v>1122</v>
      </c>
      <c r="E916" s="41" t="s">
        <v>428</v>
      </c>
      <c r="F916" s="41">
        <v>1134</v>
      </c>
      <c r="G916" s="275" t="s">
        <v>341</v>
      </c>
      <c r="H916" s="45" t="s">
        <v>426</v>
      </c>
      <c r="I916" s="111" t="s">
        <v>337</v>
      </c>
      <c r="J916" s="291">
        <f>Nómina!W271</f>
        <v>135600</v>
      </c>
      <c r="K916" s="309">
        <f t="shared" si="2171"/>
        <v>11300</v>
      </c>
      <c r="L916" s="309">
        <f t="shared" si="2172"/>
        <v>11300</v>
      </c>
      <c r="M916" s="309">
        <f t="shared" si="2173"/>
        <v>11300</v>
      </c>
      <c r="N916" s="309">
        <f t="shared" si="2174"/>
        <v>11300</v>
      </c>
      <c r="O916" s="309">
        <f t="shared" si="2175"/>
        <v>11300</v>
      </c>
      <c r="P916" s="309">
        <f t="shared" si="2176"/>
        <v>11300</v>
      </c>
      <c r="Q916" s="309">
        <f t="shared" si="2177"/>
        <v>11300</v>
      </c>
      <c r="R916" s="309">
        <f t="shared" si="2178"/>
        <v>11300</v>
      </c>
      <c r="S916" s="309">
        <f t="shared" si="2179"/>
        <v>11300</v>
      </c>
      <c r="T916" s="309">
        <f t="shared" si="2180"/>
        <v>11300</v>
      </c>
      <c r="U916" s="309">
        <f t="shared" si="2181"/>
        <v>11300</v>
      </c>
      <c r="V916" s="309">
        <f t="shared" si="2182"/>
        <v>11300</v>
      </c>
    </row>
    <row r="917" spans="1:22" ht="15" customHeight="1" x14ac:dyDescent="0.25">
      <c r="A917" s="41"/>
      <c r="B917" s="114"/>
      <c r="C917" s="41"/>
      <c r="D917" s="43"/>
      <c r="E917" s="41"/>
      <c r="F917" s="44">
        <v>1300</v>
      </c>
      <c r="G917" s="275"/>
      <c r="H917" s="45"/>
      <c r="I917" s="108" t="s">
        <v>328</v>
      </c>
      <c r="J917" s="291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</row>
    <row r="918" spans="1:22" ht="15" customHeight="1" x14ac:dyDescent="0.25">
      <c r="A918" s="41" t="s">
        <v>321</v>
      </c>
      <c r="B918" s="114">
        <v>1525811100</v>
      </c>
      <c r="C918" s="41">
        <v>31111</v>
      </c>
      <c r="D918" s="43" t="s">
        <v>1122</v>
      </c>
      <c r="E918" s="41" t="s">
        <v>428</v>
      </c>
      <c r="F918" s="41">
        <v>1321</v>
      </c>
      <c r="G918" s="275" t="s">
        <v>341</v>
      </c>
      <c r="H918" s="45" t="s">
        <v>426</v>
      </c>
      <c r="I918" s="109" t="s">
        <v>329</v>
      </c>
      <c r="J918" s="291">
        <f>Nómina!Y271</f>
        <v>28977.534246575338</v>
      </c>
      <c r="K918" s="309">
        <f t="shared" ref="K918:K920" si="2183">J918/12</f>
        <v>2414.794520547945</v>
      </c>
      <c r="L918" s="309">
        <f t="shared" ref="L918:L920" si="2184">J918/12</f>
        <v>2414.794520547945</v>
      </c>
      <c r="M918" s="309">
        <f t="shared" ref="M918:M920" si="2185">J918/12</f>
        <v>2414.794520547945</v>
      </c>
      <c r="N918" s="309">
        <f t="shared" ref="N918:N920" si="2186">J918/12</f>
        <v>2414.794520547945</v>
      </c>
      <c r="O918" s="309">
        <f t="shared" ref="O918:O920" si="2187">J918/12</f>
        <v>2414.794520547945</v>
      </c>
      <c r="P918" s="309">
        <f t="shared" ref="P918:P920" si="2188">J918/12</f>
        <v>2414.794520547945</v>
      </c>
      <c r="Q918" s="309">
        <f t="shared" ref="Q918:Q920" si="2189">J918/12</f>
        <v>2414.794520547945</v>
      </c>
      <c r="R918" s="309">
        <f t="shared" ref="R918:R920" si="2190">J918/12</f>
        <v>2414.794520547945</v>
      </c>
      <c r="S918" s="309">
        <f t="shared" ref="S918:S920" si="2191">J918/12</f>
        <v>2414.794520547945</v>
      </c>
      <c r="T918" s="309">
        <f t="shared" ref="T918:T920" si="2192">J918/12</f>
        <v>2414.794520547945</v>
      </c>
      <c r="U918" s="309">
        <f t="shared" ref="U918:U920" si="2193">J918/12</f>
        <v>2414.794520547945</v>
      </c>
      <c r="V918" s="309">
        <f t="shared" ref="V918:V920" si="2194">J918/12</f>
        <v>2414.794520547945</v>
      </c>
    </row>
    <row r="919" spans="1:22" ht="15" customHeight="1" x14ac:dyDescent="0.25">
      <c r="A919" s="41" t="s">
        <v>321</v>
      </c>
      <c r="B919" s="114">
        <v>1525811100</v>
      </c>
      <c r="C919" s="41">
        <v>31111</v>
      </c>
      <c r="D919" s="43" t="s">
        <v>1122</v>
      </c>
      <c r="E919" s="41" t="s">
        <v>428</v>
      </c>
      <c r="F919" s="41">
        <v>1323</v>
      </c>
      <c r="G919" s="275" t="s">
        <v>341</v>
      </c>
      <c r="H919" s="45" t="s">
        <v>426</v>
      </c>
      <c r="I919" s="109" t="s">
        <v>330</v>
      </c>
      <c r="J919" s="291">
        <f>Nómina!Z271</f>
        <v>166578.41095890413</v>
      </c>
      <c r="K919" s="309">
        <f t="shared" si="2183"/>
        <v>13881.534246575344</v>
      </c>
      <c r="L919" s="309">
        <f t="shared" si="2184"/>
        <v>13881.534246575344</v>
      </c>
      <c r="M919" s="309">
        <f t="shared" si="2185"/>
        <v>13881.534246575344</v>
      </c>
      <c r="N919" s="309">
        <f t="shared" si="2186"/>
        <v>13881.534246575344</v>
      </c>
      <c r="O919" s="309">
        <f t="shared" si="2187"/>
        <v>13881.534246575344</v>
      </c>
      <c r="P919" s="309">
        <f t="shared" si="2188"/>
        <v>13881.534246575344</v>
      </c>
      <c r="Q919" s="309">
        <f t="shared" si="2189"/>
        <v>13881.534246575344</v>
      </c>
      <c r="R919" s="309">
        <f t="shared" si="2190"/>
        <v>13881.534246575344</v>
      </c>
      <c r="S919" s="309">
        <f t="shared" si="2191"/>
        <v>13881.534246575344</v>
      </c>
      <c r="T919" s="309">
        <f t="shared" si="2192"/>
        <v>13881.534246575344</v>
      </c>
      <c r="U919" s="309">
        <f t="shared" si="2193"/>
        <v>13881.534246575344</v>
      </c>
      <c r="V919" s="309">
        <f t="shared" si="2194"/>
        <v>13881.534246575344</v>
      </c>
    </row>
    <row r="920" spans="1:22" ht="15" customHeight="1" x14ac:dyDescent="0.25">
      <c r="A920" s="41"/>
      <c r="B920" s="41"/>
      <c r="C920" s="41"/>
      <c r="D920" s="43"/>
      <c r="E920" s="41"/>
      <c r="F920" s="41"/>
      <c r="G920" s="275"/>
      <c r="H920" s="45"/>
      <c r="I920" s="50" t="s">
        <v>338</v>
      </c>
      <c r="J920" s="293">
        <f>SUM(J911:J919)</f>
        <v>1958355.9452054794</v>
      </c>
      <c r="K920" s="312">
        <f t="shared" si="2183"/>
        <v>163196.32876712328</v>
      </c>
      <c r="L920" s="312">
        <f t="shared" si="2184"/>
        <v>163196.32876712328</v>
      </c>
      <c r="M920" s="312">
        <f t="shared" si="2185"/>
        <v>163196.32876712328</v>
      </c>
      <c r="N920" s="312">
        <f t="shared" si="2186"/>
        <v>163196.32876712328</v>
      </c>
      <c r="O920" s="312">
        <f t="shared" si="2187"/>
        <v>163196.32876712328</v>
      </c>
      <c r="P920" s="312">
        <f t="shared" si="2188"/>
        <v>163196.32876712328</v>
      </c>
      <c r="Q920" s="312">
        <f t="shared" si="2189"/>
        <v>163196.32876712328</v>
      </c>
      <c r="R920" s="312">
        <f t="shared" si="2190"/>
        <v>163196.32876712328</v>
      </c>
      <c r="S920" s="312">
        <f t="shared" si="2191"/>
        <v>163196.32876712328</v>
      </c>
      <c r="T920" s="312">
        <f t="shared" si="2192"/>
        <v>163196.32876712328</v>
      </c>
      <c r="U920" s="312">
        <f t="shared" si="2193"/>
        <v>163196.32876712328</v>
      </c>
      <c r="V920" s="312">
        <f t="shared" si="2194"/>
        <v>163196.32876712328</v>
      </c>
    </row>
    <row r="921" spans="1:22" ht="15" customHeight="1" x14ac:dyDescent="0.25">
      <c r="A921" s="41"/>
      <c r="B921" s="41"/>
      <c r="C921" s="41"/>
      <c r="D921" s="43"/>
      <c r="E921" s="41"/>
      <c r="F921" s="104" t="s">
        <v>816</v>
      </c>
      <c r="G921" s="275"/>
      <c r="H921" s="45"/>
      <c r="I921" s="108" t="s">
        <v>817</v>
      </c>
      <c r="J921" s="291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</row>
    <row r="922" spans="1:22" ht="15" customHeight="1" x14ac:dyDescent="0.25">
      <c r="A922" s="41"/>
      <c r="B922" s="41"/>
      <c r="C922" s="41"/>
      <c r="D922" s="43"/>
      <c r="E922" s="41"/>
      <c r="F922" s="104" t="s">
        <v>919</v>
      </c>
      <c r="G922" s="275"/>
      <c r="H922" s="45"/>
      <c r="I922" s="108" t="s">
        <v>927</v>
      </c>
      <c r="J922" s="291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</row>
    <row r="923" spans="1:22" ht="15" customHeight="1" x14ac:dyDescent="0.25">
      <c r="A923" s="41" t="s">
        <v>321</v>
      </c>
      <c r="B923" s="126">
        <v>1125100000</v>
      </c>
      <c r="C923" s="41">
        <v>31111</v>
      </c>
      <c r="D923" s="43" t="s">
        <v>1122</v>
      </c>
      <c r="E923" s="41" t="s">
        <v>428</v>
      </c>
      <c r="F923" s="43" t="s">
        <v>1122</v>
      </c>
      <c r="G923" s="275" t="s">
        <v>341</v>
      </c>
      <c r="H923" s="45" t="s">
        <v>426</v>
      </c>
      <c r="I923" s="109" t="s">
        <v>822</v>
      </c>
      <c r="J923" s="291">
        <v>5000</v>
      </c>
      <c r="K923" s="309">
        <f t="shared" ref="K923" si="2195">J923/12</f>
        <v>416.66666666666669</v>
      </c>
      <c r="L923" s="309">
        <f t="shared" ref="L923" si="2196">J923/12</f>
        <v>416.66666666666669</v>
      </c>
      <c r="M923" s="309">
        <f t="shared" ref="M923" si="2197">J923/12</f>
        <v>416.66666666666669</v>
      </c>
      <c r="N923" s="309">
        <f t="shared" ref="N923" si="2198">J923/12</f>
        <v>416.66666666666669</v>
      </c>
      <c r="O923" s="309">
        <f t="shared" ref="O923" si="2199">J923/12</f>
        <v>416.66666666666669</v>
      </c>
      <c r="P923" s="309">
        <f t="shared" ref="P923" si="2200">J923/12</f>
        <v>416.66666666666669</v>
      </c>
      <c r="Q923" s="309">
        <f t="shared" ref="Q923" si="2201">J923/12</f>
        <v>416.66666666666669</v>
      </c>
      <c r="R923" s="309">
        <f t="shared" ref="R923" si="2202">J923/12</f>
        <v>416.66666666666669</v>
      </c>
      <c r="S923" s="309">
        <f t="shared" ref="S923" si="2203">J923/12</f>
        <v>416.66666666666669</v>
      </c>
      <c r="T923" s="309">
        <f t="shared" ref="T923" si="2204">J923/12</f>
        <v>416.66666666666669</v>
      </c>
      <c r="U923" s="309">
        <f t="shared" ref="U923" si="2205">J923/12</f>
        <v>416.66666666666669</v>
      </c>
      <c r="V923" s="309">
        <f t="shared" ref="V923" si="2206">J923/12</f>
        <v>416.66666666666669</v>
      </c>
    </row>
    <row r="924" spans="1:22" ht="15" customHeight="1" x14ac:dyDescent="0.25">
      <c r="A924" s="41"/>
      <c r="B924" s="41"/>
      <c r="C924" s="41"/>
      <c r="D924" s="43"/>
      <c r="E924" s="41"/>
      <c r="F924" s="104" t="s">
        <v>928</v>
      </c>
      <c r="G924" s="275"/>
      <c r="H924" s="45"/>
      <c r="I924" s="108" t="s">
        <v>929</v>
      </c>
      <c r="J924" s="291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</row>
    <row r="925" spans="1:22" ht="15" customHeight="1" x14ac:dyDescent="0.25">
      <c r="A925" s="41" t="s">
        <v>321</v>
      </c>
      <c r="B925" s="126">
        <v>1125100000</v>
      </c>
      <c r="C925" s="41">
        <v>31111</v>
      </c>
      <c r="D925" s="43" t="s">
        <v>1122</v>
      </c>
      <c r="E925" s="41" t="s">
        <v>428</v>
      </c>
      <c r="F925" s="43" t="s">
        <v>1152</v>
      </c>
      <c r="G925" s="275" t="s">
        <v>341</v>
      </c>
      <c r="H925" s="45" t="s">
        <v>426</v>
      </c>
      <c r="I925" s="109" t="s">
        <v>930</v>
      </c>
      <c r="J925" s="291">
        <v>100000</v>
      </c>
      <c r="K925" s="309">
        <f t="shared" ref="K925:K927" si="2207">J925/12</f>
        <v>8333.3333333333339</v>
      </c>
      <c r="L925" s="309">
        <f t="shared" ref="L925:L927" si="2208">J925/12</f>
        <v>8333.3333333333339</v>
      </c>
      <c r="M925" s="309">
        <f t="shared" ref="M925:M927" si="2209">J925/12</f>
        <v>8333.3333333333339</v>
      </c>
      <c r="N925" s="309">
        <f t="shared" ref="N925:N927" si="2210">J925/12</f>
        <v>8333.3333333333339</v>
      </c>
      <c r="O925" s="309">
        <f t="shared" ref="O925:O927" si="2211">J925/12</f>
        <v>8333.3333333333339</v>
      </c>
      <c r="P925" s="309">
        <f t="shared" ref="P925:P927" si="2212">J925/12</f>
        <v>8333.3333333333339</v>
      </c>
      <c r="Q925" s="309">
        <f t="shared" ref="Q925:Q927" si="2213">J925/12</f>
        <v>8333.3333333333339</v>
      </c>
      <c r="R925" s="309">
        <f t="shared" ref="R925:R927" si="2214">J925/12</f>
        <v>8333.3333333333339</v>
      </c>
      <c r="S925" s="309">
        <f t="shared" ref="S925:S927" si="2215">J925/12</f>
        <v>8333.3333333333339</v>
      </c>
      <c r="T925" s="309">
        <f t="shared" ref="T925:T927" si="2216">J925/12</f>
        <v>8333.3333333333339</v>
      </c>
      <c r="U925" s="309">
        <f t="shared" ref="U925:U927" si="2217">J925/12</f>
        <v>8333.3333333333339</v>
      </c>
      <c r="V925" s="309">
        <f t="shared" ref="V925:V927" si="2218">J925/12</f>
        <v>8333.3333333333339</v>
      </c>
    </row>
    <row r="926" spans="1:22" ht="15" customHeight="1" x14ac:dyDescent="0.25">
      <c r="A926" s="41" t="s">
        <v>321</v>
      </c>
      <c r="B926" s="126">
        <v>1125100000</v>
      </c>
      <c r="C926" s="41">
        <v>31111</v>
      </c>
      <c r="D926" s="43" t="s">
        <v>1122</v>
      </c>
      <c r="E926" s="41" t="s">
        <v>428</v>
      </c>
      <c r="F926" s="43" t="s">
        <v>1153</v>
      </c>
      <c r="G926" s="275" t="s">
        <v>341</v>
      </c>
      <c r="H926" s="45" t="s">
        <v>426</v>
      </c>
      <c r="I926" s="109" t="s">
        <v>1048</v>
      </c>
      <c r="J926" s="291">
        <v>70000</v>
      </c>
      <c r="K926" s="309">
        <f t="shared" si="2207"/>
        <v>5833.333333333333</v>
      </c>
      <c r="L926" s="309">
        <f t="shared" si="2208"/>
        <v>5833.333333333333</v>
      </c>
      <c r="M926" s="309">
        <f t="shared" si="2209"/>
        <v>5833.333333333333</v>
      </c>
      <c r="N926" s="309">
        <f t="shared" si="2210"/>
        <v>5833.333333333333</v>
      </c>
      <c r="O926" s="309">
        <f t="shared" si="2211"/>
        <v>5833.333333333333</v>
      </c>
      <c r="P926" s="309">
        <f t="shared" si="2212"/>
        <v>5833.333333333333</v>
      </c>
      <c r="Q926" s="309">
        <f t="shared" si="2213"/>
        <v>5833.333333333333</v>
      </c>
      <c r="R926" s="309">
        <f t="shared" si="2214"/>
        <v>5833.333333333333</v>
      </c>
      <c r="S926" s="309">
        <f t="shared" si="2215"/>
        <v>5833.333333333333</v>
      </c>
      <c r="T926" s="309">
        <f t="shared" si="2216"/>
        <v>5833.333333333333</v>
      </c>
      <c r="U926" s="309">
        <f t="shared" si="2217"/>
        <v>5833.333333333333</v>
      </c>
      <c r="V926" s="309">
        <f t="shared" si="2218"/>
        <v>5833.333333333333</v>
      </c>
    </row>
    <row r="927" spans="1:22" ht="15" customHeight="1" x14ac:dyDescent="0.25">
      <c r="A927" s="41" t="s">
        <v>321</v>
      </c>
      <c r="B927" s="126">
        <v>1125100000</v>
      </c>
      <c r="C927" s="41">
        <v>31111</v>
      </c>
      <c r="D927" s="43" t="s">
        <v>1122</v>
      </c>
      <c r="E927" s="41" t="s">
        <v>428</v>
      </c>
      <c r="F927" s="43" t="s">
        <v>1157</v>
      </c>
      <c r="G927" s="275" t="s">
        <v>341</v>
      </c>
      <c r="H927" s="45" t="s">
        <v>426</v>
      </c>
      <c r="I927" s="109" t="s">
        <v>936</v>
      </c>
      <c r="J927" s="291">
        <v>30000</v>
      </c>
      <c r="K927" s="309">
        <f t="shared" si="2207"/>
        <v>2500</v>
      </c>
      <c r="L927" s="309">
        <f t="shared" si="2208"/>
        <v>2500</v>
      </c>
      <c r="M927" s="309">
        <f t="shared" si="2209"/>
        <v>2500</v>
      </c>
      <c r="N927" s="309">
        <f t="shared" si="2210"/>
        <v>2500</v>
      </c>
      <c r="O927" s="309">
        <f t="shared" si="2211"/>
        <v>2500</v>
      </c>
      <c r="P927" s="309">
        <f t="shared" si="2212"/>
        <v>2500</v>
      </c>
      <c r="Q927" s="309">
        <f t="shared" si="2213"/>
        <v>2500</v>
      </c>
      <c r="R927" s="309">
        <f t="shared" si="2214"/>
        <v>2500</v>
      </c>
      <c r="S927" s="309">
        <f t="shared" si="2215"/>
        <v>2500</v>
      </c>
      <c r="T927" s="309">
        <f t="shared" si="2216"/>
        <v>2500</v>
      </c>
      <c r="U927" s="309">
        <f t="shared" si="2217"/>
        <v>2500</v>
      </c>
      <c r="V927" s="309">
        <f t="shared" si="2218"/>
        <v>2500</v>
      </c>
    </row>
    <row r="928" spans="1:22" ht="15" customHeight="1" x14ac:dyDescent="0.25">
      <c r="A928" s="41"/>
      <c r="B928" s="41"/>
      <c r="C928" s="41"/>
      <c r="D928" s="43"/>
      <c r="E928" s="41"/>
      <c r="F928" s="104" t="s">
        <v>941</v>
      </c>
      <c r="G928" s="275"/>
      <c r="H928" s="45"/>
      <c r="I928" s="108" t="s">
        <v>942</v>
      </c>
      <c r="J928" s="291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</row>
    <row r="929" spans="1:22" ht="15" customHeight="1" x14ac:dyDescent="0.25">
      <c r="A929" s="41" t="s">
        <v>321</v>
      </c>
      <c r="B929" s="126">
        <v>1125100000</v>
      </c>
      <c r="C929" s="41">
        <v>31111</v>
      </c>
      <c r="D929" s="43" t="s">
        <v>1122</v>
      </c>
      <c r="E929" s="41" t="s">
        <v>428</v>
      </c>
      <c r="F929" s="43" t="s">
        <v>1040</v>
      </c>
      <c r="G929" s="275" t="s">
        <v>341</v>
      </c>
      <c r="H929" s="45" t="s">
        <v>426</v>
      </c>
      <c r="I929" s="109" t="s">
        <v>1041</v>
      </c>
      <c r="J929" s="291">
        <v>15000</v>
      </c>
      <c r="K929" s="309">
        <f t="shared" ref="K929" si="2219">J929/12</f>
        <v>1250</v>
      </c>
      <c r="L929" s="309">
        <f t="shared" ref="L929" si="2220">J929/12</f>
        <v>1250</v>
      </c>
      <c r="M929" s="309">
        <f t="shared" ref="M929" si="2221">J929/12</f>
        <v>1250</v>
      </c>
      <c r="N929" s="309">
        <f t="shared" ref="N929" si="2222">J929/12</f>
        <v>1250</v>
      </c>
      <c r="O929" s="309">
        <f t="shared" ref="O929" si="2223">J929/12</f>
        <v>1250</v>
      </c>
      <c r="P929" s="309">
        <f t="shared" ref="P929" si="2224">J929/12</f>
        <v>1250</v>
      </c>
      <c r="Q929" s="309">
        <f t="shared" ref="Q929" si="2225">J929/12</f>
        <v>1250</v>
      </c>
      <c r="R929" s="309">
        <f t="shared" ref="R929" si="2226">J929/12</f>
        <v>1250</v>
      </c>
      <c r="S929" s="309">
        <f t="shared" ref="S929" si="2227">J929/12</f>
        <v>1250</v>
      </c>
      <c r="T929" s="309">
        <f t="shared" ref="T929" si="2228">J929/12</f>
        <v>1250</v>
      </c>
      <c r="U929" s="309">
        <f t="shared" ref="U929" si="2229">J929/12</f>
        <v>1250</v>
      </c>
      <c r="V929" s="309">
        <f t="shared" ref="V929" si="2230">J929/12</f>
        <v>1250</v>
      </c>
    </row>
    <row r="930" spans="1:22" ht="15" customHeight="1" x14ac:dyDescent="0.25">
      <c r="A930" s="41"/>
      <c r="B930" s="126"/>
      <c r="C930" s="41"/>
      <c r="D930" s="43"/>
      <c r="E930" s="41"/>
      <c r="F930" s="104" t="s">
        <v>877</v>
      </c>
      <c r="G930" s="275"/>
      <c r="H930" s="45"/>
      <c r="I930" s="108" t="s">
        <v>823</v>
      </c>
      <c r="J930" s="291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</row>
    <row r="931" spans="1:22" ht="15" customHeight="1" x14ac:dyDescent="0.25">
      <c r="A931" s="41" t="s">
        <v>321</v>
      </c>
      <c r="B931" s="126">
        <v>1125100000</v>
      </c>
      <c r="C931" s="41">
        <v>31111</v>
      </c>
      <c r="D931" s="43" t="s">
        <v>1122</v>
      </c>
      <c r="E931" s="41" t="s">
        <v>428</v>
      </c>
      <c r="F931" s="43" t="s">
        <v>1162</v>
      </c>
      <c r="G931" s="275" t="s">
        <v>341</v>
      </c>
      <c r="H931" s="45" t="s">
        <v>426</v>
      </c>
      <c r="I931" s="109" t="s">
        <v>945</v>
      </c>
      <c r="J931" s="291">
        <v>8000</v>
      </c>
      <c r="K931" s="309">
        <f t="shared" ref="K931:K933" si="2231">J931/12</f>
        <v>666.66666666666663</v>
      </c>
      <c r="L931" s="309">
        <f t="shared" ref="L931:L933" si="2232">J931/12</f>
        <v>666.66666666666663</v>
      </c>
      <c r="M931" s="309">
        <f t="shared" ref="M931:M933" si="2233">J931/12</f>
        <v>666.66666666666663</v>
      </c>
      <c r="N931" s="309">
        <f t="shared" ref="N931:N933" si="2234">J931/12</f>
        <v>666.66666666666663</v>
      </c>
      <c r="O931" s="309">
        <f t="shared" ref="O931:O933" si="2235">J931/12</f>
        <v>666.66666666666663</v>
      </c>
      <c r="P931" s="309">
        <f t="shared" ref="P931:P933" si="2236">J931/12</f>
        <v>666.66666666666663</v>
      </c>
      <c r="Q931" s="309">
        <f t="shared" ref="Q931:Q933" si="2237">J931/12</f>
        <v>666.66666666666663</v>
      </c>
      <c r="R931" s="309">
        <f t="shared" ref="R931:R933" si="2238">J931/12</f>
        <v>666.66666666666663</v>
      </c>
      <c r="S931" s="309">
        <f t="shared" ref="S931:S933" si="2239">J931/12</f>
        <v>666.66666666666663</v>
      </c>
      <c r="T931" s="309">
        <f t="shared" ref="T931:T933" si="2240">J931/12</f>
        <v>666.66666666666663</v>
      </c>
      <c r="U931" s="309">
        <f t="shared" ref="U931:U933" si="2241">J931/12</f>
        <v>666.66666666666663</v>
      </c>
      <c r="V931" s="309">
        <f t="shared" ref="V931:V933" si="2242">J931/12</f>
        <v>666.66666666666663</v>
      </c>
    </row>
    <row r="932" spans="1:22" ht="15" customHeight="1" x14ac:dyDescent="0.25">
      <c r="A932" s="41" t="s">
        <v>321</v>
      </c>
      <c r="B932" s="126">
        <v>1125100000</v>
      </c>
      <c r="C932" s="41">
        <v>31111</v>
      </c>
      <c r="D932" s="43" t="s">
        <v>1122</v>
      </c>
      <c r="E932" s="41" t="s">
        <v>428</v>
      </c>
      <c r="F932" s="43" t="s">
        <v>1123</v>
      </c>
      <c r="G932" s="275" t="s">
        <v>341</v>
      </c>
      <c r="H932" s="45" t="s">
        <v>426</v>
      </c>
      <c r="I932" s="109" t="s">
        <v>824</v>
      </c>
      <c r="J932" s="291">
        <v>25000</v>
      </c>
      <c r="K932" s="309">
        <f t="shared" si="2231"/>
        <v>2083.3333333333335</v>
      </c>
      <c r="L932" s="309">
        <f t="shared" si="2232"/>
        <v>2083.3333333333335</v>
      </c>
      <c r="M932" s="309">
        <f t="shared" si="2233"/>
        <v>2083.3333333333335</v>
      </c>
      <c r="N932" s="309">
        <f t="shared" si="2234"/>
        <v>2083.3333333333335</v>
      </c>
      <c r="O932" s="309">
        <f t="shared" si="2235"/>
        <v>2083.3333333333335</v>
      </c>
      <c r="P932" s="309">
        <f t="shared" si="2236"/>
        <v>2083.3333333333335</v>
      </c>
      <c r="Q932" s="309">
        <f t="shared" si="2237"/>
        <v>2083.3333333333335</v>
      </c>
      <c r="R932" s="309">
        <f t="shared" si="2238"/>
        <v>2083.3333333333335</v>
      </c>
      <c r="S932" s="309">
        <f t="shared" si="2239"/>
        <v>2083.3333333333335</v>
      </c>
      <c r="T932" s="309">
        <f t="shared" si="2240"/>
        <v>2083.3333333333335</v>
      </c>
      <c r="U932" s="309">
        <f t="shared" si="2241"/>
        <v>2083.3333333333335</v>
      </c>
      <c r="V932" s="309">
        <f t="shared" si="2242"/>
        <v>2083.3333333333335</v>
      </c>
    </row>
    <row r="933" spans="1:22" ht="15" customHeight="1" x14ac:dyDescent="0.25">
      <c r="A933" s="41"/>
      <c r="B933" s="126"/>
      <c r="C933" s="41"/>
      <c r="D933" s="43"/>
      <c r="E933" s="41"/>
      <c r="F933" s="43"/>
      <c r="G933" s="275"/>
      <c r="H933" s="45"/>
      <c r="I933" s="50" t="s">
        <v>825</v>
      </c>
      <c r="J933" s="293">
        <f>SUM(J921:J932)</f>
        <v>253000</v>
      </c>
      <c r="K933" s="312">
        <f t="shared" si="2231"/>
        <v>21083.333333333332</v>
      </c>
      <c r="L933" s="312">
        <f t="shared" si="2232"/>
        <v>21083.333333333332</v>
      </c>
      <c r="M933" s="312">
        <f t="shared" si="2233"/>
        <v>21083.333333333332</v>
      </c>
      <c r="N933" s="312">
        <f t="shared" si="2234"/>
        <v>21083.333333333332</v>
      </c>
      <c r="O933" s="312">
        <f t="shared" si="2235"/>
        <v>21083.333333333332</v>
      </c>
      <c r="P933" s="312">
        <f t="shared" si="2236"/>
        <v>21083.333333333332</v>
      </c>
      <c r="Q933" s="312">
        <f t="shared" si="2237"/>
        <v>21083.333333333332</v>
      </c>
      <c r="R933" s="312">
        <f t="shared" si="2238"/>
        <v>21083.333333333332</v>
      </c>
      <c r="S933" s="312">
        <f t="shared" si="2239"/>
        <v>21083.333333333332</v>
      </c>
      <c r="T933" s="312">
        <f t="shared" si="2240"/>
        <v>21083.333333333332</v>
      </c>
      <c r="U933" s="312">
        <f t="shared" si="2241"/>
        <v>21083.333333333332</v>
      </c>
      <c r="V933" s="312">
        <f t="shared" si="2242"/>
        <v>21083.333333333332</v>
      </c>
    </row>
    <row r="934" spans="1:22" ht="15" customHeight="1" x14ac:dyDescent="0.25">
      <c r="A934" s="41"/>
      <c r="B934" s="126"/>
      <c r="C934" s="41"/>
      <c r="D934" s="43"/>
      <c r="E934" s="41"/>
      <c r="F934" s="104" t="s">
        <v>811</v>
      </c>
      <c r="G934" s="275"/>
      <c r="H934" s="45"/>
      <c r="I934" s="108" t="s">
        <v>812</v>
      </c>
      <c r="J934" s="291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</row>
    <row r="935" spans="1:22" ht="24.95" customHeight="1" x14ac:dyDescent="0.25">
      <c r="A935" s="41"/>
      <c r="B935" s="126"/>
      <c r="C935" s="41"/>
      <c r="D935" s="43"/>
      <c r="E935" s="41"/>
      <c r="F935" s="104" t="s">
        <v>879</v>
      </c>
      <c r="G935" s="275"/>
      <c r="H935" s="45"/>
      <c r="I935" s="108" t="s">
        <v>826</v>
      </c>
      <c r="J935" s="291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</row>
    <row r="936" spans="1:22" ht="15" customHeight="1" x14ac:dyDescent="0.25">
      <c r="A936" s="41" t="s">
        <v>321</v>
      </c>
      <c r="B936" s="126">
        <v>1125100000</v>
      </c>
      <c r="C936" s="41">
        <v>31111</v>
      </c>
      <c r="D936" s="43" t="s">
        <v>1122</v>
      </c>
      <c r="E936" s="41" t="s">
        <v>428</v>
      </c>
      <c r="F936" s="43" t="s">
        <v>1100</v>
      </c>
      <c r="G936" s="275" t="s">
        <v>341</v>
      </c>
      <c r="H936" s="45" t="s">
        <v>426</v>
      </c>
      <c r="I936" s="109" t="s">
        <v>827</v>
      </c>
      <c r="J936" s="291">
        <v>25000</v>
      </c>
      <c r="K936" s="309">
        <f t="shared" ref="K936:K937" si="2243">J936/12</f>
        <v>2083.3333333333335</v>
      </c>
      <c r="L936" s="309">
        <f t="shared" ref="L936:L937" si="2244">J936/12</f>
        <v>2083.3333333333335</v>
      </c>
      <c r="M936" s="309">
        <f t="shared" ref="M936:M937" si="2245">J936/12</f>
        <v>2083.3333333333335</v>
      </c>
      <c r="N936" s="309">
        <f t="shared" ref="N936:N937" si="2246">J936/12</f>
        <v>2083.3333333333335</v>
      </c>
      <c r="O936" s="309">
        <f t="shared" ref="O936:O937" si="2247">J936/12</f>
        <v>2083.3333333333335</v>
      </c>
      <c r="P936" s="309">
        <f t="shared" ref="P936:P937" si="2248">J936/12</f>
        <v>2083.3333333333335</v>
      </c>
      <c r="Q936" s="309">
        <f t="shared" ref="Q936:Q937" si="2249">J936/12</f>
        <v>2083.3333333333335</v>
      </c>
      <c r="R936" s="309">
        <f t="shared" ref="R936:R937" si="2250">J936/12</f>
        <v>2083.3333333333335</v>
      </c>
      <c r="S936" s="309">
        <f t="shared" ref="S936:S937" si="2251">J936/12</f>
        <v>2083.3333333333335</v>
      </c>
      <c r="T936" s="309">
        <f t="shared" ref="T936:T937" si="2252">J936/12</f>
        <v>2083.3333333333335</v>
      </c>
      <c r="U936" s="309">
        <f t="shared" ref="U936:U937" si="2253">J936/12</f>
        <v>2083.3333333333335</v>
      </c>
      <c r="V936" s="309">
        <f t="shared" ref="V936:V937" si="2254">J936/12</f>
        <v>2083.3333333333335</v>
      </c>
    </row>
    <row r="937" spans="1:22" ht="24.95" customHeight="1" x14ac:dyDescent="0.25">
      <c r="A937" s="41" t="s">
        <v>321</v>
      </c>
      <c r="B937" s="126">
        <v>1125100000</v>
      </c>
      <c r="C937" s="41">
        <v>31111</v>
      </c>
      <c r="D937" s="43" t="s">
        <v>1122</v>
      </c>
      <c r="E937" s="41" t="s">
        <v>428</v>
      </c>
      <c r="F937" s="43" t="s">
        <v>1184</v>
      </c>
      <c r="G937" s="275" t="s">
        <v>341</v>
      </c>
      <c r="H937" s="45" t="s">
        <v>426</v>
      </c>
      <c r="I937" s="109" t="s">
        <v>967</v>
      </c>
      <c r="J937" s="291">
        <v>10000</v>
      </c>
      <c r="K937" s="309">
        <f t="shared" si="2243"/>
        <v>833.33333333333337</v>
      </c>
      <c r="L937" s="309">
        <f t="shared" si="2244"/>
        <v>833.33333333333337</v>
      </c>
      <c r="M937" s="309">
        <f t="shared" si="2245"/>
        <v>833.33333333333337</v>
      </c>
      <c r="N937" s="309">
        <f t="shared" si="2246"/>
        <v>833.33333333333337</v>
      </c>
      <c r="O937" s="309">
        <f t="shared" si="2247"/>
        <v>833.33333333333337</v>
      </c>
      <c r="P937" s="309">
        <f t="shared" si="2248"/>
        <v>833.33333333333337</v>
      </c>
      <c r="Q937" s="309">
        <f t="shared" si="2249"/>
        <v>833.33333333333337</v>
      </c>
      <c r="R937" s="309">
        <f t="shared" si="2250"/>
        <v>833.33333333333337</v>
      </c>
      <c r="S937" s="309">
        <f t="shared" si="2251"/>
        <v>833.33333333333337</v>
      </c>
      <c r="T937" s="309">
        <f t="shared" si="2252"/>
        <v>833.33333333333337</v>
      </c>
      <c r="U937" s="309">
        <f t="shared" si="2253"/>
        <v>833.33333333333337</v>
      </c>
      <c r="V937" s="309">
        <f t="shared" si="2254"/>
        <v>833.33333333333337</v>
      </c>
    </row>
    <row r="938" spans="1:22" ht="15" customHeight="1" x14ac:dyDescent="0.25">
      <c r="A938" s="41"/>
      <c r="B938" s="41"/>
      <c r="C938" s="41"/>
      <c r="D938" s="43"/>
      <c r="E938" s="41"/>
      <c r="F938" s="104" t="s">
        <v>882</v>
      </c>
      <c r="G938" s="275"/>
      <c r="H938" s="45"/>
      <c r="I938" s="108" t="s">
        <v>831</v>
      </c>
      <c r="J938" s="291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</row>
    <row r="939" spans="1:22" ht="15" customHeight="1" x14ac:dyDescent="0.25">
      <c r="A939" s="41" t="s">
        <v>321</v>
      </c>
      <c r="B939" s="126">
        <v>1125100000</v>
      </c>
      <c r="C939" s="41">
        <v>31111</v>
      </c>
      <c r="D939" s="43" t="s">
        <v>1122</v>
      </c>
      <c r="E939" s="41" t="s">
        <v>428</v>
      </c>
      <c r="F939" s="104" t="s">
        <v>1142</v>
      </c>
      <c r="G939" s="275" t="s">
        <v>855</v>
      </c>
      <c r="H939" s="45" t="s">
        <v>353</v>
      </c>
      <c r="I939" s="108" t="s">
        <v>883</v>
      </c>
      <c r="J939" s="292">
        <f>J940</f>
        <v>10000</v>
      </c>
      <c r="K939" s="313">
        <f t="shared" ref="K939:K941" si="2255">J939/12</f>
        <v>833.33333333333337</v>
      </c>
      <c r="L939" s="313">
        <f t="shared" ref="L939:L941" si="2256">J939/12</f>
        <v>833.33333333333337</v>
      </c>
      <c r="M939" s="313">
        <f t="shared" ref="M939:M941" si="2257">J939/12</f>
        <v>833.33333333333337</v>
      </c>
      <c r="N939" s="313">
        <f t="shared" ref="N939:N941" si="2258">J939/12</f>
        <v>833.33333333333337</v>
      </c>
      <c r="O939" s="313">
        <f t="shared" ref="O939:O941" si="2259">J939/12</f>
        <v>833.33333333333337</v>
      </c>
      <c r="P939" s="313">
        <f t="shared" ref="P939:P941" si="2260">J939/12</f>
        <v>833.33333333333337</v>
      </c>
      <c r="Q939" s="313">
        <f t="shared" ref="Q939:Q941" si="2261">J939/12</f>
        <v>833.33333333333337</v>
      </c>
      <c r="R939" s="313">
        <f t="shared" ref="R939:R941" si="2262">J939/12</f>
        <v>833.33333333333337</v>
      </c>
      <c r="S939" s="313">
        <f t="shared" ref="S939:S941" si="2263">J939/12</f>
        <v>833.33333333333337</v>
      </c>
      <c r="T939" s="313">
        <f t="shared" ref="T939:T941" si="2264">J939/12</f>
        <v>833.33333333333337</v>
      </c>
      <c r="U939" s="313">
        <f t="shared" ref="U939:U941" si="2265">J939/12</f>
        <v>833.33333333333337</v>
      </c>
      <c r="V939" s="313">
        <f t="shared" ref="V939:V941" si="2266">J939/12</f>
        <v>833.33333333333337</v>
      </c>
    </row>
    <row r="940" spans="1:22" ht="15" customHeight="1" x14ac:dyDescent="0.25">
      <c r="A940" s="41"/>
      <c r="B940" s="41"/>
      <c r="C940" s="41"/>
      <c r="D940" s="43"/>
      <c r="E940" s="41"/>
      <c r="F940" s="43" t="s">
        <v>324</v>
      </c>
      <c r="G940" s="275"/>
      <c r="H940" s="45"/>
      <c r="I940" s="109" t="s">
        <v>1079</v>
      </c>
      <c r="J940" s="291">
        <v>10000</v>
      </c>
      <c r="K940" s="309">
        <f t="shared" si="2255"/>
        <v>833.33333333333337</v>
      </c>
      <c r="L940" s="309">
        <f t="shared" si="2256"/>
        <v>833.33333333333337</v>
      </c>
      <c r="M940" s="309">
        <f t="shared" si="2257"/>
        <v>833.33333333333337</v>
      </c>
      <c r="N940" s="309">
        <f t="shared" si="2258"/>
        <v>833.33333333333337</v>
      </c>
      <c r="O940" s="309">
        <f t="shared" si="2259"/>
        <v>833.33333333333337</v>
      </c>
      <c r="P940" s="309">
        <f t="shared" si="2260"/>
        <v>833.33333333333337</v>
      </c>
      <c r="Q940" s="309">
        <f t="shared" si="2261"/>
        <v>833.33333333333337</v>
      </c>
      <c r="R940" s="309">
        <f t="shared" si="2262"/>
        <v>833.33333333333337</v>
      </c>
      <c r="S940" s="309">
        <f t="shared" si="2263"/>
        <v>833.33333333333337</v>
      </c>
      <c r="T940" s="309">
        <f t="shared" si="2264"/>
        <v>833.33333333333337</v>
      </c>
      <c r="U940" s="309">
        <f t="shared" si="2265"/>
        <v>833.33333333333337</v>
      </c>
      <c r="V940" s="309">
        <f t="shared" si="2266"/>
        <v>833.33333333333337</v>
      </c>
    </row>
    <row r="941" spans="1:22" ht="15" customHeight="1" x14ac:dyDescent="0.25">
      <c r="A941" s="41"/>
      <c r="B941" s="41"/>
      <c r="C941" s="41"/>
      <c r="D941" s="43"/>
      <c r="E941" s="41"/>
      <c r="F941" s="104"/>
      <c r="G941" s="275"/>
      <c r="H941" s="45"/>
      <c r="I941" s="50" t="s">
        <v>833</v>
      </c>
      <c r="J941" s="293">
        <f>SUM(J934:J940)-J939</f>
        <v>45000</v>
      </c>
      <c r="K941" s="315">
        <f t="shared" si="2255"/>
        <v>3750</v>
      </c>
      <c r="L941" s="315">
        <f t="shared" si="2256"/>
        <v>3750</v>
      </c>
      <c r="M941" s="315">
        <f t="shared" si="2257"/>
        <v>3750</v>
      </c>
      <c r="N941" s="315">
        <f t="shared" si="2258"/>
        <v>3750</v>
      </c>
      <c r="O941" s="315">
        <f t="shared" si="2259"/>
        <v>3750</v>
      </c>
      <c r="P941" s="315">
        <f t="shared" si="2260"/>
        <v>3750</v>
      </c>
      <c r="Q941" s="315">
        <f t="shared" si="2261"/>
        <v>3750</v>
      </c>
      <c r="R941" s="315">
        <f t="shared" si="2262"/>
        <v>3750</v>
      </c>
      <c r="S941" s="315">
        <f t="shared" si="2263"/>
        <v>3750</v>
      </c>
      <c r="T941" s="315">
        <f t="shared" si="2264"/>
        <v>3750</v>
      </c>
      <c r="U941" s="315">
        <f t="shared" si="2265"/>
        <v>3750</v>
      </c>
      <c r="V941" s="315">
        <f t="shared" si="2266"/>
        <v>3750</v>
      </c>
    </row>
    <row r="942" spans="1:22" ht="15" customHeight="1" x14ac:dyDescent="0.25">
      <c r="A942" s="41"/>
      <c r="B942" s="41"/>
      <c r="C942" s="41"/>
      <c r="D942" s="43"/>
      <c r="E942" s="41"/>
      <c r="F942" s="104" t="s">
        <v>990</v>
      </c>
      <c r="G942" s="275"/>
      <c r="H942" s="45"/>
      <c r="I942" s="108" t="s">
        <v>991</v>
      </c>
      <c r="J942" s="291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</row>
    <row r="943" spans="1:22" ht="15" customHeight="1" x14ac:dyDescent="0.25">
      <c r="A943" s="41"/>
      <c r="B943" s="41"/>
      <c r="C943" s="41"/>
      <c r="D943" s="43"/>
      <c r="E943" s="41"/>
      <c r="F943" s="104" t="s">
        <v>996</v>
      </c>
      <c r="G943" s="275"/>
      <c r="H943" s="45"/>
      <c r="I943" s="108" t="s">
        <v>997</v>
      </c>
      <c r="J943" s="291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</row>
    <row r="944" spans="1:22" ht="15" customHeight="1" x14ac:dyDescent="0.25">
      <c r="A944" s="41" t="s">
        <v>321</v>
      </c>
      <c r="B944" s="126">
        <v>1125100000</v>
      </c>
      <c r="C944" s="41">
        <v>31111</v>
      </c>
      <c r="D944" s="43" t="s">
        <v>1122</v>
      </c>
      <c r="E944" s="41" t="s">
        <v>428</v>
      </c>
      <c r="F944" s="43" t="s">
        <v>1200</v>
      </c>
      <c r="G944" s="275" t="s">
        <v>913</v>
      </c>
      <c r="H944" s="45" t="s">
        <v>352</v>
      </c>
      <c r="I944" s="109" t="s">
        <v>999</v>
      </c>
      <c r="J944" s="291">
        <v>10000</v>
      </c>
      <c r="K944" s="309">
        <f t="shared" ref="K944:K946" si="2267">J944/12</f>
        <v>833.33333333333337</v>
      </c>
      <c r="L944" s="309">
        <f t="shared" ref="L944:L946" si="2268">J944/12</f>
        <v>833.33333333333337</v>
      </c>
      <c r="M944" s="309">
        <f t="shared" ref="M944:M946" si="2269">J944/12</f>
        <v>833.33333333333337</v>
      </c>
      <c r="N944" s="309">
        <f t="shared" ref="N944:N946" si="2270">J944/12</f>
        <v>833.33333333333337</v>
      </c>
      <c r="O944" s="309">
        <f t="shared" ref="O944:O946" si="2271">J944/12</f>
        <v>833.33333333333337</v>
      </c>
      <c r="P944" s="309">
        <f t="shared" ref="P944:P946" si="2272">J944/12</f>
        <v>833.33333333333337</v>
      </c>
      <c r="Q944" s="309">
        <f t="shared" ref="Q944:Q946" si="2273">J944/12</f>
        <v>833.33333333333337</v>
      </c>
      <c r="R944" s="309">
        <f t="shared" ref="R944:R946" si="2274">J944/12</f>
        <v>833.33333333333337</v>
      </c>
      <c r="S944" s="309">
        <f t="shared" ref="S944:S946" si="2275">J944/12</f>
        <v>833.33333333333337</v>
      </c>
      <c r="T944" s="309">
        <f t="shared" ref="T944:T946" si="2276">J944/12</f>
        <v>833.33333333333337</v>
      </c>
      <c r="U944" s="309">
        <f t="shared" ref="U944:U946" si="2277">J944/12</f>
        <v>833.33333333333337</v>
      </c>
      <c r="V944" s="309">
        <f t="shared" ref="V944:V946" si="2278">J944/12</f>
        <v>833.33333333333337</v>
      </c>
    </row>
    <row r="945" spans="1:22" ht="15" customHeight="1" x14ac:dyDescent="0.25">
      <c r="A945" s="41"/>
      <c r="B945" s="41"/>
      <c r="C945" s="41"/>
      <c r="D945" s="43"/>
      <c r="E945" s="41"/>
      <c r="F945" s="43"/>
      <c r="G945" s="275"/>
      <c r="H945" s="45"/>
      <c r="I945" s="50" t="s">
        <v>1003</v>
      </c>
      <c r="J945" s="293">
        <f>SUM(J942:J944)</f>
        <v>10000</v>
      </c>
      <c r="K945" s="312">
        <f t="shared" si="2267"/>
        <v>833.33333333333337</v>
      </c>
      <c r="L945" s="312">
        <f t="shared" si="2268"/>
        <v>833.33333333333337</v>
      </c>
      <c r="M945" s="312">
        <f t="shared" si="2269"/>
        <v>833.33333333333337</v>
      </c>
      <c r="N945" s="312">
        <f t="shared" si="2270"/>
        <v>833.33333333333337</v>
      </c>
      <c r="O945" s="312">
        <f t="shared" si="2271"/>
        <v>833.33333333333337</v>
      </c>
      <c r="P945" s="312">
        <f t="shared" si="2272"/>
        <v>833.33333333333337</v>
      </c>
      <c r="Q945" s="312">
        <f t="shared" si="2273"/>
        <v>833.33333333333337</v>
      </c>
      <c r="R945" s="312">
        <f t="shared" si="2274"/>
        <v>833.33333333333337</v>
      </c>
      <c r="S945" s="312">
        <f t="shared" si="2275"/>
        <v>833.33333333333337</v>
      </c>
      <c r="T945" s="312">
        <f t="shared" si="2276"/>
        <v>833.33333333333337</v>
      </c>
      <c r="U945" s="312">
        <f t="shared" si="2277"/>
        <v>833.33333333333337</v>
      </c>
      <c r="V945" s="312">
        <f t="shared" si="2278"/>
        <v>833.33333333333337</v>
      </c>
    </row>
    <row r="946" spans="1:22" ht="15" customHeight="1" x14ac:dyDescent="0.25">
      <c r="A946" s="41"/>
      <c r="B946" s="41"/>
      <c r="C946" s="41"/>
      <c r="D946" s="43"/>
      <c r="E946" s="41"/>
      <c r="F946" s="43"/>
      <c r="G946" s="275"/>
      <c r="H946" s="45"/>
      <c r="I946" s="53" t="s">
        <v>430</v>
      </c>
      <c r="J946" s="294">
        <f>J920+J933+J941+J945</f>
        <v>2266355.9452054794</v>
      </c>
      <c r="K946" s="326">
        <f t="shared" si="2267"/>
        <v>188862.99543378994</v>
      </c>
      <c r="L946" s="326">
        <f t="shared" si="2268"/>
        <v>188862.99543378994</v>
      </c>
      <c r="M946" s="326">
        <f t="shared" si="2269"/>
        <v>188862.99543378994</v>
      </c>
      <c r="N946" s="326">
        <f t="shared" si="2270"/>
        <v>188862.99543378994</v>
      </c>
      <c r="O946" s="326">
        <f t="shared" si="2271"/>
        <v>188862.99543378994</v>
      </c>
      <c r="P946" s="326">
        <f t="shared" si="2272"/>
        <v>188862.99543378994</v>
      </c>
      <c r="Q946" s="326">
        <f t="shared" si="2273"/>
        <v>188862.99543378994</v>
      </c>
      <c r="R946" s="326">
        <f t="shared" si="2274"/>
        <v>188862.99543378994</v>
      </c>
      <c r="S946" s="326">
        <f t="shared" si="2275"/>
        <v>188862.99543378994</v>
      </c>
      <c r="T946" s="326">
        <f t="shared" si="2276"/>
        <v>188862.99543378994</v>
      </c>
      <c r="U946" s="326">
        <f t="shared" si="2277"/>
        <v>188862.99543378994</v>
      </c>
      <c r="V946" s="326">
        <f t="shared" si="2278"/>
        <v>188862.99543378994</v>
      </c>
    </row>
    <row r="947" spans="1:22" ht="15" customHeight="1" x14ac:dyDescent="0.25">
      <c r="A947" s="38" t="s">
        <v>253</v>
      </c>
      <c r="B947" s="51"/>
      <c r="C947" s="13"/>
      <c r="D947" s="39"/>
      <c r="E947" s="13"/>
      <c r="F947" s="13"/>
      <c r="G947" s="277"/>
      <c r="H947" s="40"/>
      <c r="I947" s="55"/>
      <c r="J947" s="13"/>
      <c r="K947" s="311"/>
      <c r="L947" s="311"/>
      <c r="M947" s="311"/>
      <c r="N947" s="311"/>
      <c r="O947" s="311"/>
      <c r="P947" s="311"/>
      <c r="Q947" s="311"/>
      <c r="R947" s="311"/>
      <c r="S947" s="311"/>
      <c r="T947" s="311"/>
      <c r="U947" s="311"/>
      <c r="V947" s="311"/>
    </row>
    <row r="948" spans="1:22" ht="15" customHeight="1" x14ac:dyDescent="0.25">
      <c r="A948" s="41"/>
      <c r="B948" s="41"/>
      <c r="C948" s="41"/>
      <c r="D948" s="43"/>
      <c r="E948" s="41"/>
      <c r="F948" s="44">
        <v>1000</v>
      </c>
      <c r="G948" s="275"/>
      <c r="H948" s="45"/>
      <c r="I948" s="108" t="s">
        <v>326</v>
      </c>
      <c r="J948" s="291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</row>
    <row r="949" spans="1:22" ht="15" customHeight="1" x14ac:dyDescent="0.25">
      <c r="A949" s="41"/>
      <c r="B949" s="41"/>
      <c r="C949" s="41"/>
      <c r="D949" s="43"/>
      <c r="E949" s="41"/>
      <c r="F949" s="44">
        <v>1100</v>
      </c>
      <c r="G949" s="275"/>
      <c r="H949" s="45"/>
      <c r="I949" s="108" t="s">
        <v>327</v>
      </c>
      <c r="J949" s="291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</row>
    <row r="950" spans="1:22" ht="15" customHeight="1" x14ac:dyDescent="0.25">
      <c r="A950" s="41" t="s">
        <v>321</v>
      </c>
      <c r="B950" s="114">
        <v>1525811100</v>
      </c>
      <c r="C950" s="41">
        <v>31111</v>
      </c>
      <c r="D950" s="43" t="s">
        <v>1395</v>
      </c>
      <c r="E950" s="41" t="s">
        <v>431</v>
      </c>
      <c r="F950" s="41">
        <v>1131</v>
      </c>
      <c r="G950" s="275" t="s">
        <v>341</v>
      </c>
      <c r="H950" s="45" t="s">
        <v>429</v>
      </c>
      <c r="I950" s="109" t="s">
        <v>325</v>
      </c>
      <c r="J950" s="291">
        <f>Nómina!T274</f>
        <v>220440</v>
      </c>
      <c r="K950" s="309">
        <f t="shared" ref="K950:K953" si="2279">J950/12</f>
        <v>18370</v>
      </c>
      <c r="L950" s="309">
        <f t="shared" ref="L950:L953" si="2280">J950/12</f>
        <v>18370</v>
      </c>
      <c r="M950" s="309">
        <f t="shared" ref="M950:M953" si="2281">J950/12</f>
        <v>18370</v>
      </c>
      <c r="N950" s="309">
        <f t="shared" ref="N950:N953" si="2282">J950/12</f>
        <v>18370</v>
      </c>
      <c r="O950" s="309">
        <f t="shared" ref="O950:O953" si="2283">J950/12</f>
        <v>18370</v>
      </c>
      <c r="P950" s="309">
        <f t="shared" ref="P950:P953" si="2284">J950/12</f>
        <v>18370</v>
      </c>
      <c r="Q950" s="309">
        <f t="shared" ref="Q950:Q953" si="2285">J950/12</f>
        <v>18370</v>
      </c>
      <c r="R950" s="309">
        <f t="shared" ref="R950:R953" si="2286">J950/12</f>
        <v>18370</v>
      </c>
      <c r="S950" s="309">
        <f t="shared" ref="S950:S953" si="2287">J950/12</f>
        <v>18370</v>
      </c>
      <c r="T950" s="309">
        <f t="shared" ref="T950:T953" si="2288">J950/12</f>
        <v>18370</v>
      </c>
      <c r="U950" s="309">
        <f t="shared" ref="U950:U953" si="2289">J950/12</f>
        <v>18370</v>
      </c>
      <c r="V950" s="309">
        <f t="shared" ref="V950:V953" si="2290">J950/12</f>
        <v>18370</v>
      </c>
    </row>
    <row r="951" spans="1:22" ht="15" customHeight="1" x14ac:dyDescent="0.25">
      <c r="A951" s="41" t="s">
        <v>321</v>
      </c>
      <c r="B951" s="114">
        <v>1525811100</v>
      </c>
      <c r="C951" s="41">
        <v>31111</v>
      </c>
      <c r="D951" s="43" t="s">
        <v>1395</v>
      </c>
      <c r="E951" s="41" t="s">
        <v>431</v>
      </c>
      <c r="F951" s="41">
        <v>1132</v>
      </c>
      <c r="G951" s="275" t="s">
        <v>341</v>
      </c>
      <c r="H951" s="45" t="s">
        <v>429</v>
      </c>
      <c r="I951" s="109" t="s">
        <v>335</v>
      </c>
      <c r="J951" s="291">
        <f>Nómina!U274</f>
        <v>22044</v>
      </c>
      <c r="K951" s="309">
        <f t="shared" si="2279"/>
        <v>1837</v>
      </c>
      <c r="L951" s="309">
        <f t="shared" si="2280"/>
        <v>1837</v>
      </c>
      <c r="M951" s="309">
        <f t="shared" si="2281"/>
        <v>1837</v>
      </c>
      <c r="N951" s="309">
        <f t="shared" si="2282"/>
        <v>1837</v>
      </c>
      <c r="O951" s="309">
        <f t="shared" si="2283"/>
        <v>1837</v>
      </c>
      <c r="P951" s="309">
        <f t="shared" si="2284"/>
        <v>1837</v>
      </c>
      <c r="Q951" s="309">
        <f t="shared" si="2285"/>
        <v>1837</v>
      </c>
      <c r="R951" s="309">
        <f t="shared" si="2286"/>
        <v>1837</v>
      </c>
      <c r="S951" s="309">
        <f t="shared" si="2287"/>
        <v>1837</v>
      </c>
      <c r="T951" s="309">
        <f t="shared" si="2288"/>
        <v>1837</v>
      </c>
      <c r="U951" s="309">
        <f t="shared" si="2289"/>
        <v>1837</v>
      </c>
      <c r="V951" s="309">
        <f t="shared" si="2290"/>
        <v>1837</v>
      </c>
    </row>
    <row r="952" spans="1:22" ht="15" customHeight="1" x14ac:dyDescent="0.25">
      <c r="A952" s="41" t="s">
        <v>321</v>
      </c>
      <c r="B952" s="114">
        <v>1525811100</v>
      </c>
      <c r="C952" s="41">
        <v>31111</v>
      </c>
      <c r="D952" s="43" t="s">
        <v>1395</v>
      </c>
      <c r="E952" s="41" t="s">
        <v>431</v>
      </c>
      <c r="F952" s="41">
        <v>1133</v>
      </c>
      <c r="G952" s="275" t="s">
        <v>341</v>
      </c>
      <c r="H952" s="45" t="s">
        <v>429</v>
      </c>
      <c r="I952" s="111" t="s">
        <v>336</v>
      </c>
      <c r="J952" s="291">
        <f>Nómina!V274</f>
        <v>22044</v>
      </c>
      <c r="K952" s="309">
        <f t="shared" si="2279"/>
        <v>1837</v>
      </c>
      <c r="L952" s="309">
        <f t="shared" si="2280"/>
        <v>1837</v>
      </c>
      <c r="M952" s="309">
        <f t="shared" si="2281"/>
        <v>1837</v>
      </c>
      <c r="N952" s="309">
        <f t="shared" si="2282"/>
        <v>1837</v>
      </c>
      <c r="O952" s="309">
        <f t="shared" si="2283"/>
        <v>1837</v>
      </c>
      <c r="P952" s="309">
        <f t="shared" si="2284"/>
        <v>1837</v>
      </c>
      <c r="Q952" s="309">
        <f t="shared" si="2285"/>
        <v>1837</v>
      </c>
      <c r="R952" s="309">
        <f t="shared" si="2286"/>
        <v>1837</v>
      </c>
      <c r="S952" s="309">
        <f t="shared" si="2287"/>
        <v>1837</v>
      </c>
      <c r="T952" s="309">
        <f t="shared" si="2288"/>
        <v>1837</v>
      </c>
      <c r="U952" s="309">
        <f t="shared" si="2289"/>
        <v>1837</v>
      </c>
      <c r="V952" s="309">
        <f t="shared" si="2290"/>
        <v>1837</v>
      </c>
    </row>
    <row r="953" spans="1:22" ht="15" customHeight="1" x14ac:dyDescent="0.25">
      <c r="A953" s="41" t="s">
        <v>321</v>
      </c>
      <c r="B953" s="114">
        <v>1525811100</v>
      </c>
      <c r="C953" s="41">
        <v>31111</v>
      </c>
      <c r="D953" s="43" t="s">
        <v>1395</v>
      </c>
      <c r="E953" s="41" t="s">
        <v>431</v>
      </c>
      <c r="F953" s="41">
        <v>1134</v>
      </c>
      <c r="G953" s="275" t="s">
        <v>341</v>
      </c>
      <c r="H953" s="45" t="s">
        <v>429</v>
      </c>
      <c r="I953" s="111" t="s">
        <v>337</v>
      </c>
      <c r="J953" s="291">
        <f>Nómina!W274</f>
        <v>22044</v>
      </c>
      <c r="K953" s="309">
        <f t="shared" si="2279"/>
        <v>1837</v>
      </c>
      <c r="L953" s="309">
        <f t="shared" si="2280"/>
        <v>1837</v>
      </c>
      <c r="M953" s="309">
        <f t="shared" si="2281"/>
        <v>1837</v>
      </c>
      <c r="N953" s="309">
        <f t="shared" si="2282"/>
        <v>1837</v>
      </c>
      <c r="O953" s="309">
        <f t="shared" si="2283"/>
        <v>1837</v>
      </c>
      <c r="P953" s="309">
        <f t="shared" si="2284"/>
        <v>1837</v>
      </c>
      <c r="Q953" s="309">
        <f t="shared" si="2285"/>
        <v>1837</v>
      </c>
      <c r="R953" s="309">
        <f t="shared" si="2286"/>
        <v>1837</v>
      </c>
      <c r="S953" s="309">
        <f t="shared" si="2287"/>
        <v>1837</v>
      </c>
      <c r="T953" s="309">
        <f t="shared" si="2288"/>
        <v>1837</v>
      </c>
      <c r="U953" s="309">
        <f t="shared" si="2289"/>
        <v>1837</v>
      </c>
      <c r="V953" s="309">
        <f t="shared" si="2290"/>
        <v>1837</v>
      </c>
    </row>
    <row r="954" spans="1:22" ht="15" customHeight="1" x14ac:dyDescent="0.25">
      <c r="A954" s="41"/>
      <c r="B954" s="114"/>
      <c r="C954" s="41"/>
      <c r="D954" s="43"/>
      <c r="E954" s="41"/>
      <c r="F954" s="44">
        <v>1300</v>
      </c>
      <c r="G954" s="275"/>
      <c r="H954" s="45"/>
      <c r="I954" s="108" t="s">
        <v>328</v>
      </c>
      <c r="J954" s="291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</row>
    <row r="955" spans="1:22" ht="15" customHeight="1" x14ac:dyDescent="0.25">
      <c r="A955" s="41" t="s">
        <v>321</v>
      </c>
      <c r="B955" s="114">
        <v>1525811100</v>
      </c>
      <c r="C955" s="41">
        <v>31111</v>
      </c>
      <c r="D955" s="43" t="s">
        <v>1395</v>
      </c>
      <c r="E955" s="41" t="s">
        <v>431</v>
      </c>
      <c r="F955" s="41">
        <v>1321</v>
      </c>
      <c r="G955" s="275" t="s">
        <v>341</v>
      </c>
      <c r="H955" s="45" t="s">
        <v>429</v>
      </c>
      <c r="I955" s="109" t="s">
        <v>329</v>
      </c>
      <c r="J955" s="291">
        <f>Nómina!Y274</f>
        <v>4710.7726027397257</v>
      </c>
      <c r="K955" s="309">
        <f t="shared" ref="K955:K957" si="2291">J955/12</f>
        <v>392.56438356164381</v>
      </c>
      <c r="L955" s="309">
        <f t="shared" ref="L955:L957" si="2292">J955/12</f>
        <v>392.56438356164381</v>
      </c>
      <c r="M955" s="309">
        <f t="shared" ref="M955:M957" si="2293">J955/12</f>
        <v>392.56438356164381</v>
      </c>
      <c r="N955" s="309">
        <f t="shared" ref="N955:N957" si="2294">J955/12</f>
        <v>392.56438356164381</v>
      </c>
      <c r="O955" s="309">
        <f t="shared" ref="O955:O957" si="2295">J955/12</f>
        <v>392.56438356164381</v>
      </c>
      <c r="P955" s="309">
        <f t="shared" ref="P955:P957" si="2296">J955/12</f>
        <v>392.56438356164381</v>
      </c>
      <c r="Q955" s="309">
        <f t="shared" ref="Q955:Q957" si="2297">J955/12</f>
        <v>392.56438356164381</v>
      </c>
      <c r="R955" s="309">
        <f t="shared" ref="R955:R957" si="2298">J955/12</f>
        <v>392.56438356164381</v>
      </c>
      <c r="S955" s="309">
        <f t="shared" ref="S955:S957" si="2299">J955/12</f>
        <v>392.56438356164381</v>
      </c>
      <c r="T955" s="309">
        <f t="shared" ref="T955:T957" si="2300">J955/12</f>
        <v>392.56438356164381</v>
      </c>
      <c r="U955" s="309">
        <f t="shared" ref="U955:U957" si="2301">J955/12</f>
        <v>392.56438356164381</v>
      </c>
      <c r="V955" s="309">
        <f t="shared" ref="V955:V957" si="2302">J955/12</f>
        <v>392.56438356164381</v>
      </c>
    </row>
    <row r="956" spans="1:22" ht="15" customHeight="1" x14ac:dyDescent="0.25">
      <c r="A956" s="41" t="s">
        <v>321</v>
      </c>
      <c r="B956" s="114">
        <v>1525811100</v>
      </c>
      <c r="C956" s="41">
        <v>31111</v>
      </c>
      <c r="D956" s="43" t="s">
        <v>1395</v>
      </c>
      <c r="E956" s="41" t="s">
        <v>431</v>
      </c>
      <c r="F956" s="41">
        <v>1323</v>
      </c>
      <c r="G956" s="275" t="s">
        <v>341</v>
      </c>
      <c r="H956" s="45" t="s">
        <v>429</v>
      </c>
      <c r="I956" s="109" t="s">
        <v>330</v>
      </c>
      <c r="J956" s="291">
        <f>Nómina!Z274</f>
        <v>31405.150684931508</v>
      </c>
      <c r="K956" s="309">
        <f t="shared" si="2291"/>
        <v>2617.0958904109589</v>
      </c>
      <c r="L956" s="309">
        <f t="shared" si="2292"/>
        <v>2617.0958904109589</v>
      </c>
      <c r="M956" s="309">
        <f t="shared" si="2293"/>
        <v>2617.0958904109589</v>
      </c>
      <c r="N956" s="309">
        <f t="shared" si="2294"/>
        <v>2617.0958904109589</v>
      </c>
      <c r="O956" s="309">
        <f t="shared" si="2295"/>
        <v>2617.0958904109589</v>
      </c>
      <c r="P956" s="309">
        <f t="shared" si="2296"/>
        <v>2617.0958904109589</v>
      </c>
      <c r="Q956" s="309">
        <f t="shared" si="2297"/>
        <v>2617.0958904109589</v>
      </c>
      <c r="R956" s="309">
        <f t="shared" si="2298"/>
        <v>2617.0958904109589</v>
      </c>
      <c r="S956" s="309">
        <f t="shared" si="2299"/>
        <v>2617.0958904109589</v>
      </c>
      <c r="T956" s="309">
        <f t="shared" si="2300"/>
        <v>2617.0958904109589</v>
      </c>
      <c r="U956" s="309">
        <f t="shared" si="2301"/>
        <v>2617.0958904109589</v>
      </c>
      <c r="V956" s="309">
        <f t="shared" si="2302"/>
        <v>2617.0958904109589</v>
      </c>
    </row>
    <row r="957" spans="1:22" ht="15" customHeight="1" x14ac:dyDescent="0.25">
      <c r="A957" s="41"/>
      <c r="B957" s="41"/>
      <c r="C957" s="41"/>
      <c r="D957" s="43"/>
      <c r="E957" s="41"/>
      <c r="F957" s="41"/>
      <c r="G957" s="275"/>
      <c r="H957" s="45"/>
      <c r="I957" s="50" t="s">
        <v>338</v>
      </c>
      <c r="J957" s="293">
        <f>SUM(J948:J956)</f>
        <v>322687.92328767123</v>
      </c>
      <c r="K957" s="312">
        <f t="shared" si="2291"/>
        <v>26890.660273972604</v>
      </c>
      <c r="L957" s="312">
        <f t="shared" si="2292"/>
        <v>26890.660273972604</v>
      </c>
      <c r="M957" s="312">
        <f t="shared" si="2293"/>
        <v>26890.660273972604</v>
      </c>
      <c r="N957" s="312">
        <f t="shared" si="2294"/>
        <v>26890.660273972604</v>
      </c>
      <c r="O957" s="312">
        <f t="shared" si="2295"/>
        <v>26890.660273972604</v>
      </c>
      <c r="P957" s="312">
        <f t="shared" si="2296"/>
        <v>26890.660273972604</v>
      </c>
      <c r="Q957" s="312">
        <f t="shared" si="2297"/>
        <v>26890.660273972604</v>
      </c>
      <c r="R957" s="312">
        <f t="shared" si="2298"/>
        <v>26890.660273972604</v>
      </c>
      <c r="S957" s="312">
        <f t="shared" si="2299"/>
        <v>26890.660273972604</v>
      </c>
      <c r="T957" s="312">
        <f t="shared" si="2300"/>
        <v>26890.660273972604</v>
      </c>
      <c r="U957" s="312">
        <f t="shared" si="2301"/>
        <v>26890.660273972604</v>
      </c>
      <c r="V957" s="312">
        <f t="shared" si="2302"/>
        <v>26890.660273972604</v>
      </c>
    </row>
    <row r="958" spans="1:22" ht="15" customHeight="1" x14ac:dyDescent="0.25">
      <c r="A958" s="41"/>
      <c r="B958" s="41"/>
      <c r="C958" s="41"/>
      <c r="D958" s="43"/>
      <c r="E958" s="41"/>
      <c r="F958" s="104" t="s">
        <v>816</v>
      </c>
      <c r="G958" s="275"/>
      <c r="H958" s="45"/>
      <c r="I958" s="108" t="s">
        <v>817</v>
      </c>
      <c r="J958" s="291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</row>
    <row r="959" spans="1:22" ht="15" customHeight="1" x14ac:dyDescent="0.25">
      <c r="A959" s="41"/>
      <c r="B959" s="41"/>
      <c r="C959" s="41"/>
      <c r="D959" s="43"/>
      <c r="E959" s="41"/>
      <c r="F959" s="104" t="s">
        <v>928</v>
      </c>
      <c r="G959" s="275"/>
      <c r="H959" s="45"/>
      <c r="I959" s="108" t="s">
        <v>929</v>
      </c>
      <c r="J959" s="291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</row>
    <row r="960" spans="1:22" ht="15" customHeight="1" x14ac:dyDescent="0.25">
      <c r="A960" s="41" t="s">
        <v>321</v>
      </c>
      <c r="B960" s="126">
        <v>1125100000</v>
      </c>
      <c r="C960" s="41">
        <v>31111</v>
      </c>
      <c r="D960" s="43" t="s">
        <v>1395</v>
      </c>
      <c r="E960" s="41" t="s">
        <v>431</v>
      </c>
      <c r="F960" s="43" t="s">
        <v>1156</v>
      </c>
      <c r="G960" s="275" t="s">
        <v>341</v>
      </c>
      <c r="H960" s="45" t="s">
        <v>429</v>
      </c>
      <c r="I960" s="109" t="s">
        <v>935</v>
      </c>
      <c r="J960" s="291">
        <v>20000</v>
      </c>
      <c r="K960" s="309">
        <f t="shared" ref="K960" si="2303">J960/12</f>
        <v>1666.6666666666667</v>
      </c>
      <c r="L960" s="309">
        <f t="shared" ref="L960" si="2304">J960/12</f>
        <v>1666.6666666666667</v>
      </c>
      <c r="M960" s="309">
        <f t="shared" ref="M960" si="2305">J960/12</f>
        <v>1666.6666666666667</v>
      </c>
      <c r="N960" s="309">
        <f t="shared" ref="N960" si="2306">J960/12</f>
        <v>1666.6666666666667</v>
      </c>
      <c r="O960" s="309">
        <f t="shared" ref="O960" si="2307">J960/12</f>
        <v>1666.6666666666667</v>
      </c>
      <c r="P960" s="309">
        <f t="shared" ref="P960" si="2308">J960/12</f>
        <v>1666.6666666666667</v>
      </c>
      <c r="Q960" s="309">
        <f t="shared" ref="Q960" si="2309">J960/12</f>
        <v>1666.6666666666667</v>
      </c>
      <c r="R960" s="309">
        <f t="shared" ref="R960" si="2310">J960/12</f>
        <v>1666.6666666666667</v>
      </c>
      <c r="S960" s="309">
        <f t="shared" ref="S960" si="2311">J960/12</f>
        <v>1666.6666666666667</v>
      </c>
      <c r="T960" s="309">
        <f t="shared" ref="T960" si="2312">J960/12</f>
        <v>1666.6666666666667</v>
      </c>
      <c r="U960" s="309">
        <f t="shared" ref="U960" si="2313">J960/12</f>
        <v>1666.6666666666667</v>
      </c>
      <c r="V960" s="309">
        <f t="shared" ref="V960" si="2314">J960/12</f>
        <v>1666.6666666666667</v>
      </c>
    </row>
    <row r="961" spans="1:22" ht="15" customHeight="1" x14ac:dyDescent="0.25">
      <c r="A961" s="41"/>
      <c r="B961" s="41"/>
      <c r="C961" s="41"/>
      <c r="D961" s="43"/>
      <c r="E961" s="41"/>
      <c r="F961" s="104" t="s">
        <v>877</v>
      </c>
      <c r="G961" s="275"/>
      <c r="H961" s="45"/>
      <c r="I961" s="108" t="s">
        <v>823</v>
      </c>
      <c r="J961" s="291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</row>
    <row r="962" spans="1:22" ht="15" customHeight="1" x14ac:dyDescent="0.25">
      <c r="A962" s="41" t="s">
        <v>321</v>
      </c>
      <c r="B962" s="126">
        <v>1125100000</v>
      </c>
      <c r="C962" s="41">
        <v>31111</v>
      </c>
      <c r="D962" s="43" t="s">
        <v>1395</v>
      </c>
      <c r="E962" s="41" t="s">
        <v>431</v>
      </c>
      <c r="F962" s="43" t="s">
        <v>1123</v>
      </c>
      <c r="G962" s="275" t="s">
        <v>341</v>
      </c>
      <c r="H962" s="45" t="s">
        <v>429</v>
      </c>
      <c r="I962" s="109" t="s">
        <v>824</v>
      </c>
      <c r="J962" s="291">
        <v>10000</v>
      </c>
      <c r="K962" s="309">
        <f t="shared" ref="K962:K963" si="2315">J962/12</f>
        <v>833.33333333333337</v>
      </c>
      <c r="L962" s="309">
        <f t="shared" ref="L962:L963" si="2316">J962/12</f>
        <v>833.33333333333337</v>
      </c>
      <c r="M962" s="309">
        <f t="shared" ref="M962:M963" si="2317">J962/12</f>
        <v>833.33333333333337</v>
      </c>
      <c r="N962" s="309">
        <f t="shared" ref="N962:N963" si="2318">J962/12</f>
        <v>833.33333333333337</v>
      </c>
      <c r="O962" s="309">
        <f t="shared" ref="O962:O963" si="2319">J962/12</f>
        <v>833.33333333333337</v>
      </c>
      <c r="P962" s="309">
        <f t="shared" ref="P962:P963" si="2320">J962/12</f>
        <v>833.33333333333337</v>
      </c>
      <c r="Q962" s="309">
        <f t="shared" ref="Q962:Q963" si="2321">J962/12</f>
        <v>833.33333333333337</v>
      </c>
      <c r="R962" s="309">
        <f t="shared" ref="R962:R963" si="2322">J962/12</f>
        <v>833.33333333333337</v>
      </c>
      <c r="S962" s="309">
        <f t="shared" ref="S962:S963" si="2323">J962/12</f>
        <v>833.33333333333337</v>
      </c>
      <c r="T962" s="309">
        <f t="shared" ref="T962:T963" si="2324">J962/12</f>
        <v>833.33333333333337</v>
      </c>
      <c r="U962" s="309">
        <f t="shared" ref="U962:U963" si="2325">J962/12</f>
        <v>833.33333333333337</v>
      </c>
      <c r="V962" s="309">
        <f t="shared" ref="V962:V963" si="2326">J962/12</f>
        <v>833.33333333333337</v>
      </c>
    </row>
    <row r="963" spans="1:22" ht="15" customHeight="1" x14ac:dyDescent="0.25">
      <c r="A963" s="41"/>
      <c r="B963" s="41"/>
      <c r="C963" s="41"/>
      <c r="D963" s="43"/>
      <c r="E963" s="41"/>
      <c r="F963" s="43"/>
      <c r="G963" s="275"/>
      <c r="H963" s="45"/>
      <c r="I963" s="50" t="s">
        <v>825</v>
      </c>
      <c r="J963" s="293">
        <f>SUM(J958:J962)</f>
        <v>30000</v>
      </c>
      <c r="K963" s="312">
        <f t="shared" si="2315"/>
        <v>2500</v>
      </c>
      <c r="L963" s="312">
        <f t="shared" si="2316"/>
        <v>2500</v>
      </c>
      <c r="M963" s="312">
        <f t="shared" si="2317"/>
        <v>2500</v>
      </c>
      <c r="N963" s="312">
        <f t="shared" si="2318"/>
        <v>2500</v>
      </c>
      <c r="O963" s="312">
        <f t="shared" si="2319"/>
        <v>2500</v>
      </c>
      <c r="P963" s="312">
        <f t="shared" si="2320"/>
        <v>2500</v>
      </c>
      <c r="Q963" s="312">
        <f t="shared" si="2321"/>
        <v>2500</v>
      </c>
      <c r="R963" s="312">
        <f t="shared" si="2322"/>
        <v>2500</v>
      </c>
      <c r="S963" s="312">
        <f t="shared" si="2323"/>
        <v>2500</v>
      </c>
      <c r="T963" s="312">
        <f t="shared" si="2324"/>
        <v>2500</v>
      </c>
      <c r="U963" s="312">
        <f t="shared" si="2325"/>
        <v>2500</v>
      </c>
      <c r="V963" s="312">
        <f t="shared" si="2326"/>
        <v>2500</v>
      </c>
    </row>
    <row r="964" spans="1:22" ht="15" customHeight="1" x14ac:dyDescent="0.25">
      <c r="A964" s="41"/>
      <c r="B964" s="41"/>
      <c r="C964" s="41"/>
      <c r="D964" s="43"/>
      <c r="E964" s="41"/>
      <c r="F964" s="104" t="s">
        <v>811</v>
      </c>
      <c r="G964" s="275"/>
      <c r="H964" s="45"/>
      <c r="I964" s="108" t="s">
        <v>812</v>
      </c>
      <c r="J964" s="291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</row>
    <row r="965" spans="1:22" ht="15" customHeight="1" x14ac:dyDescent="0.25">
      <c r="A965" s="41"/>
      <c r="B965" s="41"/>
      <c r="C965" s="41"/>
      <c r="D965" s="43"/>
      <c r="E965" s="41"/>
      <c r="F965" s="104" t="s">
        <v>501</v>
      </c>
      <c r="G965" s="275"/>
      <c r="H965" s="45"/>
      <c r="I965" s="108" t="s">
        <v>852</v>
      </c>
      <c r="J965" s="291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</row>
    <row r="966" spans="1:22" ht="15" customHeight="1" x14ac:dyDescent="0.25">
      <c r="A966" s="41" t="s">
        <v>321</v>
      </c>
      <c r="B966" s="126">
        <v>1125100000</v>
      </c>
      <c r="C966" s="41">
        <v>31111</v>
      </c>
      <c r="D966" s="43" t="s">
        <v>1395</v>
      </c>
      <c r="E966" s="41" t="s">
        <v>431</v>
      </c>
      <c r="F966" s="43" t="s">
        <v>1080</v>
      </c>
      <c r="G966" s="275" t="s">
        <v>341</v>
      </c>
      <c r="H966" s="45" t="s">
        <v>429</v>
      </c>
      <c r="I966" s="109" t="s">
        <v>1081</v>
      </c>
      <c r="J966" s="291">
        <v>500000</v>
      </c>
      <c r="K966" s="309">
        <f t="shared" ref="K966" si="2327">J966/12</f>
        <v>41666.666666666664</v>
      </c>
      <c r="L966" s="309">
        <f t="shared" ref="L966" si="2328">J966/12</f>
        <v>41666.666666666664</v>
      </c>
      <c r="M966" s="309">
        <f t="shared" ref="M966" si="2329">J966/12</f>
        <v>41666.666666666664</v>
      </c>
      <c r="N966" s="309">
        <f t="shared" ref="N966" si="2330">J966/12</f>
        <v>41666.666666666664</v>
      </c>
      <c r="O966" s="309">
        <f t="shared" ref="O966" si="2331">J966/12</f>
        <v>41666.666666666664</v>
      </c>
      <c r="P966" s="309">
        <f t="shared" ref="P966" si="2332">J966/12</f>
        <v>41666.666666666664</v>
      </c>
      <c r="Q966" s="309">
        <f t="shared" ref="Q966" si="2333">J966/12</f>
        <v>41666.666666666664</v>
      </c>
      <c r="R966" s="309">
        <f t="shared" ref="R966" si="2334">J966/12</f>
        <v>41666.666666666664</v>
      </c>
      <c r="S966" s="309">
        <f t="shared" ref="S966" si="2335">J966/12</f>
        <v>41666.666666666664</v>
      </c>
      <c r="T966" s="309">
        <f t="shared" ref="T966" si="2336">J966/12</f>
        <v>41666.666666666664</v>
      </c>
      <c r="U966" s="309">
        <f t="shared" ref="U966" si="2337">J966/12</f>
        <v>41666.666666666664</v>
      </c>
      <c r="V966" s="309">
        <f t="shared" ref="V966" si="2338">J966/12</f>
        <v>41666.666666666664</v>
      </c>
    </row>
    <row r="967" spans="1:22" ht="24.95" customHeight="1" x14ac:dyDescent="0.25">
      <c r="A967" s="41"/>
      <c r="B967" s="41"/>
      <c r="C967" s="41"/>
      <c r="D967" s="43"/>
      <c r="E967" s="41"/>
      <c r="F967" s="104" t="s">
        <v>879</v>
      </c>
      <c r="G967" s="275"/>
      <c r="H967" s="45"/>
      <c r="I967" s="108" t="s">
        <v>826</v>
      </c>
      <c r="J967" s="291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</row>
    <row r="968" spans="1:22" ht="15" customHeight="1" x14ac:dyDescent="0.25">
      <c r="A968" s="41" t="s">
        <v>321</v>
      </c>
      <c r="B968" s="126">
        <v>1125100000</v>
      </c>
      <c r="C968" s="41">
        <v>31111</v>
      </c>
      <c r="D968" s="43" t="s">
        <v>1395</v>
      </c>
      <c r="E968" s="41" t="s">
        <v>431</v>
      </c>
      <c r="F968" s="43" t="s">
        <v>1100</v>
      </c>
      <c r="G968" s="275" t="s">
        <v>341</v>
      </c>
      <c r="H968" s="45" t="s">
        <v>429</v>
      </c>
      <c r="I968" s="109" t="s">
        <v>827</v>
      </c>
      <c r="J968" s="291">
        <v>8000</v>
      </c>
      <c r="K968" s="309">
        <f t="shared" ref="K968:K970" si="2339">J968/12</f>
        <v>666.66666666666663</v>
      </c>
      <c r="L968" s="309">
        <f t="shared" ref="L968:L970" si="2340">J968/12</f>
        <v>666.66666666666663</v>
      </c>
      <c r="M968" s="309">
        <f t="shared" ref="M968:M970" si="2341">J968/12</f>
        <v>666.66666666666663</v>
      </c>
      <c r="N968" s="309">
        <f t="shared" ref="N968:N970" si="2342">J968/12</f>
        <v>666.66666666666663</v>
      </c>
      <c r="O968" s="309">
        <f t="shared" ref="O968:O970" si="2343">J968/12</f>
        <v>666.66666666666663</v>
      </c>
      <c r="P968" s="309">
        <f t="shared" ref="P968:P970" si="2344">J968/12</f>
        <v>666.66666666666663</v>
      </c>
      <c r="Q968" s="309">
        <f t="shared" ref="Q968:Q970" si="2345">J968/12</f>
        <v>666.66666666666663</v>
      </c>
      <c r="R968" s="309">
        <f t="shared" ref="R968:R970" si="2346">J968/12</f>
        <v>666.66666666666663</v>
      </c>
      <c r="S968" s="309">
        <f t="shared" ref="S968:S970" si="2347">J968/12</f>
        <v>666.66666666666663</v>
      </c>
      <c r="T968" s="309">
        <f t="shared" ref="T968:T970" si="2348">J968/12</f>
        <v>666.66666666666663</v>
      </c>
      <c r="U968" s="309">
        <f t="shared" ref="U968:U970" si="2349">J968/12</f>
        <v>666.66666666666663</v>
      </c>
      <c r="V968" s="309">
        <f t="shared" ref="V968:V970" si="2350">J968/12</f>
        <v>666.66666666666663</v>
      </c>
    </row>
    <row r="969" spans="1:22" ht="15" customHeight="1" x14ac:dyDescent="0.25">
      <c r="A969" s="41"/>
      <c r="B969" s="41"/>
      <c r="C969" s="41"/>
      <c r="D969" s="43"/>
      <c r="E969" s="41"/>
      <c r="F969" s="43"/>
      <c r="G969" s="275"/>
      <c r="H969" s="45"/>
      <c r="I969" s="50" t="s">
        <v>833</v>
      </c>
      <c r="J969" s="293">
        <f>SUM(J964:J968)</f>
        <v>508000</v>
      </c>
      <c r="K969" s="312">
        <f t="shared" si="2339"/>
        <v>42333.333333333336</v>
      </c>
      <c r="L969" s="312">
        <f t="shared" si="2340"/>
        <v>42333.333333333336</v>
      </c>
      <c r="M969" s="312">
        <f t="shared" si="2341"/>
        <v>42333.333333333336</v>
      </c>
      <c r="N969" s="312">
        <f t="shared" si="2342"/>
        <v>42333.333333333336</v>
      </c>
      <c r="O969" s="312">
        <f t="shared" si="2343"/>
        <v>42333.333333333336</v>
      </c>
      <c r="P969" s="312">
        <f t="shared" si="2344"/>
        <v>42333.333333333336</v>
      </c>
      <c r="Q969" s="312">
        <f t="shared" si="2345"/>
        <v>42333.333333333336</v>
      </c>
      <c r="R969" s="312">
        <f t="shared" si="2346"/>
        <v>42333.333333333336</v>
      </c>
      <c r="S969" s="312">
        <f t="shared" si="2347"/>
        <v>42333.333333333336</v>
      </c>
      <c r="T969" s="312">
        <f t="shared" si="2348"/>
        <v>42333.333333333336</v>
      </c>
      <c r="U969" s="312">
        <f t="shared" si="2349"/>
        <v>42333.333333333336</v>
      </c>
      <c r="V969" s="312">
        <f t="shared" si="2350"/>
        <v>42333.333333333336</v>
      </c>
    </row>
    <row r="970" spans="1:22" ht="15" customHeight="1" x14ac:dyDescent="0.25">
      <c r="A970" s="41"/>
      <c r="B970" s="41"/>
      <c r="C970" s="41"/>
      <c r="D970" s="43"/>
      <c r="E970" s="41"/>
      <c r="F970" s="43"/>
      <c r="G970" s="275"/>
      <c r="H970" s="45"/>
      <c r="I970" s="53" t="s">
        <v>432</v>
      </c>
      <c r="J970" s="294">
        <f>J957+J963+J969</f>
        <v>860687.92328767129</v>
      </c>
      <c r="K970" s="326">
        <f t="shared" si="2339"/>
        <v>71723.993607305936</v>
      </c>
      <c r="L970" s="326">
        <f t="shared" si="2340"/>
        <v>71723.993607305936</v>
      </c>
      <c r="M970" s="326">
        <f t="shared" si="2341"/>
        <v>71723.993607305936</v>
      </c>
      <c r="N970" s="326">
        <f t="shared" si="2342"/>
        <v>71723.993607305936</v>
      </c>
      <c r="O970" s="326">
        <f t="shared" si="2343"/>
        <v>71723.993607305936</v>
      </c>
      <c r="P970" s="326">
        <f t="shared" si="2344"/>
        <v>71723.993607305936</v>
      </c>
      <c r="Q970" s="326">
        <f t="shared" si="2345"/>
        <v>71723.993607305936</v>
      </c>
      <c r="R970" s="326">
        <f t="shared" si="2346"/>
        <v>71723.993607305936</v>
      </c>
      <c r="S970" s="326">
        <f t="shared" si="2347"/>
        <v>71723.993607305936</v>
      </c>
      <c r="T970" s="326">
        <f t="shared" si="2348"/>
        <v>71723.993607305936</v>
      </c>
      <c r="U970" s="326">
        <f t="shared" si="2349"/>
        <v>71723.993607305936</v>
      </c>
      <c r="V970" s="326">
        <f t="shared" si="2350"/>
        <v>71723.993607305936</v>
      </c>
    </row>
    <row r="971" spans="1:22" ht="15" customHeight="1" x14ac:dyDescent="0.25">
      <c r="A971" s="38" t="s">
        <v>258</v>
      </c>
      <c r="B971" s="51"/>
      <c r="C971" s="13"/>
      <c r="D971" s="39"/>
      <c r="E971" s="13"/>
      <c r="F971" s="13"/>
      <c r="G971" s="277"/>
      <c r="H971" s="40"/>
      <c r="I971" s="55"/>
      <c r="J971" s="13"/>
      <c r="K971" s="316"/>
      <c r="L971" s="316"/>
      <c r="M971" s="316"/>
      <c r="N971" s="316"/>
      <c r="O971" s="316"/>
      <c r="P971" s="316"/>
      <c r="Q971" s="316"/>
      <c r="R971" s="316"/>
      <c r="S971" s="316"/>
      <c r="T971" s="316"/>
      <c r="U971" s="316"/>
      <c r="V971" s="316"/>
    </row>
    <row r="972" spans="1:22" ht="15" customHeight="1" x14ac:dyDescent="0.25">
      <c r="A972" s="41"/>
      <c r="B972" s="41"/>
      <c r="C972" s="41"/>
      <c r="D972" s="43"/>
      <c r="E972" s="41"/>
      <c r="F972" s="44">
        <v>1000</v>
      </c>
      <c r="G972" s="275"/>
      <c r="H972" s="45"/>
      <c r="I972" s="108" t="s">
        <v>326</v>
      </c>
      <c r="J972" s="291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</row>
    <row r="973" spans="1:22" ht="15" customHeight="1" x14ac:dyDescent="0.25">
      <c r="A973" s="41"/>
      <c r="B973" s="41"/>
      <c r="C973" s="41"/>
      <c r="D973" s="43"/>
      <c r="E973" s="41"/>
      <c r="F973" s="44">
        <v>1100</v>
      </c>
      <c r="G973" s="275"/>
      <c r="H973" s="45"/>
      <c r="I973" s="108" t="s">
        <v>327</v>
      </c>
      <c r="J973" s="291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</row>
    <row r="974" spans="1:22" ht="15" customHeight="1" x14ac:dyDescent="0.25">
      <c r="A974" s="41" t="s">
        <v>321</v>
      </c>
      <c r="B974" s="114">
        <v>1525811100</v>
      </c>
      <c r="C974" s="41">
        <v>31111</v>
      </c>
      <c r="D974" s="43" t="s">
        <v>1396</v>
      </c>
      <c r="E974" s="41" t="s">
        <v>433</v>
      </c>
      <c r="F974" s="41">
        <v>1131</v>
      </c>
      <c r="G974" s="275" t="s">
        <v>341</v>
      </c>
      <c r="H974" s="45" t="s">
        <v>1082</v>
      </c>
      <c r="I974" s="109" t="s">
        <v>325</v>
      </c>
      <c r="J974" s="291">
        <f>Nómina!T281</f>
        <v>897780</v>
      </c>
      <c r="K974" s="309">
        <f t="shared" ref="K974:K977" si="2351">J974/12</f>
        <v>74815</v>
      </c>
      <c r="L974" s="309">
        <f t="shared" ref="L974:L977" si="2352">J974/12</f>
        <v>74815</v>
      </c>
      <c r="M974" s="309">
        <f t="shared" ref="M974:M977" si="2353">J974/12</f>
        <v>74815</v>
      </c>
      <c r="N974" s="309">
        <f t="shared" ref="N974:N977" si="2354">J974/12</f>
        <v>74815</v>
      </c>
      <c r="O974" s="309">
        <f t="shared" ref="O974:O977" si="2355">J974/12</f>
        <v>74815</v>
      </c>
      <c r="P974" s="309">
        <f t="shared" ref="P974:P977" si="2356">J974/12</f>
        <v>74815</v>
      </c>
      <c r="Q974" s="309">
        <f t="shared" ref="Q974:Q977" si="2357">J974/12</f>
        <v>74815</v>
      </c>
      <c r="R974" s="309">
        <f t="shared" ref="R974:R977" si="2358">J974/12</f>
        <v>74815</v>
      </c>
      <c r="S974" s="309">
        <f t="shared" ref="S974:S977" si="2359">J974/12</f>
        <v>74815</v>
      </c>
      <c r="T974" s="309">
        <f t="shared" ref="T974:T977" si="2360">J974/12</f>
        <v>74815</v>
      </c>
      <c r="U974" s="309">
        <f t="shared" ref="U974:U977" si="2361">J974/12</f>
        <v>74815</v>
      </c>
      <c r="V974" s="309">
        <f t="shared" ref="V974:V977" si="2362">J974/12</f>
        <v>74815</v>
      </c>
    </row>
    <row r="975" spans="1:22" ht="15" customHeight="1" x14ac:dyDescent="0.25">
      <c r="A975" s="41" t="s">
        <v>321</v>
      </c>
      <c r="B975" s="114">
        <v>1525811100</v>
      </c>
      <c r="C975" s="41">
        <v>31111</v>
      </c>
      <c r="D975" s="43" t="s">
        <v>1396</v>
      </c>
      <c r="E975" s="41" t="s">
        <v>433</v>
      </c>
      <c r="F975" s="41">
        <v>1132</v>
      </c>
      <c r="G975" s="275" t="s">
        <v>341</v>
      </c>
      <c r="H975" s="45" t="s">
        <v>1082</v>
      </c>
      <c r="I975" s="109" t="s">
        <v>335</v>
      </c>
      <c r="J975" s="291">
        <f>Nómina!U281</f>
        <v>89778</v>
      </c>
      <c r="K975" s="309">
        <f t="shared" si="2351"/>
        <v>7481.5</v>
      </c>
      <c r="L975" s="309">
        <f t="shared" si="2352"/>
        <v>7481.5</v>
      </c>
      <c r="M975" s="309">
        <f t="shared" si="2353"/>
        <v>7481.5</v>
      </c>
      <c r="N975" s="309">
        <f t="shared" si="2354"/>
        <v>7481.5</v>
      </c>
      <c r="O975" s="309">
        <f t="shared" si="2355"/>
        <v>7481.5</v>
      </c>
      <c r="P975" s="309">
        <f t="shared" si="2356"/>
        <v>7481.5</v>
      </c>
      <c r="Q975" s="309">
        <f t="shared" si="2357"/>
        <v>7481.5</v>
      </c>
      <c r="R975" s="309">
        <f t="shared" si="2358"/>
        <v>7481.5</v>
      </c>
      <c r="S975" s="309">
        <f t="shared" si="2359"/>
        <v>7481.5</v>
      </c>
      <c r="T975" s="309">
        <f t="shared" si="2360"/>
        <v>7481.5</v>
      </c>
      <c r="U975" s="309">
        <f t="shared" si="2361"/>
        <v>7481.5</v>
      </c>
      <c r="V975" s="309">
        <f t="shared" si="2362"/>
        <v>7481.5</v>
      </c>
    </row>
    <row r="976" spans="1:22" ht="15" customHeight="1" x14ac:dyDescent="0.25">
      <c r="A976" s="41" t="s">
        <v>321</v>
      </c>
      <c r="B976" s="114">
        <v>1525811100</v>
      </c>
      <c r="C976" s="41">
        <v>31111</v>
      </c>
      <c r="D976" s="43" t="s">
        <v>1396</v>
      </c>
      <c r="E976" s="41" t="s">
        <v>433</v>
      </c>
      <c r="F976" s="41">
        <v>1133</v>
      </c>
      <c r="G976" s="275" t="s">
        <v>341</v>
      </c>
      <c r="H976" s="45" t="s">
        <v>1082</v>
      </c>
      <c r="I976" s="111" t="s">
        <v>336</v>
      </c>
      <c r="J976" s="291">
        <f>Nómina!V281</f>
        <v>89778</v>
      </c>
      <c r="K976" s="309">
        <f t="shared" si="2351"/>
        <v>7481.5</v>
      </c>
      <c r="L976" s="309">
        <f t="shared" si="2352"/>
        <v>7481.5</v>
      </c>
      <c r="M976" s="309">
        <f t="shared" si="2353"/>
        <v>7481.5</v>
      </c>
      <c r="N976" s="309">
        <f t="shared" si="2354"/>
        <v>7481.5</v>
      </c>
      <c r="O976" s="309">
        <f t="shared" si="2355"/>
        <v>7481.5</v>
      </c>
      <c r="P976" s="309">
        <f t="shared" si="2356"/>
        <v>7481.5</v>
      </c>
      <c r="Q976" s="309">
        <f t="shared" si="2357"/>
        <v>7481.5</v>
      </c>
      <c r="R976" s="309">
        <f t="shared" si="2358"/>
        <v>7481.5</v>
      </c>
      <c r="S976" s="309">
        <f t="shared" si="2359"/>
        <v>7481.5</v>
      </c>
      <c r="T976" s="309">
        <f t="shared" si="2360"/>
        <v>7481.5</v>
      </c>
      <c r="U976" s="309">
        <f t="shared" si="2361"/>
        <v>7481.5</v>
      </c>
      <c r="V976" s="309">
        <f t="shared" si="2362"/>
        <v>7481.5</v>
      </c>
    </row>
    <row r="977" spans="1:22" ht="15" customHeight="1" x14ac:dyDescent="0.25">
      <c r="A977" s="41" t="s">
        <v>321</v>
      </c>
      <c r="B977" s="114">
        <v>1525811100</v>
      </c>
      <c r="C977" s="41">
        <v>31111</v>
      </c>
      <c r="D977" s="43" t="s">
        <v>1396</v>
      </c>
      <c r="E977" s="41" t="s">
        <v>433</v>
      </c>
      <c r="F977" s="41">
        <v>1134</v>
      </c>
      <c r="G977" s="275" t="s">
        <v>341</v>
      </c>
      <c r="H977" s="45" t="s">
        <v>1082</v>
      </c>
      <c r="I977" s="111" t="s">
        <v>337</v>
      </c>
      <c r="J977" s="291">
        <f>Nómina!W281</f>
        <v>89778</v>
      </c>
      <c r="K977" s="309">
        <f t="shared" si="2351"/>
        <v>7481.5</v>
      </c>
      <c r="L977" s="309">
        <f t="shared" si="2352"/>
        <v>7481.5</v>
      </c>
      <c r="M977" s="309">
        <f t="shared" si="2353"/>
        <v>7481.5</v>
      </c>
      <c r="N977" s="309">
        <f t="shared" si="2354"/>
        <v>7481.5</v>
      </c>
      <c r="O977" s="309">
        <f t="shared" si="2355"/>
        <v>7481.5</v>
      </c>
      <c r="P977" s="309">
        <f t="shared" si="2356"/>
        <v>7481.5</v>
      </c>
      <c r="Q977" s="309">
        <f t="shared" si="2357"/>
        <v>7481.5</v>
      </c>
      <c r="R977" s="309">
        <f t="shared" si="2358"/>
        <v>7481.5</v>
      </c>
      <c r="S977" s="309">
        <f t="shared" si="2359"/>
        <v>7481.5</v>
      </c>
      <c r="T977" s="309">
        <f t="shared" si="2360"/>
        <v>7481.5</v>
      </c>
      <c r="U977" s="309">
        <f t="shared" si="2361"/>
        <v>7481.5</v>
      </c>
      <c r="V977" s="309">
        <f t="shared" si="2362"/>
        <v>7481.5</v>
      </c>
    </row>
    <row r="978" spans="1:22" ht="15" customHeight="1" x14ac:dyDescent="0.25">
      <c r="A978" s="41"/>
      <c r="B978" s="114"/>
      <c r="C978" s="41"/>
      <c r="D978" s="43"/>
      <c r="E978" s="41"/>
      <c r="F978" s="44">
        <v>1300</v>
      </c>
      <c r="G978" s="275"/>
      <c r="H978" s="45"/>
      <c r="I978" s="108" t="s">
        <v>328</v>
      </c>
      <c r="J978" s="291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</row>
    <row r="979" spans="1:22" ht="15" customHeight="1" x14ac:dyDescent="0.25">
      <c r="A979" s="41" t="s">
        <v>321</v>
      </c>
      <c r="B979" s="114">
        <v>1525811100</v>
      </c>
      <c r="C979" s="41">
        <v>31111</v>
      </c>
      <c r="D979" s="43" t="s">
        <v>1396</v>
      </c>
      <c r="E979" s="41" t="s">
        <v>433</v>
      </c>
      <c r="F979" s="41">
        <v>1321</v>
      </c>
      <c r="G979" s="275" t="s">
        <v>341</v>
      </c>
      <c r="H979" s="45" t="s">
        <v>1082</v>
      </c>
      <c r="I979" s="109" t="s">
        <v>329</v>
      </c>
      <c r="J979" s="291">
        <f>Nómina!Y281</f>
        <v>19185.435616438357</v>
      </c>
      <c r="K979" s="309">
        <f t="shared" ref="K979:K981" si="2363">J979/12</f>
        <v>1598.7863013698632</v>
      </c>
      <c r="L979" s="309">
        <f t="shared" ref="L979:L981" si="2364">J979/12</f>
        <v>1598.7863013698632</v>
      </c>
      <c r="M979" s="309">
        <f t="shared" ref="M979:M981" si="2365">J979/12</f>
        <v>1598.7863013698632</v>
      </c>
      <c r="N979" s="309">
        <f t="shared" ref="N979:N981" si="2366">J979/12</f>
        <v>1598.7863013698632</v>
      </c>
      <c r="O979" s="309">
        <f t="shared" ref="O979:O981" si="2367">J979/12</f>
        <v>1598.7863013698632</v>
      </c>
      <c r="P979" s="309">
        <f t="shared" ref="P979:P981" si="2368">J979/12</f>
        <v>1598.7863013698632</v>
      </c>
      <c r="Q979" s="309">
        <f t="shared" ref="Q979:Q981" si="2369">J979/12</f>
        <v>1598.7863013698632</v>
      </c>
      <c r="R979" s="309">
        <f t="shared" ref="R979:R981" si="2370">J979/12</f>
        <v>1598.7863013698632</v>
      </c>
      <c r="S979" s="309">
        <f t="shared" ref="S979:S981" si="2371">J979/12</f>
        <v>1598.7863013698632</v>
      </c>
      <c r="T979" s="309">
        <f t="shared" ref="T979:T981" si="2372">J979/12</f>
        <v>1598.7863013698632</v>
      </c>
      <c r="U979" s="309">
        <f t="shared" ref="U979:U981" si="2373">J979/12</f>
        <v>1598.7863013698632</v>
      </c>
      <c r="V979" s="309">
        <f t="shared" ref="V979:V981" si="2374">J979/12</f>
        <v>1598.7863013698632</v>
      </c>
    </row>
    <row r="980" spans="1:22" ht="15" customHeight="1" x14ac:dyDescent="0.25">
      <c r="A980" s="41" t="s">
        <v>321</v>
      </c>
      <c r="B980" s="114">
        <v>1525811100</v>
      </c>
      <c r="C980" s="41">
        <v>31111</v>
      </c>
      <c r="D980" s="43" t="s">
        <v>1396</v>
      </c>
      <c r="E980" s="41" t="s">
        <v>433</v>
      </c>
      <c r="F980" s="41">
        <v>1323</v>
      </c>
      <c r="G980" s="275" t="s">
        <v>341</v>
      </c>
      <c r="H980" s="45" t="s">
        <v>1082</v>
      </c>
      <c r="I980" s="109" t="s">
        <v>330</v>
      </c>
      <c r="J980" s="291">
        <f>Nómina!Z281</f>
        <v>113047.62739726026</v>
      </c>
      <c r="K980" s="309">
        <f t="shared" si="2363"/>
        <v>9420.635616438356</v>
      </c>
      <c r="L980" s="309">
        <f t="shared" si="2364"/>
        <v>9420.635616438356</v>
      </c>
      <c r="M980" s="309">
        <f t="shared" si="2365"/>
        <v>9420.635616438356</v>
      </c>
      <c r="N980" s="309">
        <f t="shared" si="2366"/>
        <v>9420.635616438356</v>
      </c>
      <c r="O980" s="309">
        <f t="shared" si="2367"/>
        <v>9420.635616438356</v>
      </c>
      <c r="P980" s="309">
        <f t="shared" si="2368"/>
        <v>9420.635616438356</v>
      </c>
      <c r="Q980" s="309">
        <f t="shared" si="2369"/>
        <v>9420.635616438356</v>
      </c>
      <c r="R980" s="309">
        <f t="shared" si="2370"/>
        <v>9420.635616438356</v>
      </c>
      <c r="S980" s="309">
        <f t="shared" si="2371"/>
        <v>9420.635616438356</v>
      </c>
      <c r="T980" s="309">
        <f t="shared" si="2372"/>
        <v>9420.635616438356</v>
      </c>
      <c r="U980" s="309">
        <f t="shared" si="2373"/>
        <v>9420.635616438356</v>
      </c>
      <c r="V980" s="309">
        <f t="shared" si="2374"/>
        <v>9420.635616438356</v>
      </c>
    </row>
    <row r="981" spans="1:22" ht="15" customHeight="1" x14ac:dyDescent="0.25">
      <c r="A981" s="41"/>
      <c r="B981" s="41"/>
      <c r="C981" s="41"/>
      <c r="D981" s="43"/>
      <c r="E981" s="41"/>
      <c r="F981" s="41"/>
      <c r="G981" s="275"/>
      <c r="H981" s="45"/>
      <c r="I981" s="50" t="s">
        <v>338</v>
      </c>
      <c r="J981" s="293">
        <f>SUM(J972:J980)</f>
        <v>1299347.0630136984</v>
      </c>
      <c r="K981" s="312">
        <f t="shared" si="2363"/>
        <v>108278.9219178082</v>
      </c>
      <c r="L981" s="312">
        <f t="shared" si="2364"/>
        <v>108278.9219178082</v>
      </c>
      <c r="M981" s="312">
        <f t="shared" si="2365"/>
        <v>108278.9219178082</v>
      </c>
      <c r="N981" s="312">
        <f t="shared" si="2366"/>
        <v>108278.9219178082</v>
      </c>
      <c r="O981" s="312">
        <f t="shared" si="2367"/>
        <v>108278.9219178082</v>
      </c>
      <c r="P981" s="312">
        <f t="shared" si="2368"/>
        <v>108278.9219178082</v>
      </c>
      <c r="Q981" s="312">
        <f t="shared" si="2369"/>
        <v>108278.9219178082</v>
      </c>
      <c r="R981" s="312">
        <f t="shared" si="2370"/>
        <v>108278.9219178082</v>
      </c>
      <c r="S981" s="312">
        <f t="shared" si="2371"/>
        <v>108278.9219178082</v>
      </c>
      <c r="T981" s="312">
        <f t="shared" si="2372"/>
        <v>108278.9219178082</v>
      </c>
      <c r="U981" s="312">
        <f t="shared" si="2373"/>
        <v>108278.9219178082</v>
      </c>
      <c r="V981" s="312">
        <f t="shared" si="2374"/>
        <v>108278.9219178082</v>
      </c>
    </row>
    <row r="982" spans="1:22" ht="15" customHeight="1" x14ac:dyDescent="0.25">
      <c r="A982" s="41"/>
      <c r="B982" s="41"/>
      <c r="C982" s="41"/>
      <c r="D982" s="43"/>
      <c r="E982" s="41"/>
      <c r="F982" s="104" t="s">
        <v>816</v>
      </c>
      <c r="G982" s="275"/>
      <c r="H982" s="45"/>
      <c r="I982" s="108" t="s">
        <v>817</v>
      </c>
      <c r="J982" s="291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</row>
    <row r="983" spans="1:22" ht="15" customHeight="1" x14ac:dyDescent="0.25">
      <c r="A983" s="41"/>
      <c r="B983" s="41"/>
      <c r="C983" s="41"/>
      <c r="D983" s="43"/>
      <c r="E983" s="41"/>
      <c r="F983" s="104" t="s">
        <v>919</v>
      </c>
      <c r="G983" s="275"/>
      <c r="H983" s="45"/>
      <c r="I983" s="108" t="s">
        <v>927</v>
      </c>
      <c r="J983" s="291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</row>
    <row r="984" spans="1:22" ht="15" customHeight="1" x14ac:dyDescent="0.25">
      <c r="A984" s="41" t="s">
        <v>321</v>
      </c>
      <c r="B984" s="126">
        <v>1125100000</v>
      </c>
      <c r="C984" s="41">
        <v>31111</v>
      </c>
      <c r="D984" s="43" t="s">
        <v>1396</v>
      </c>
      <c r="E984" s="41" t="s">
        <v>433</v>
      </c>
      <c r="F984" s="43" t="s">
        <v>1122</v>
      </c>
      <c r="G984" s="275" t="s">
        <v>341</v>
      </c>
      <c r="H984" s="45" t="s">
        <v>1082</v>
      </c>
      <c r="I984" s="109" t="s">
        <v>822</v>
      </c>
      <c r="J984" s="291">
        <v>5000</v>
      </c>
      <c r="K984" s="309">
        <f t="shared" ref="K984" si="2375">J984/12</f>
        <v>416.66666666666669</v>
      </c>
      <c r="L984" s="309">
        <f t="shared" ref="L984" si="2376">J984/12</f>
        <v>416.66666666666669</v>
      </c>
      <c r="M984" s="309">
        <f t="shared" ref="M984" si="2377">J984/12</f>
        <v>416.66666666666669</v>
      </c>
      <c r="N984" s="309">
        <f t="shared" ref="N984" si="2378">J984/12</f>
        <v>416.66666666666669</v>
      </c>
      <c r="O984" s="309">
        <f t="shared" ref="O984" si="2379">J984/12</f>
        <v>416.66666666666669</v>
      </c>
      <c r="P984" s="309">
        <f t="shared" ref="P984" si="2380">J984/12</f>
        <v>416.66666666666669</v>
      </c>
      <c r="Q984" s="309">
        <f t="shared" ref="Q984" si="2381">J984/12</f>
        <v>416.66666666666669</v>
      </c>
      <c r="R984" s="309">
        <f t="shared" ref="R984" si="2382">J984/12</f>
        <v>416.66666666666669</v>
      </c>
      <c r="S984" s="309">
        <f t="shared" ref="S984" si="2383">J984/12</f>
        <v>416.66666666666669</v>
      </c>
      <c r="T984" s="309">
        <f t="shared" ref="T984" si="2384">J984/12</f>
        <v>416.66666666666669</v>
      </c>
      <c r="U984" s="309">
        <f t="shared" ref="U984" si="2385">J984/12</f>
        <v>416.66666666666669</v>
      </c>
      <c r="V984" s="309">
        <f t="shared" ref="V984" si="2386">J984/12</f>
        <v>416.66666666666669</v>
      </c>
    </row>
    <row r="985" spans="1:22" ht="15" customHeight="1" x14ac:dyDescent="0.25">
      <c r="A985" s="41"/>
      <c r="B985" s="41"/>
      <c r="C985" s="41"/>
      <c r="D985" s="43"/>
      <c r="E985" s="41"/>
      <c r="F985" s="104" t="s">
        <v>877</v>
      </c>
      <c r="G985" s="275"/>
      <c r="H985" s="45"/>
      <c r="I985" s="108" t="s">
        <v>823</v>
      </c>
      <c r="J985" s="291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</row>
    <row r="986" spans="1:22" ht="15" customHeight="1" x14ac:dyDescent="0.25">
      <c r="A986" s="41" t="s">
        <v>321</v>
      </c>
      <c r="B986" s="126">
        <v>1125100000</v>
      </c>
      <c r="C986" s="41">
        <v>31111</v>
      </c>
      <c r="D986" s="43" t="s">
        <v>1396</v>
      </c>
      <c r="E986" s="41" t="s">
        <v>433</v>
      </c>
      <c r="F986" s="43" t="s">
        <v>1123</v>
      </c>
      <c r="G986" s="275" t="s">
        <v>341</v>
      </c>
      <c r="H986" s="45" t="s">
        <v>1082</v>
      </c>
      <c r="I986" s="109" t="s">
        <v>824</v>
      </c>
      <c r="J986" s="291">
        <v>8000</v>
      </c>
      <c r="K986" s="309">
        <f t="shared" ref="K986:K987" si="2387">J986/12</f>
        <v>666.66666666666663</v>
      </c>
      <c r="L986" s="309">
        <f t="shared" ref="L986:L987" si="2388">J986/12</f>
        <v>666.66666666666663</v>
      </c>
      <c r="M986" s="309">
        <f t="shared" ref="M986:M987" si="2389">J986/12</f>
        <v>666.66666666666663</v>
      </c>
      <c r="N986" s="309">
        <f t="shared" ref="N986:N987" si="2390">J986/12</f>
        <v>666.66666666666663</v>
      </c>
      <c r="O986" s="309">
        <f t="shared" ref="O986:O987" si="2391">J986/12</f>
        <v>666.66666666666663</v>
      </c>
      <c r="P986" s="309">
        <f t="shared" ref="P986:P987" si="2392">J986/12</f>
        <v>666.66666666666663</v>
      </c>
      <c r="Q986" s="309">
        <f t="shared" ref="Q986:Q987" si="2393">J986/12</f>
        <v>666.66666666666663</v>
      </c>
      <c r="R986" s="309">
        <f t="shared" ref="R986:R987" si="2394">J986/12</f>
        <v>666.66666666666663</v>
      </c>
      <c r="S986" s="309">
        <f t="shared" ref="S986:S987" si="2395">J986/12</f>
        <v>666.66666666666663</v>
      </c>
      <c r="T986" s="309">
        <f t="shared" ref="T986:T987" si="2396">J986/12</f>
        <v>666.66666666666663</v>
      </c>
      <c r="U986" s="309">
        <f t="shared" ref="U986:U987" si="2397">J986/12</f>
        <v>666.66666666666663</v>
      </c>
      <c r="V986" s="309">
        <f t="shared" ref="V986:V987" si="2398">J986/12</f>
        <v>666.66666666666663</v>
      </c>
    </row>
    <row r="987" spans="1:22" ht="15" customHeight="1" x14ac:dyDescent="0.25">
      <c r="A987" s="41"/>
      <c r="B987" s="41"/>
      <c r="C987" s="41"/>
      <c r="D987" s="43"/>
      <c r="E987" s="41"/>
      <c r="F987" s="43"/>
      <c r="G987" s="275"/>
      <c r="H987" s="45"/>
      <c r="I987" s="50" t="s">
        <v>825</v>
      </c>
      <c r="J987" s="293">
        <f>SUM(J982:J986)</f>
        <v>13000</v>
      </c>
      <c r="K987" s="310">
        <f t="shared" si="2387"/>
        <v>1083.3333333333333</v>
      </c>
      <c r="L987" s="310">
        <f t="shared" si="2388"/>
        <v>1083.3333333333333</v>
      </c>
      <c r="M987" s="310">
        <f t="shared" si="2389"/>
        <v>1083.3333333333333</v>
      </c>
      <c r="N987" s="310">
        <f t="shared" si="2390"/>
        <v>1083.3333333333333</v>
      </c>
      <c r="O987" s="310">
        <f t="shared" si="2391"/>
        <v>1083.3333333333333</v>
      </c>
      <c r="P987" s="310">
        <f t="shared" si="2392"/>
        <v>1083.3333333333333</v>
      </c>
      <c r="Q987" s="310">
        <f t="shared" si="2393"/>
        <v>1083.3333333333333</v>
      </c>
      <c r="R987" s="310">
        <f t="shared" si="2394"/>
        <v>1083.3333333333333</v>
      </c>
      <c r="S987" s="310">
        <f t="shared" si="2395"/>
        <v>1083.3333333333333</v>
      </c>
      <c r="T987" s="310">
        <f t="shared" si="2396"/>
        <v>1083.3333333333333</v>
      </c>
      <c r="U987" s="310">
        <f t="shared" si="2397"/>
        <v>1083.3333333333333</v>
      </c>
      <c r="V987" s="310">
        <f t="shared" si="2398"/>
        <v>1083.3333333333333</v>
      </c>
    </row>
    <row r="988" spans="1:22" ht="15" customHeight="1" x14ac:dyDescent="0.25">
      <c r="A988" s="41"/>
      <c r="B988" s="41"/>
      <c r="C988" s="41"/>
      <c r="D988" s="43"/>
      <c r="E988" s="41"/>
      <c r="F988" s="104" t="s">
        <v>811</v>
      </c>
      <c r="G988" s="275"/>
      <c r="H988" s="45"/>
      <c r="I988" s="108" t="s">
        <v>812</v>
      </c>
      <c r="J988" s="291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</row>
    <row r="989" spans="1:22" ht="24.95" customHeight="1" x14ac:dyDescent="0.25">
      <c r="A989" s="41"/>
      <c r="B989" s="41"/>
      <c r="C989" s="41"/>
      <c r="D989" s="43"/>
      <c r="E989" s="41"/>
      <c r="F989" s="104" t="s">
        <v>879</v>
      </c>
      <c r="G989" s="275"/>
      <c r="H989" s="45"/>
      <c r="I989" s="108" t="s">
        <v>826</v>
      </c>
      <c r="J989" s="291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</row>
    <row r="990" spans="1:22" ht="15" customHeight="1" x14ac:dyDescent="0.25">
      <c r="A990" s="41" t="s">
        <v>321</v>
      </c>
      <c r="B990" s="126">
        <v>1125100000</v>
      </c>
      <c r="C990" s="41">
        <v>31111</v>
      </c>
      <c r="D990" s="43" t="s">
        <v>1396</v>
      </c>
      <c r="E990" s="41" t="s">
        <v>433</v>
      </c>
      <c r="F990" s="43" t="s">
        <v>1100</v>
      </c>
      <c r="G990" s="275" t="s">
        <v>341</v>
      </c>
      <c r="H990" s="45" t="s">
        <v>1082</v>
      </c>
      <c r="I990" s="109" t="s">
        <v>827</v>
      </c>
      <c r="J990" s="291">
        <v>5000</v>
      </c>
      <c r="K990" s="309">
        <f t="shared" ref="K990:K992" si="2399">J990/12</f>
        <v>416.66666666666669</v>
      </c>
      <c r="L990" s="309">
        <f t="shared" ref="L990:L992" si="2400">J990/12</f>
        <v>416.66666666666669</v>
      </c>
      <c r="M990" s="309">
        <f t="shared" ref="M990:M992" si="2401">J990/12</f>
        <v>416.66666666666669</v>
      </c>
      <c r="N990" s="309">
        <f t="shared" ref="N990:N992" si="2402">J990/12</f>
        <v>416.66666666666669</v>
      </c>
      <c r="O990" s="309">
        <f t="shared" ref="O990:O992" si="2403">J990/12</f>
        <v>416.66666666666669</v>
      </c>
      <c r="P990" s="309">
        <f t="shared" ref="P990:P992" si="2404">J990/12</f>
        <v>416.66666666666669</v>
      </c>
      <c r="Q990" s="309">
        <f t="shared" ref="Q990:Q992" si="2405">J990/12</f>
        <v>416.66666666666669</v>
      </c>
      <c r="R990" s="309">
        <f t="shared" ref="R990:R992" si="2406">J990/12</f>
        <v>416.66666666666669</v>
      </c>
      <c r="S990" s="309">
        <f t="shared" ref="S990:S992" si="2407">J990/12</f>
        <v>416.66666666666669</v>
      </c>
      <c r="T990" s="309">
        <f t="shared" ref="T990:T992" si="2408">J990/12</f>
        <v>416.66666666666669</v>
      </c>
      <c r="U990" s="309">
        <f t="shared" ref="U990:U992" si="2409">J990/12</f>
        <v>416.66666666666669</v>
      </c>
      <c r="V990" s="309">
        <f t="shared" ref="V990:V992" si="2410">J990/12</f>
        <v>416.66666666666669</v>
      </c>
    </row>
    <row r="991" spans="1:22" ht="15" customHeight="1" x14ac:dyDescent="0.25">
      <c r="A991" s="41"/>
      <c r="B991" s="41"/>
      <c r="C991" s="41"/>
      <c r="D991" s="43"/>
      <c r="E991" s="41"/>
      <c r="F991" s="43"/>
      <c r="G991" s="275"/>
      <c r="H991" s="45"/>
      <c r="I991" s="50" t="s">
        <v>833</v>
      </c>
      <c r="J991" s="293">
        <f>SUM(J988:J990)</f>
        <v>5000</v>
      </c>
      <c r="K991" s="312">
        <f t="shared" si="2399"/>
        <v>416.66666666666669</v>
      </c>
      <c r="L991" s="312">
        <f t="shared" si="2400"/>
        <v>416.66666666666669</v>
      </c>
      <c r="M991" s="312">
        <f t="shared" si="2401"/>
        <v>416.66666666666669</v>
      </c>
      <c r="N991" s="312">
        <f t="shared" si="2402"/>
        <v>416.66666666666669</v>
      </c>
      <c r="O991" s="312">
        <f t="shared" si="2403"/>
        <v>416.66666666666669</v>
      </c>
      <c r="P991" s="312">
        <f t="shared" si="2404"/>
        <v>416.66666666666669</v>
      </c>
      <c r="Q991" s="312">
        <f t="shared" si="2405"/>
        <v>416.66666666666669</v>
      </c>
      <c r="R991" s="312">
        <f t="shared" si="2406"/>
        <v>416.66666666666669</v>
      </c>
      <c r="S991" s="312">
        <f t="shared" si="2407"/>
        <v>416.66666666666669</v>
      </c>
      <c r="T991" s="312">
        <f t="shared" si="2408"/>
        <v>416.66666666666669</v>
      </c>
      <c r="U991" s="312">
        <f t="shared" si="2409"/>
        <v>416.66666666666669</v>
      </c>
      <c r="V991" s="312">
        <f t="shared" si="2410"/>
        <v>416.66666666666669</v>
      </c>
    </row>
    <row r="992" spans="1:22" ht="15" customHeight="1" x14ac:dyDescent="0.25">
      <c r="A992" s="41"/>
      <c r="B992" s="41"/>
      <c r="C992" s="41"/>
      <c r="D992" s="43"/>
      <c r="E992" s="41"/>
      <c r="F992" s="43"/>
      <c r="G992" s="275"/>
      <c r="H992" s="45"/>
      <c r="I992" s="53" t="s">
        <v>434</v>
      </c>
      <c r="J992" s="294">
        <f>J981+J987+J991</f>
        <v>1317347.0630136984</v>
      </c>
      <c r="K992" s="326">
        <f t="shared" si="2399"/>
        <v>109778.9219178082</v>
      </c>
      <c r="L992" s="326">
        <f t="shared" si="2400"/>
        <v>109778.9219178082</v>
      </c>
      <c r="M992" s="326">
        <f t="shared" si="2401"/>
        <v>109778.9219178082</v>
      </c>
      <c r="N992" s="326">
        <f t="shared" si="2402"/>
        <v>109778.9219178082</v>
      </c>
      <c r="O992" s="326">
        <f t="shared" si="2403"/>
        <v>109778.9219178082</v>
      </c>
      <c r="P992" s="326">
        <f t="shared" si="2404"/>
        <v>109778.9219178082</v>
      </c>
      <c r="Q992" s="326">
        <f t="shared" si="2405"/>
        <v>109778.9219178082</v>
      </c>
      <c r="R992" s="326">
        <f t="shared" si="2406"/>
        <v>109778.9219178082</v>
      </c>
      <c r="S992" s="326">
        <f t="shared" si="2407"/>
        <v>109778.9219178082</v>
      </c>
      <c r="T992" s="326">
        <f t="shared" si="2408"/>
        <v>109778.9219178082</v>
      </c>
      <c r="U992" s="326">
        <f t="shared" si="2409"/>
        <v>109778.9219178082</v>
      </c>
      <c r="V992" s="326">
        <f t="shared" si="2410"/>
        <v>109778.9219178082</v>
      </c>
    </row>
    <row r="993" spans="1:22" ht="15" customHeight="1" x14ac:dyDescent="0.25">
      <c r="A993" s="38" t="s">
        <v>262</v>
      </c>
      <c r="B993" s="51"/>
      <c r="C993" s="13"/>
      <c r="D993" s="39"/>
      <c r="E993" s="13"/>
      <c r="F993" s="13"/>
      <c r="G993" s="277"/>
      <c r="H993" s="40"/>
      <c r="I993" s="55"/>
      <c r="J993" s="13"/>
      <c r="K993" s="316"/>
      <c r="L993" s="316"/>
      <c r="M993" s="316"/>
      <c r="N993" s="316"/>
      <c r="O993" s="316"/>
      <c r="P993" s="316"/>
      <c r="Q993" s="316"/>
      <c r="R993" s="316"/>
      <c r="S993" s="316"/>
      <c r="T993" s="316"/>
      <c r="U993" s="316"/>
      <c r="V993" s="316"/>
    </row>
    <row r="994" spans="1:22" ht="15" customHeight="1" x14ac:dyDescent="0.25">
      <c r="A994" s="41"/>
      <c r="B994" s="41"/>
      <c r="C994" s="41"/>
      <c r="D994" s="43"/>
      <c r="E994" s="41"/>
      <c r="F994" s="44">
        <v>1000</v>
      </c>
      <c r="G994" s="275"/>
      <c r="H994" s="45"/>
      <c r="I994" s="108" t="s">
        <v>326</v>
      </c>
      <c r="J994" s="291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</row>
    <row r="995" spans="1:22" ht="15" customHeight="1" x14ac:dyDescent="0.25">
      <c r="A995" s="41"/>
      <c r="B995" s="41"/>
      <c r="C995" s="41"/>
      <c r="D995" s="43"/>
      <c r="E995" s="41"/>
      <c r="F995" s="44">
        <v>1100</v>
      </c>
      <c r="G995" s="275"/>
      <c r="H995" s="45"/>
      <c r="I995" s="108" t="s">
        <v>327</v>
      </c>
      <c r="J995" s="291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</row>
    <row r="996" spans="1:22" ht="15" customHeight="1" x14ac:dyDescent="0.25">
      <c r="A996" s="41" t="s">
        <v>321</v>
      </c>
      <c r="B996" s="114">
        <v>1525811100</v>
      </c>
      <c r="C996" s="41">
        <v>31111</v>
      </c>
      <c r="D996" s="43" t="s">
        <v>1397</v>
      </c>
      <c r="E996" s="41" t="s">
        <v>435</v>
      </c>
      <c r="F996" s="41">
        <v>1131</v>
      </c>
      <c r="G996" s="275" t="s">
        <v>341</v>
      </c>
      <c r="H996" s="45" t="s">
        <v>1084</v>
      </c>
      <c r="I996" s="109" t="s">
        <v>325</v>
      </c>
      <c r="J996" s="291">
        <f>Nómina!T309</f>
        <v>6640284</v>
      </c>
      <c r="K996" s="309">
        <f t="shared" ref="K996:K999" si="2411">J996/12</f>
        <v>553357</v>
      </c>
      <c r="L996" s="309">
        <f t="shared" ref="L996:L999" si="2412">J996/12</f>
        <v>553357</v>
      </c>
      <c r="M996" s="309">
        <f t="shared" ref="M996:M999" si="2413">J996/12</f>
        <v>553357</v>
      </c>
      <c r="N996" s="309">
        <f t="shared" ref="N996:N999" si="2414">J996/12</f>
        <v>553357</v>
      </c>
      <c r="O996" s="309">
        <f t="shared" ref="O996:O999" si="2415">J996/12</f>
        <v>553357</v>
      </c>
      <c r="P996" s="309">
        <f t="shared" ref="P996:P999" si="2416">J996/12</f>
        <v>553357</v>
      </c>
      <c r="Q996" s="309">
        <f t="shared" ref="Q996:Q999" si="2417">J996/12</f>
        <v>553357</v>
      </c>
      <c r="R996" s="309">
        <f t="shared" ref="R996:R999" si="2418">J996/12</f>
        <v>553357</v>
      </c>
      <c r="S996" s="309">
        <f t="shared" ref="S996:S999" si="2419">J996/12</f>
        <v>553357</v>
      </c>
      <c r="T996" s="309">
        <f t="shared" ref="T996:T999" si="2420">J996/12</f>
        <v>553357</v>
      </c>
      <c r="U996" s="309">
        <f t="shared" ref="U996:U999" si="2421">J996/12</f>
        <v>553357</v>
      </c>
      <c r="V996" s="309">
        <f t="shared" ref="V996:V999" si="2422">J996/12</f>
        <v>553357</v>
      </c>
    </row>
    <row r="997" spans="1:22" ht="15" customHeight="1" x14ac:dyDescent="0.25">
      <c r="A997" s="41" t="s">
        <v>321</v>
      </c>
      <c r="B997" s="114">
        <v>1525811100</v>
      </c>
      <c r="C997" s="41">
        <v>31111</v>
      </c>
      <c r="D997" s="43" t="s">
        <v>1397</v>
      </c>
      <c r="E997" s="41" t="s">
        <v>435</v>
      </c>
      <c r="F997" s="41">
        <v>1132</v>
      </c>
      <c r="G997" s="275" t="s">
        <v>341</v>
      </c>
      <c r="H997" s="45" t="s">
        <v>1084</v>
      </c>
      <c r="I997" s="109" t="s">
        <v>335</v>
      </c>
      <c r="J997" s="291">
        <f>Nómina!U309</f>
        <v>664028.40000000014</v>
      </c>
      <c r="K997" s="309">
        <f t="shared" si="2411"/>
        <v>55335.700000000012</v>
      </c>
      <c r="L997" s="309">
        <f t="shared" si="2412"/>
        <v>55335.700000000012</v>
      </c>
      <c r="M997" s="309">
        <f t="shared" si="2413"/>
        <v>55335.700000000012</v>
      </c>
      <c r="N997" s="309">
        <f t="shared" si="2414"/>
        <v>55335.700000000012</v>
      </c>
      <c r="O997" s="309">
        <f t="shared" si="2415"/>
        <v>55335.700000000012</v>
      </c>
      <c r="P997" s="309">
        <f t="shared" si="2416"/>
        <v>55335.700000000012</v>
      </c>
      <c r="Q997" s="309">
        <f t="shared" si="2417"/>
        <v>55335.700000000012</v>
      </c>
      <c r="R997" s="309">
        <f t="shared" si="2418"/>
        <v>55335.700000000012</v>
      </c>
      <c r="S997" s="309">
        <f t="shared" si="2419"/>
        <v>55335.700000000012</v>
      </c>
      <c r="T997" s="309">
        <f t="shared" si="2420"/>
        <v>55335.700000000012</v>
      </c>
      <c r="U997" s="309">
        <f t="shared" si="2421"/>
        <v>55335.700000000012</v>
      </c>
      <c r="V997" s="309">
        <f t="shared" si="2422"/>
        <v>55335.700000000012</v>
      </c>
    </row>
    <row r="998" spans="1:22" ht="15" customHeight="1" x14ac:dyDescent="0.25">
      <c r="A998" s="41" t="s">
        <v>321</v>
      </c>
      <c r="B998" s="114">
        <v>1525811100</v>
      </c>
      <c r="C998" s="41">
        <v>31111</v>
      </c>
      <c r="D998" s="43" t="s">
        <v>1397</v>
      </c>
      <c r="E998" s="41" t="s">
        <v>435</v>
      </c>
      <c r="F998" s="41">
        <v>1133</v>
      </c>
      <c r="G998" s="275" t="s">
        <v>341</v>
      </c>
      <c r="H998" s="45" t="s">
        <v>1084</v>
      </c>
      <c r="I998" s="111" t="s">
        <v>336</v>
      </c>
      <c r="J998" s="291">
        <f>Nómina!V309</f>
        <v>664028.40000000014</v>
      </c>
      <c r="K998" s="309">
        <f t="shared" si="2411"/>
        <v>55335.700000000012</v>
      </c>
      <c r="L998" s="309">
        <f t="shared" si="2412"/>
        <v>55335.700000000012</v>
      </c>
      <c r="M998" s="309">
        <f t="shared" si="2413"/>
        <v>55335.700000000012</v>
      </c>
      <c r="N998" s="309">
        <f t="shared" si="2414"/>
        <v>55335.700000000012</v>
      </c>
      <c r="O998" s="309">
        <f t="shared" si="2415"/>
        <v>55335.700000000012</v>
      </c>
      <c r="P998" s="309">
        <f t="shared" si="2416"/>
        <v>55335.700000000012</v>
      </c>
      <c r="Q998" s="309">
        <f t="shared" si="2417"/>
        <v>55335.700000000012</v>
      </c>
      <c r="R998" s="309">
        <f t="shared" si="2418"/>
        <v>55335.700000000012</v>
      </c>
      <c r="S998" s="309">
        <f t="shared" si="2419"/>
        <v>55335.700000000012</v>
      </c>
      <c r="T998" s="309">
        <f t="shared" si="2420"/>
        <v>55335.700000000012</v>
      </c>
      <c r="U998" s="309">
        <f t="shared" si="2421"/>
        <v>55335.700000000012</v>
      </c>
      <c r="V998" s="309">
        <f t="shared" si="2422"/>
        <v>55335.700000000012</v>
      </c>
    </row>
    <row r="999" spans="1:22" ht="15" customHeight="1" x14ac:dyDescent="0.25">
      <c r="A999" s="41" t="s">
        <v>321</v>
      </c>
      <c r="B999" s="114">
        <v>1525811100</v>
      </c>
      <c r="C999" s="41">
        <v>31111</v>
      </c>
      <c r="D999" s="43" t="s">
        <v>1397</v>
      </c>
      <c r="E999" s="41" t="s">
        <v>435</v>
      </c>
      <c r="F999" s="41">
        <v>1134</v>
      </c>
      <c r="G999" s="275" t="s">
        <v>341</v>
      </c>
      <c r="H999" s="45" t="s">
        <v>1084</v>
      </c>
      <c r="I999" s="111" t="s">
        <v>337</v>
      </c>
      <c r="J999" s="291">
        <f>Nómina!W309</f>
        <v>664028.40000000014</v>
      </c>
      <c r="K999" s="309">
        <f t="shared" si="2411"/>
        <v>55335.700000000012</v>
      </c>
      <c r="L999" s="309">
        <f t="shared" si="2412"/>
        <v>55335.700000000012</v>
      </c>
      <c r="M999" s="309">
        <f t="shared" si="2413"/>
        <v>55335.700000000012</v>
      </c>
      <c r="N999" s="309">
        <f t="shared" si="2414"/>
        <v>55335.700000000012</v>
      </c>
      <c r="O999" s="309">
        <f t="shared" si="2415"/>
        <v>55335.700000000012</v>
      </c>
      <c r="P999" s="309">
        <f t="shared" si="2416"/>
        <v>55335.700000000012</v>
      </c>
      <c r="Q999" s="309">
        <f t="shared" si="2417"/>
        <v>55335.700000000012</v>
      </c>
      <c r="R999" s="309">
        <f t="shared" si="2418"/>
        <v>55335.700000000012</v>
      </c>
      <c r="S999" s="309">
        <f t="shared" si="2419"/>
        <v>55335.700000000012</v>
      </c>
      <c r="T999" s="309">
        <f t="shared" si="2420"/>
        <v>55335.700000000012</v>
      </c>
      <c r="U999" s="309">
        <f t="shared" si="2421"/>
        <v>55335.700000000012</v>
      </c>
      <c r="V999" s="309">
        <f t="shared" si="2422"/>
        <v>55335.700000000012</v>
      </c>
    </row>
    <row r="1000" spans="1:22" ht="15" customHeight="1" x14ac:dyDescent="0.25">
      <c r="A1000" s="41"/>
      <c r="B1000" s="114"/>
      <c r="C1000" s="41"/>
      <c r="D1000" s="43"/>
      <c r="E1000" s="41"/>
      <c r="F1000" s="44">
        <v>1300</v>
      </c>
      <c r="G1000" s="275"/>
      <c r="H1000" s="45"/>
      <c r="I1000" s="108" t="s">
        <v>328</v>
      </c>
      <c r="J1000" s="291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</row>
    <row r="1001" spans="1:22" ht="15" customHeight="1" x14ac:dyDescent="0.25">
      <c r="A1001" s="41" t="s">
        <v>321</v>
      </c>
      <c r="B1001" s="114">
        <v>1525811100</v>
      </c>
      <c r="C1001" s="41">
        <v>31111</v>
      </c>
      <c r="D1001" s="43" t="s">
        <v>1397</v>
      </c>
      <c r="E1001" s="41" t="s">
        <v>435</v>
      </c>
      <c r="F1001" s="41">
        <v>1321</v>
      </c>
      <c r="G1001" s="275" t="s">
        <v>341</v>
      </c>
      <c r="H1001" s="45" t="s">
        <v>1084</v>
      </c>
      <c r="I1001" s="109" t="s">
        <v>329</v>
      </c>
      <c r="J1001" s="291">
        <f>Nómina!Y309</f>
        <v>141901.95945205481</v>
      </c>
      <c r="K1001" s="309">
        <f t="shared" ref="K1001:K1003" si="2423">J1001/12</f>
        <v>11825.163287671234</v>
      </c>
      <c r="L1001" s="309">
        <f t="shared" ref="L1001:L1003" si="2424">J1001/12</f>
        <v>11825.163287671234</v>
      </c>
      <c r="M1001" s="309">
        <f t="shared" ref="M1001:M1003" si="2425">J1001/12</f>
        <v>11825.163287671234</v>
      </c>
      <c r="N1001" s="309">
        <f t="shared" ref="N1001:N1003" si="2426">J1001/12</f>
        <v>11825.163287671234</v>
      </c>
      <c r="O1001" s="309">
        <f t="shared" ref="O1001:O1003" si="2427">J1001/12</f>
        <v>11825.163287671234</v>
      </c>
      <c r="P1001" s="309">
        <f t="shared" ref="P1001:P1003" si="2428">J1001/12</f>
        <v>11825.163287671234</v>
      </c>
      <c r="Q1001" s="309">
        <f t="shared" ref="Q1001:Q1003" si="2429">J1001/12</f>
        <v>11825.163287671234</v>
      </c>
      <c r="R1001" s="309">
        <f t="shared" ref="R1001:R1003" si="2430">J1001/12</f>
        <v>11825.163287671234</v>
      </c>
      <c r="S1001" s="309">
        <f t="shared" ref="S1001:S1003" si="2431">J1001/12</f>
        <v>11825.163287671234</v>
      </c>
      <c r="T1001" s="309">
        <f t="shared" ref="T1001:T1003" si="2432">J1001/12</f>
        <v>11825.163287671234</v>
      </c>
      <c r="U1001" s="309">
        <f t="shared" ref="U1001:U1003" si="2433">J1001/12</f>
        <v>11825.163287671234</v>
      </c>
      <c r="V1001" s="309">
        <f t="shared" ref="V1001:V1003" si="2434">J1001/12</f>
        <v>11825.163287671234</v>
      </c>
    </row>
    <row r="1002" spans="1:22" ht="15" customHeight="1" x14ac:dyDescent="0.25">
      <c r="A1002" s="41" t="s">
        <v>321</v>
      </c>
      <c r="B1002" s="114">
        <v>1525811100</v>
      </c>
      <c r="C1002" s="41">
        <v>31111</v>
      </c>
      <c r="D1002" s="43" t="s">
        <v>1397</v>
      </c>
      <c r="E1002" s="41" t="s">
        <v>435</v>
      </c>
      <c r="F1002" s="41">
        <v>1323</v>
      </c>
      <c r="G1002" s="275" t="s">
        <v>341</v>
      </c>
      <c r="H1002" s="45" t="s">
        <v>1084</v>
      </c>
      <c r="I1002" s="109" t="s">
        <v>330</v>
      </c>
      <c r="J1002" s="291">
        <f>Nómina!Z309</f>
        <v>834125.72054794524</v>
      </c>
      <c r="K1002" s="309">
        <f t="shared" si="2423"/>
        <v>69510.476712328775</v>
      </c>
      <c r="L1002" s="309">
        <f t="shared" si="2424"/>
        <v>69510.476712328775</v>
      </c>
      <c r="M1002" s="309">
        <f t="shared" si="2425"/>
        <v>69510.476712328775</v>
      </c>
      <c r="N1002" s="309">
        <f t="shared" si="2426"/>
        <v>69510.476712328775</v>
      </c>
      <c r="O1002" s="309">
        <f t="shared" si="2427"/>
        <v>69510.476712328775</v>
      </c>
      <c r="P1002" s="309">
        <f t="shared" si="2428"/>
        <v>69510.476712328775</v>
      </c>
      <c r="Q1002" s="309">
        <f t="shared" si="2429"/>
        <v>69510.476712328775</v>
      </c>
      <c r="R1002" s="309">
        <f t="shared" si="2430"/>
        <v>69510.476712328775</v>
      </c>
      <c r="S1002" s="309">
        <f t="shared" si="2431"/>
        <v>69510.476712328775</v>
      </c>
      <c r="T1002" s="309">
        <f t="shared" si="2432"/>
        <v>69510.476712328775</v>
      </c>
      <c r="U1002" s="309">
        <f t="shared" si="2433"/>
        <v>69510.476712328775</v>
      </c>
      <c r="V1002" s="309">
        <f t="shared" si="2434"/>
        <v>69510.476712328775</v>
      </c>
    </row>
    <row r="1003" spans="1:22" ht="15" customHeight="1" x14ac:dyDescent="0.25">
      <c r="A1003" s="41"/>
      <c r="B1003" s="41"/>
      <c r="C1003" s="41"/>
      <c r="D1003" s="43"/>
      <c r="E1003" s="41"/>
      <c r="F1003" s="41"/>
      <c r="G1003" s="275"/>
      <c r="H1003" s="45"/>
      <c r="I1003" s="50" t="s">
        <v>338</v>
      </c>
      <c r="J1003" s="293">
        <f>SUM(J994:J1002)</f>
        <v>9608396.8800000027</v>
      </c>
      <c r="K1003" s="312">
        <f t="shared" si="2423"/>
        <v>800699.74000000022</v>
      </c>
      <c r="L1003" s="312">
        <f t="shared" si="2424"/>
        <v>800699.74000000022</v>
      </c>
      <c r="M1003" s="312">
        <f t="shared" si="2425"/>
        <v>800699.74000000022</v>
      </c>
      <c r="N1003" s="312">
        <f t="shared" si="2426"/>
        <v>800699.74000000022</v>
      </c>
      <c r="O1003" s="312">
        <f t="shared" si="2427"/>
        <v>800699.74000000022</v>
      </c>
      <c r="P1003" s="312">
        <f t="shared" si="2428"/>
        <v>800699.74000000022</v>
      </c>
      <c r="Q1003" s="312">
        <f t="shared" si="2429"/>
        <v>800699.74000000022</v>
      </c>
      <c r="R1003" s="312">
        <f t="shared" si="2430"/>
        <v>800699.74000000022</v>
      </c>
      <c r="S1003" s="312">
        <f t="shared" si="2431"/>
        <v>800699.74000000022</v>
      </c>
      <c r="T1003" s="312">
        <f t="shared" si="2432"/>
        <v>800699.74000000022</v>
      </c>
      <c r="U1003" s="312">
        <f t="shared" si="2433"/>
        <v>800699.74000000022</v>
      </c>
      <c r="V1003" s="312">
        <f t="shared" si="2434"/>
        <v>800699.74000000022</v>
      </c>
    </row>
    <row r="1004" spans="1:22" ht="15" customHeight="1" x14ac:dyDescent="0.25">
      <c r="A1004" s="41"/>
      <c r="B1004" s="41"/>
      <c r="C1004" s="41"/>
      <c r="D1004" s="43"/>
      <c r="E1004" s="41"/>
      <c r="F1004" s="104" t="s">
        <v>816</v>
      </c>
      <c r="G1004" s="275"/>
      <c r="H1004" s="45"/>
      <c r="I1004" s="108" t="s">
        <v>817</v>
      </c>
      <c r="J1004" s="291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</row>
    <row r="1005" spans="1:22" ht="15" customHeight="1" x14ac:dyDescent="0.25">
      <c r="A1005" s="41"/>
      <c r="B1005" s="41"/>
      <c r="C1005" s="41"/>
      <c r="D1005" s="43"/>
      <c r="E1005" s="41"/>
      <c r="F1005" s="104" t="s">
        <v>928</v>
      </c>
      <c r="G1005" s="275"/>
      <c r="H1005" s="45"/>
      <c r="I1005" s="108" t="s">
        <v>929</v>
      </c>
      <c r="J1005" s="291"/>
      <c r="K1005" s="42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</row>
    <row r="1006" spans="1:22" ht="15" customHeight="1" x14ac:dyDescent="0.25">
      <c r="A1006" s="41" t="s">
        <v>321</v>
      </c>
      <c r="B1006" s="126">
        <v>1125100000</v>
      </c>
      <c r="C1006" s="41">
        <v>31111</v>
      </c>
      <c r="D1006" s="43" t="s">
        <v>1397</v>
      </c>
      <c r="E1006" s="41" t="s">
        <v>435</v>
      </c>
      <c r="F1006" s="43" t="s">
        <v>1153</v>
      </c>
      <c r="G1006" s="275" t="s">
        <v>341</v>
      </c>
      <c r="H1006" s="45" t="s">
        <v>1084</v>
      </c>
      <c r="I1006" s="109" t="s">
        <v>1048</v>
      </c>
      <c r="J1006" s="291">
        <v>5000</v>
      </c>
      <c r="K1006" s="309">
        <f t="shared" ref="K1006:K1008" si="2435">J1006/12</f>
        <v>416.66666666666669</v>
      </c>
      <c r="L1006" s="309">
        <f t="shared" ref="L1006:L1008" si="2436">J1006/12</f>
        <v>416.66666666666669</v>
      </c>
      <c r="M1006" s="309">
        <f t="shared" ref="M1006:M1008" si="2437">J1006/12</f>
        <v>416.66666666666669</v>
      </c>
      <c r="N1006" s="309">
        <f t="shared" ref="N1006:N1008" si="2438">J1006/12</f>
        <v>416.66666666666669</v>
      </c>
      <c r="O1006" s="309">
        <f t="shared" ref="O1006:O1008" si="2439">J1006/12</f>
        <v>416.66666666666669</v>
      </c>
      <c r="P1006" s="309">
        <f t="shared" ref="P1006:P1008" si="2440">J1006/12</f>
        <v>416.66666666666669</v>
      </c>
      <c r="Q1006" s="309">
        <f t="shared" ref="Q1006:Q1008" si="2441">J1006/12</f>
        <v>416.66666666666669</v>
      </c>
      <c r="R1006" s="309">
        <f t="shared" ref="R1006:R1008" si="2442">J1006/12</f>
        <v>416.66666666666669</v>
      </c>
      <c r="S1006" s="309">
        <f t="shared" ref="S1006:S1008" si="2443">J1006/12</f>
        <v>416.66666666666669</v>
      </c>
      <c r="T1006" s="309">
        <f t="shared" ref="T1006:T1008" si="2444">J1006/12</f>
        <v>416.66666666666669</v>
      </c>
      <c r="U1006" s="309">
        <f t="shared" ref="U1006:U1008" si="2445">J1006/12</f>
        <v>416.66666666666669</v>
      </c>
      <c r="V1006" s="309">
        <f t="shared" ref="V1006:V1008" si="2446">J1006/12</f>
        <v>416.66666666666669</v>
      </c>
    </row>
    <row r="1007" spans="1:22" ht="15" customHeight="1" x14ac:dyDescent="0.25">
      <c r="A1007" s="41" t="s">
        <v>321</v>
      </c>
      <c r="B1007" s="126">
        <v>1125100000</v>
      </c>
      <c r="C1007" s="41">
        <v>31111</v>
      </c>
      <c r="D1007" s="43" t="s">
        <v>1397</v>
      </c>
      <c r="E1007" s="41" t="s">
        <v>435</v>
      </c>
      <c r="F1007" s="43" t="s">
        <v>1157</v>
      </c>
      <c r="G1007" s="275" t="s">
        <v>341</v>
      </c>
      <c r="H1007" s="45" t="s">
        <v>1084</v>
      </c>
      <c r="I1007" s="109" t="s">
        <v>936</v>
      </c>
      <c r="J1007" s="291">
        <v>15000</v>
      </c>
      <c r="K1007" s="309">
        <f t="shared" si="2435"/>
        <v>1250</v>
      </c>
      <c r="L1007" s="309">
        <f t="shared" si="2436"/>
        <v>1250</v>
      </c>
      <c r="M1007" s="309">
        <f t="shared" si="2437"/>
        <v>1250</v>
      </c>
      <c r="N1007" s="309">
        <f t="shared" si="2438"/>
        <v>1250</v>
      </c>
      <c r="O1007" s="309">
        <f t="shared" si="2439"/>
        <v>1250</v>
      </c>
      <c r="P1007" s="309">
        <f t="shared" si="2440"/>
        <v>1250</v>
      </c>
      <c r="Q1007" s="309">
        <f t="shared" si="2441"/>
        <v>1250</v>
      </c>
      <c r="R1007" s="309">
        <f t="shared" si="2442"/>
        <v>1250</v>
      </c>
      <c r="S1007" s="309">
        <f t="shared" si="2443"/>
        <v>1250</v>
      </c>
      <c r="T1007" s="309">
        <f t="shared" si="2444"/>
        <v>1250</v>
      </c>
      <c r="U1007" s="309">
        <f t="shared" si="2445"/>
        <v>1250</v>
      </c>
      <c r="V1007" s="309">
        <f t="shared" si="2446"/>
        <v>1250</v>
      </c>
    </row>
    <row r="1008" spans="1:22" ht="15" customHeight="1" x14ac:dyDescent="0.25">
      <c r="A1008" s="41" t="s">
        <v>321</v>
      </c>
      <c r="B1008" s="126">
        <v>1125100000</v>
      </c>
      <c r="C1008" s="41">
        <v>31111</v>
      </c>
      <c r="D1008" s="43" t="s">
        <v>1397</v>
      </c>
      <c r="E1008" s="41" t="s">
        <v>435</v>
      </c>
      <c r="F1008" s="43" t="s">
        <v>1159</v>
      </c>
      <c r="G1008" s="275" t="s">
        <v>341</v>
      </c>
      <c r="H1008" s="45" t="s">
        <v>1084</v>
      </c>
      <c r="I1008" s="109" t="s">
        <v>937</v>
      </c>
      <c r="J1008" s="291">
        <v>5000</v>
      </c>
      <c r="K1008" s="309">
        <f t="shared" si="2435"/>
        <v>416.66666666666669</v>
      </c>
      <c r="L1008" s="309">
        <f t="shared" si="2436"/>
        <v>416.66666666666669</v>
      </c>
      <c r="M1008" s="309">
        <f t="shared" si="2437"/>
        <v>416.66666666666669</v>
      </c>
      <c r="N1008" s="309">
        <f t="shared" si="2438"/>
        <v>416.66666666666669</v>
      </c>
      <c r="O1008" s="309">
        <f t="shared" si="2439"/>
        <v>416.66666666666669</v>
      </c>
      <c r="P1008" s="309">
        <f t="shared" si="2440"/>
        <v>416.66666666666669</v>
      </c>
      <c r="Q1008" s="309">
        <f t="shared" si="2441"/>
        <v>416.66666666666669</v>
      </c>
      <c r="R1008" s="309">
        <f t="shared" si="2442"/>
        <v>416.66666666666669</v>
      </c>
      <c r="S1008" s="309">
        <f t="shared" si="2443"/>
        <v>416.66666666666669</v>
      </c>
      <c r="T1008" s="309">
        <f t="shared" si="2444"/>
        <v>416.66666666666669</v>
      </c>
      <c r="U1008" s="309">
        <f t="shared" si="2445"/>
        <v>416.66666666666669</v>
      </c>
      <c r="V1008" s="309">
        <f t="shared" si="2446"/>
        <v>416.66666666666669</v>
      </c>
    </row>
    <row r="1009" spans="1:22" ht="24.95" customHeight="1" x14ac:dyDescent="0.25">
      <c r="A1009" s="41"/>
      <c r="B1009" s="41"/>
      <c r="C1009" s="41"/>
      <c r="D1009" s="43"/>
      <c r="E1009" s="41"/>
      <c r="F1009" s="104" t="s">
        <v>941</v>
      </c>
      <c r="G1009" s="275"/>
      <c r="H1009" s="45"/>
      <c r="I1009" s="108" t="s">
        <v>942</v>
      </c>
      <c r="J1009" s="291"/>
      <c r="K1009" s="42"/>
      <c r="L1009" s="42"/>
      <c r="M1009" s="42"/>
      <c r="N1009" s="42"/>
      <c r="O1009" s="42"/>
      <c r="P1009" s="42"/>
      <c r="Q1009" s="42"/>
      <c r="R1009" s="42"/>
      <c r="S1009" s="42"/>
      <c r="T1009" s="42"/>
      <c r="U1009" s="42"/>
      <c r="V1009" s="42"/>
    </row>
    <row r="1010" spans="1:22" ht="15" customHeight="1" x14ac:dyDescent="0.25">
      <c r="A1010" s="41" t="s">
        <v>321</v>
      </c>
      <c r="B1010" s="126">
        <v>1125100000</v>
      </c>
      <c r="C1010" s="41">
        <v>31111</v>
      </c>
      <c r="D1010" s="43" t="s">
        <v>1397</v>
      </c>
      <c r="E1010" s="41" t="s">
        <v>435</v>
      </c>
      <c r="F1010" s="43" t="s">
        <v>1040</v>
      </c>
      <c r="G1010" s="275" t="s">
        <v>341</v>
      </c>
      <c r="H1010" s="45" t="s">
        <v>1084</v>
      </c>
      <c r="I1010" s="109" t="s">
        <v>1041</v>
      </c>
      <c r="J1010" s="291">
        <v>25000</v>
      </c>
      <c r="K1010" s="309">
        <f t="shared" ref="K1010" si="2447">J1010/12</f>
        <v>2083.3333333333335</v>
      </c>
      <c r="L1010" s="309">
        <f t="shared" ref="L1010" si="2448">J1010/12</f>
        <v>2083.3333333333335</v>
      </c>
      <c r="M1010" s="309">
        <f t="shared" ref="M1010" si="2449">J1010/12</f>
        <v>2083.3333333333335</v>
      </c>
      <c r="N1010" s="309">
        <f t="shared" ref="N1010" si="2450">J1010/12</f>
        <v>2083.3333333333335</v>
      </c>
      <c r="O1010" s="309">
        <f t="shared" ref="O1010" si="2451">J1010/12</f>
        <v>2083.3333333333335</v>
      </c>
      <c r="P1010" s="309">
        <f t="shared" ref="P1010" si="2452">J1010/12</f>
        <v>2083.3333333333335</v>
      </c>
      <c r="Q1010" s="309">
        <f t="shared" ref="Q1010" si="2453">J1010/12</f>
        <v>2083.3333333333335</v>
      </c>
      <c r="R1010" s="309">
        <f t="shared" ref="R1010" si="2454">J1010/12</f>
        <v>2083.3333333333335</v>
      </c>
      <c r="S1010" s="309">
        <f t="shared" ref="S1010" si="2455">J1010/12</f>
        <v>2083.3333333333335</v>
      </c>
      <c r="T1010" s="309">
        <f t="shared" ref="T1010" si="2456">J1010/12</f>
        <v>2083.3333333333335</v>
      </c>
      <c r="U1010" s="309">
        <f t="shared" ref="U1010" si="2457">J1010/12</f>
        <v>2083.3333333333335</v>
      </c>
      <c r="V1010" s="309">
        <f t="shared" ref="V1010" si="2458">J1010/12</f>
        <v>2083.3333333333335</v>
      </c>
    </row>
    <row r="1011" spans="1:22" ht="15" customHeight="1" x14ac:dyDescent="0.25">
      <c r="A1011" s="41"/>
      <c r="B1011" s="41"/>
      <c r="C1011" s="41"/>
      <c r="D1011" s="43"/>
      <c r="E1011" s="41"/>
      <c r="F1011" s="104" t="s">
        <v>877</v>
      </c>
      <c r="G1011" s="275"/>
      <c r="H1011" s="45"/>
      <c r="I1011" s="108" t="s">
        <v>823</v>
      </c>
      <c r="J1011" s="291"/>
      <c r="K1011" s="42"/>
      <c r="L1011" s="42"/>
      <c r="M1011" s="42"/>
      <c r="N1011" s="42"/>
      <c r="O1011" s="42"/>
      <c r="P1011" s="42"/>
      <c r="Q1011" s="42"/>
      <c r="R1011" s="42"/>
      <c r="S1011" s="42"/>
      <c r="T1011" s="42"/>
      <c r="U1011" s="42"/>
      <c r="V1011" s="42"/>
    </row>
    <row r="1012" spans="1:22" ht="15" customHeight="1" x14ac:dyDescent="0.25">
      <c r="A1012" s="41" t="s">
        <v>321</v>
      </c>
      <c r="B1012" s="126">
        <v>1125100000</v>
      </c>
      <c r="C1012" s="41">
        <v>31111</v>
      </c>
      <c r="D1012" s="43" t="s">
        <v>1397</v>
      </c>
      <c r="E1012" s="41" t="s">
        <v>435</v>
      </c>
      <c r="F1012" s="43" t="s">
        <v>1162</v>
      </c>
      <c r="G1012" s="275" t="s">
        <v>341</v>
      </c>
      <c r="H1012" s="45" t="s">
        <v>1084</v>
      </c>
      <c r="I1012" s="109" t="s">
        <v>945</v>
      </c>
      <c r="J1012" s="291">
        <v>20000</v>
      </c>
      <c r="K1012" s="309">
        <f t="shared" ref="K1012:K1015" si="2459">J1012/12</f>
        <v>1666.6666666666667</v>
      </c>
      <c r="L1012" s="309">
        <f t="shared" ref="L1012:L1015" si="2460">J1012/12</f>
        <v>1666.6666666666667</v>
      </c>
      <c r="M1012" s="309">
        <f t="shared" ref="M1012:M1015" si="2461">J1012/12</f>
        <v>1666.6666666666667</v>
      </c>
      <c r="N1012" s="309">
        <f t="shared" ref="N1012:N1015" si="2462">J1012/12</f>
        <v>1666.6666666666667</v>
      </c>
      <c r="O1012" s="309">
        <f t="shared" ref="O1012:O1015" si="2463">J1012/12</f>
        <v>1666.6666666666667</v>
      </c>
      <c r="P1012" s="309">
        <f t="shared" ref="P1012:P1015" si="2464">J1012/12</f>
        <v>1666.6666666666667</v>
      </c>
      <c r="Q1012" s="309">
        <f t="shared" ref="Q1012:Q1015" si="2465">J1012/12</f>
        <v>1666.6666666666667</v>
      </c>
      <c r="R1012" s="309">
        <f t="shared" ref="R1012:R1015" si="2466">J1012/12</f>
        <v>1666.6666666666667</v>
      </c>
      <c r="S1012" s="309">
        <f t="shared" ref="S1012:S1015" si="2467">J1012/12</f>
        <v>1666.6666666666667</v>
      </c>
      <c r="T1012" s="309">
        <f t="shared" ref="T1012:T1015" si="2468">J1012/12</f>
        <v>1666.6666666666667</v>
      </c>
      <c r="U1012" s="309">
        <f t="shared" ref="U1012:U1015" si="2469">J1012/12</f>
        <v>1666.6666666666667</v>
      </c>
      <c r="V1012" s="309">
        <f t="shared" ref="V1012:V1015" si="2470">J1012/12</f>
        <v>1666.6666666666667</v>
      </c>
    </row>
    <row r="1013" spans="1:22" ht="15" customHeight="1" x14ac:dyDescent="0.25">
      <c r="A1013" s="41" t="s">
        <v>321</v>
      </c>
      <c r="B1013" s="126">
        <v>1125100000</v>
      </c>
      <c r="C1013" s="41">
        <v>31111</v>
      </c>
      <c r="D1013" s="43" t="s">
        <v>1397</v>
      </c>
      <c r="E1013" s="41" t="s">
        <v>435</v>
      </c>
      <c r="F1013" s="43" t="s">
        <v>1123</v>
      </c>
      <c r="G1013" s="275" t="s">
        <v>341</v>
      </c>
      <c r="H1013" s="45" t="s">
        <v>1084</v>
      </c>
      <c r="I1013" s="109" t="s">
        <v>824</v>
      </c>
      <c r="J1013" s="291">
        <v>50000</v>
      </c>
      <c r="K1013" s="309">
        <f t="shared" si="2459"/>
        <v>4166.666666666667</v>
      </c>
      <c r="L1013" s="309">
        <f t="shared" si="2460"/>
        <v>4166.666666666667</v>
      </c>
      <c r="M1013" s="309">
        <f t="shared" si="2461"/>
        <v>4166.666666666667</v>
      </c>
      <c r="N1013" s="309">
        <f t="shared" si="2462"/>
        <v>4166.666666666667</v>
      </c>
      <c r="O1013" s="309">
        <f t="shared" si="2463"/>
        <v>4166.666666666667</v>
      </c>
      <c r="P1013" s="309">
        <f t="shared" si="2464"/>
        <v>4166.666666666667</v>
      </c>
      <c r="Q1013" s="309">
        <f t="shared" si="2465"/>
        <v>4166.666666666667</v>
      </c>
      <c r="R1013" s="309">
        <f t="shared" si="2466"/>
        <v>4166.666666666667</v>
      </c>
      <c r="S1013" s="309">
        <f t="shared" si="2467"/>
        <v>4166.666666666667</v>
      </c>
      <c r="T1013" s="309">
        <f t="shared" si="2468"/>
        <v>4166.666666666667</v>
      </c>
      <c r="U1013" s="309">
        <f t="shared" si="2469"/>
        <v>4166.666666666667</v>
      </c>
      <c r="V1013" s="309">
        <f t="shared" si="2470"/>
        <v>4166.666666666667</v>
      </c>
    </row>
    <row r="1014" spans="1:22" ht="15" customHeight="1" x14ac:dyDescent="0.25">
      <c r="A1014" s="41" t="s">
        <v>321</v>
      </c>
      <c r="B1014" s="126">
        <v>1125100000</v>
      </c>
      <c r="C1014" s="41">
        <v>31111</v>
      </c>
      <c r="D1014" s="43" t="s">
        <v>1397</v>
      </c>
      <c r="E1014" s="41" t="s">
        <v>435</v>
      </c>
      <c r="F1014" s="43" t="s">
        <v>1206</v>
      </c>
      <c r="G1014" s="275" t="s">
        <v>341</v>
      </c>
      <c r="H1014" s="45" t="s">
        <v>1084</v>
      </c>
      <c r="I1014" s="109" t="s">
        <v>1042</v>
      </c>
      <c r="J1014" s="291">
        <v>50000</v>
      </c>
      <c r="K1014" s="309">
        <f t="shared" si="2459"/>
        <v>4166.666666666667</v>
      </c>
      <c r="L1014" s="309">
        <f t="shared" si="2460"/>
        <v>4166.666666666667</v>
      </c>
      <c r="M1014" s="309">
        <f t="shared" si="2461"/>
        <v>4166.666666666667</v>
      </c>
      <c r="N1014" s="309">
        <f t="shared" si="2462"/>
        <v>4166.666666666667</v>
      </c>
      <c r="O1014" s="309">
        <f t="shared" si="2463"/>
        <v>4166.666666666667</v>
      </c>
      <c r="P1014" s="309">
        <f t="shared" si="2464"/>
        <v>4166.666666666667</v>
      </c>
      <c r="Q1014" s="309">
        <f t="shared" si="2465"/>
        <v>4166.666666666667</v>
      </c>
      <c r="R1014" s="309">
        <f t="shared" si="2466"/>
        <v>4166.666666666667</v>
      </c>
      <c r="S1014" s="309">
        <f t="shared" si="2467"/>
        <v>4166.666666666667</v>
      </c>
      <c r="T1014" s="309">
        <f t="shared" si="2468"/>
        <v>4166.666666666667</v>
      </c>
      <c r="U1014" s="309">
        <f t="shared" si="2469"/>
        <v>4166.666666666667</v>
      </c>
      <c r="V1014" s="309">
        <f t="shared" si="2470"/>
        <v>4166.666666666667</v>
      </c>
    </row>
    <row r="1015" spans="1:22" ht="15" customHeight="1" x14ac:dyDescent="0.25">
      <c r="A1015" s="41"/>
      <c r="B1015" s="41"/>
      <c r="C1015" s="41"/>
      <c r="D1015" s="43"/>
      <c r="E1015" s="41"/>
      <c r="F1015" s="104"/>
      <c r="G1015" s="275"/>
      <c r="H1015" s="45"/>
      <c r="I1015" s="50" t="s">
        <v>825</v>
      </c>
      <c r="J1015" s="293">
        <f>SUM(J1004:J1014)</f>
        <v>170000</v>
      </c>
      <c r="K1015" s="312">
        <f t="shared" si="2459"/>
        <v>14166.666666666666</v>
      </c>
      <c r="L1015" s="312">
        <f t="shared" si="2460"/>
        <v>14166.666666666666</v>
      </c>
      <c r="M1015" s="312">
        <f t="shared" si="2461"/>
        <v>14166.666666666666</v>
      </c>
      <c r="N1015" s="312">
        <f t="shared" si="2462"/>
        <v>14166.666666666666</v>
      </c>
      <c r="O1015" s="312">
        <f t="shared" si="2463"/>
        <v>14166.666666666666</v>
      </c>
      <c r="P1015" s="312">
        <f t="shared" si="2464"/>
        <v>14166.666666666666</v>
      </c>
      <c r="Q1015" s="312">
        <f t="shared" si="2465"/>
        <v>14166.666666666666</v>
      </c>
      <c r="R1015" s="312">
        <f t="shared" si="2466"/>
        <v>14166.666666666666</v>
      </c>
      <c r="S1015" s="312">
        <f t="shared" si="2467"/>
        <v>14166.666666666666</v>
      </c>
      <c r="T1015" s="312">
        <f t="shared" si="2468"/>
        <v>14166.666666666666</v>
      </c>
      <c r="U1015" s="312">
        <f t="shared" si="2469"/>
        <v>14166.666666666666</v>
      </c>
      <c r="V1015" s="312">
        <f t="shared" si="2470"/>
        <v>14166.666666666666</v>
      </c>
    </row>
    <row r="1016" spans="1:22" ht="15" customHeight="1" x14ac:dyDescent="0.25">
      <c r="A1016" s="41"/>
      <c r="B1016" s="41"/>
      <c r="C1016" s="41"/>
      <c r="D1016" s="43"/>
      <c r="E1016" s="41"/>
      <c r="F1016" s="104" t="s">
        <v>811</v>
      </c>
      <c r="G1016" s="275"/>
      <c r="H1016" s="45"/>
      <c r="I1016" s="108" t="s">
        <v>812</v>
      </c>
      <c r="J1016" s="291"/>
      <c r="K1016" s="42"/>
      <c r="L1016" s="42"/>
      <c r="M1016" s="42"/>
      <c r="N1016" s="42"/>
      <c r="O1016" s="42"/>
      <c r="P1016" s="42"/>
      <c r="Q1016" s="42"/>
      <c r="R1016" s="42"/>
      <c r="S1016" s="42"/>
      <c r="T1016" s="42"/>
      <c r="U1016" s="42"/>
      <c r="V1016" s="42"/>
    </row>
    <row r="1017" spans="1:22" ht="24.95" customHeight="1" x14ac:dyDescent="0.25">
      <c r="A1017" s="41"/>
      <c r="B1017" s="41"/>
      <c r="C1017" s="41"/>
      <c r="D1017" s="43"/>
      <c r="E1017" s="41"/>
      <c r="F1017" s="104" t="s">
        <v>879</v>
      </c>
      <c r="G1017" s="275"/>
      <c r="H1017" s="45"/>
      <c r="I1017" s="108" t="s">
        <v>826</v>
      </c>
      <c r="J1017" s="291"/>
      <c r="K1017" s="42"/>
      <c r="L1017" s="42"/>
      <c r="M1017" s="42"/>
      <c r="N1017" s="42"/>
      <c r="O1017" s="42"/>
      <c r="P1017" s="42"/>
      <c r="Q1017" s="42"/>
      <c r="R1017" s="42"/>
      <c r="S1017" s="42"/>
      <c r="T1017" s="42"/>
      <c r="U1017" s="42"/>
      <c r="V1017" s="42"/>
    </row>
    <row r="1018" spans="1:22" ht="15" customHeight="1" x14ac:dyDescent="0.25">
      <c r="A1018" s="41" t="s">
        <v>321</v>
      </c>
      <c r="B1018" s="126">
        <v>1125100000</v>
      </c>
      <c r="C1018" s="41">
        <v>31111</v>
      </c>
      <c r="D1018" s="43" t="s">
        <v>1397</v>
      </c>
      <c r="E1018" s="41" t="s">
        <v>435</v>
      </c>
      <c r="F1018" s="43" t="s">
        <v>1100</v>
      </c>
      <c r="G1018" s="275" t="s">
        <v>341</v>
      </c>
      <c r="H1018" s="45" t="s">
        <v>1084</v>
      </c>
      <c r="I1018" s="109" t="s">
        <v>827</v>
      </c>
      <c r="J1018" s="291">
        <v>50000</v>
      </c>
      <c r="K1018" s="309">
        <f t="shared" ref="K1018:K1019" si="2471">J1018/12</f>
        <v>4166.666666666667</v>
      </c>
      <c r="L1018" s="309">
        <f t="shared" ref="L1018:L1019" si="2472">J1018/12</f>
        <v>4166.666666666667</v>
      </c>
      <c r="M1018" s="309">
        <f t="shared" ref="M1018:M1019" si="2473">J1018/12</f>
        <v>4166.666666666667</v>
      </c>
      <c r="N1018" s="309">
        <f t="shared" ref="N1018:N1019" si="2474">J1018/12</f>
        <v>4166.666666666667</v>
      </c>
      <c r="O1018" s="309">
        <f t="shared" ref="O1018:O1019" si="2475">J1018/12</f>
        <v>4166.666666666667</v>
      </c>
      <c r="P1018" s="309">
        <f t="shared" ref="P1018:P1019" si="2476">J1018/12</f>
        <v>4166.666666666667</v>
      </c>
      <c r="Q1018" s="309">
        <f t="shared" ref="Q1018:Q1019" si="2477">J1018/12</f>
        <v>4166.666666666667</v>
      </c>
      <c r="R1018" s="309">
        <f t="shared" ref="R1018:R1019" si="2478">J1018/12</f>
        <v>4166.666666666667</v>
      </c>
      <c r="S1018" s="309">
        <f t="shared" ref="S1018:S1019" si="2479">J1018/12</f>
        <v>4166.666666666667</v>
      </c>
      <c r="T1018" s="309">
        <f t="shared" ref="T1018:T1019" si="2480">J1018/12</f>
        <v>4166.666666666667</v>
      </c>
      <c r="U1018" s="309">
        <f t="shared" ref="U1018:U1019" si="2481">J1018/12</f>
        <v>4166.666666666667</v>
      </c>
      <c r="V1018" s="309">
        <f t="shared" ref="V1018:V1019" si="2482">J1018/12</f>
        <v>4166.666666666667</v>
      </c>
    </row>
    <row r="1019" spans="1:22" ht="24.95" customHeight="1" x14ac:dyDescent="0.25">
      <c r="A1019" s="41" t="s">
        <v>321</v>
      </c>
      <c r="B1019" s="126">
        <v>1125100000</v>
      </c>
      <c r="C1019" s="41">
        <v>31111</v>
      </c>
      <c r="D1019" s="43" t="s">
        <v>1397</v>
      </c>
      <c r="E1019" s="41" t="s">
        <v>435</v>
      </c>
      <c r="F1019" s="43" t="s">
        <v>1184</v>
      </c>
      <c r="G1019" s="275" t="s">
        <v>341</v>
      </c>
      <c r="H1019" s="45" t="s">
        <v>1084</v>
      </c>
      <c r="I1019" s="109" t="s">
        <v>967</v>
      </c>
      <c r="J1019" s="291">
        <v>50000</v>
      </c>
      <c r="K1019" s="309">
        <f t="shared" si="2471"/>
        <v>4166.666666666667</v>
      </c>
      <c r="L1019" s="309">
        <f t="shared" si="2472"/>
        <v>4166.666666666667</v>
      </c>
      <c r="M1019" s="309">
        <f t="shared" si="2473"/>
        <v>4166.666666666667</v>
      </c>
      <c r="N1019" s="309">
        <f t="shared" si="2474"/>
        <v>4166.666666666667</v>
      </c>
      <c r="O1019" s="309">
        <f t="shared" si="2475"/>
        <v>4166.666666666667</v>
      </c>
      <c r="P1019" s="309">
        <f t="shared" si="2476"/>
        <v>4166.666666666667</v>
      </c>
      <c r="Q1019" s="309">
        <f t="shared" si="2477"/>
        <v>4166.666666666667</v>
      </c>
      <c r="R1019" s="309">
        <f t="shared" si="2478"/>
        <v>4166.666666666667</v>
      </c>
      <c r="S1019" s="309">
        <f t="shared" si="2479"/>
        <v>4166.666666666667</v>
      </c>
      <c r="T1019" s="309">
        <f t="shared" si="2480"/>
        <v>4166.666666666667</v>
      </c>
      <c r="U1019" s="309">
        <f t="shared" si="2481"/>
        <v>4166.666666666667</v>
      </c>
      <c r="V1019" s="309">
        <f t="shared" si="2482"/>
        <v>4166.666666666667</v>
      </c>
    </row>
    <row r="1020" spans="1:22" ht="15" customHeight="1" x14ac:dyDescent="0.25">
      <c r="A1020" s="41"/>
      <c r="B1020" s="41"/>
      <c r="C1020" s="41"/>
      <c r="D1020" s="43"/>
      <c r="E1020" s="41"/>
      <c r="F1020" s="104" t="s">
        <v>882</v>
      </c>
      <c r="G1020" s="275"/>
      <c r="H1020" s="45"/>
      <c r="I1020" s="108" t="s">
        <v>831</v>
      </c>
      <c r="J1020" s="291"/>
      <c r="K1020" s="42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</row>
    <row r="1021" spans="1:22" ht="15" customHeight="1" x14ac:dyDescent="0.25">
      <c r="A1021" s="41" t="s">
        <v>321</v>
      </c>
      <c r="B1021" s="126">
        <v>1125100000</v>
      </c>
      <c r="C1021" s="41">
        <v>31111</v>
      </c>
      <c r="D1021" s="43" t="s">
        <v>1397</v>
      </c>
      <c r="E1021" s="41" t="s">
        <v>435</v>
      </c>
      <c r="F1021" s="104" t="s">
        <v>1142</v>
      </c>
      <c r="G1021" s="275" t="s">
        <v>855</v>
      </c>
      <c r="H1021" s="45" t="s">
        <v>354</v>
      </c>
      <c r="I1021" s="108" t="s">
        <v>883</v>
      </c>
      <c r="J1021" s="292">
        <f>J1022</f>
        <v>20000</v>
      </c>
      <c r="K1021" s="309">
        <f t="shared" ref="K1021:K1024" si="2483">J1021/12</f>
        <v>1666.6666666666667</v>
      </c>
      <c r="L1021" s="309">
        <f t="shared" ref="L1021:L1024" si="2484">J1021/12</f>
        <v>1666.6666666666667</v>
      </c>
      <c r="M1021" s="309">
        <f t="shared" ref="M1021:M1024" si="2485">J1021/12</f>
        <v>1666.6666666666667</v>
      </c>
      <c r="N1021" s="309">
        <f t="shared" ref="N1021:N1024" si="2486">J1021/12</f>
        <v>1666.6666666666667</v>
      </c>
      <c r="O1021" s="309">
        <f t="shared" ref="O1021:O1024" si="2487">J1021/12</f>
        <v>1666.6666666666667</v>
      </c>
      <c r="P1021" s="309">
        <f t="shared" ref="P1021:P1024" si="2488">J1021/12</f>
        <v>1666.6666666666667</v>
      </c>
      <c r="Q1021" s="309">
        <f t="shared" ref="Q1021:Q1024" si="2489">J1021/12</f>
        <v>1666.6666666666667</v>
      </c>
      <c r="R1021" s="309">
        <f t="shared" ref="R1021:R1024" si="2490">J1021/12</f>
        <v>1666.6666666666667</v>
      </c>
      <c r="S1021" s="309">
        <f t="shared" ref="S1021:S1024" si="2491">J1021/12</f>
        <v>1666.6666666666667</v>
      </c>
      <c r="T1021" s="309">
        <f t="shared" ref="T1021:T1024" si="2492">J1021/12</f>
        <v>1666.6666666666667</v>
      </c>
      <c r="U1021" s="309">
        <f t="shared" ref="U1021:U1024" si="2493">J1021/12</f>
        <v>1666.6666666666667</v>
      </c>
      <c r="V1021" s="309">
        <f t="shared" ref="V1021:V1024" si="2494">J1021/12</f>
        <v>1666.6666666666667</v>
      </c>
    </row>
    <row r="1022" spans="1:22" ht="15" customHeight="1" x14ac:dyDescent="0.25">
      <c r="A1022" s="41"/>
      <c r="B1022" s="41"/>
      <c r="C1022" s="41"/>
      <c r="D1022" s="43"/>
      <c r="E1022" s="41"/>
      <c r="F1022" s="43" t="s">
        <v>324</v>
      </c>
      <c r="G1022" s="275"/>
      <c r="H1022" s="45"/>
      <c r="I1022" s="109" t="s">
        <v>1083</v>
      </c>
      <c r="J1022" s="291">
        <v>20000</v>
      </c>
      <c r="K1022" s="309">
        <f t="shared" si="2483"/>
        <v>1666.6666666666667</v>
      </c>
      <c r="L1022" s="309">
        <f t="shared" si="2484"/>
        <v>1666.6666666666667</v>
      </c>
      <c r="M1022" s="309">
        <f t="shared" si="2485"/>
        <v>1666.6666666666667</v>
      </c>
      <c r="N1022" s="309">
        <f t="shared" si="2486"/>
        <v>1666.6666666666667</v>
      </c>
      <c r="O1022" s="309">
        <f t="shared" si="2487"/>
        <v>1666.6666666666667</v>
      </c>
      <c r="P1022" s="309">
        <f t="shared" si="2488"/>
        <v>1666.6666666666667</v>
      </c>
      <c r="Q1022" s="309">
        <f t="shared" si="2489"/>
        <v>1666.6666666666667</v>
      </c>
      <c r="R1022" s="309">
        <f t="shared" si="2490"/>
        <v>1666.6666666666667</v>
      </c>
      <c r="S1022" s="309">
        <f t="shared" si="2491"/>
        <v>1666.6666666666667</v>
      </c>
      <c r="T1022" s="309">
        <f t="shared" si="2492"/>
        <v>1666.6666666666667</v>
      </c>
      <c r="U1022" s="309">
        <f t="shared" si="2493"/>
        <v>1666.6666666666667</v>
      </c>
      <c r="V1022" s="309">
        <f t="shared" si="2494"/>
        <v>1666.6666666666667</v>
      </c>
    </row>
    <row r="1023" spans="1:22" ht="15" customHeight="1" x14ac:dyDescent="0.25">
      <c r="A1023" s="41"/>
      <c r="B1023" s="41"/>
      <c r="C1023" s="41"/>
      <c r="D1023" s="43"/>
      <c r="E1023" s="41"/>
      <c r="F1023" s="43"/>
      <c r="G1023" s="275"/>
      <c r="H1023" s="45"/>
      <c r="I1023" s="50" t="s">
        <v>833</v>
      </c>
      <c r="J1023" s="293">
        <f>SUM(J1016:J1022)-J1021</f>
        <v>120000</v>
      </c>
      <c r="K1023" s="312">
        <f t="shared" si="2483"/>
        <v>10000</v>
      </c>
      <c r="L1023" s="312">
        <f t="shared" si="2484"/>
        <v>10000</v>
      </c>
      <c r="M1023" s="312">
        <f t="shared" si="2485"/>
        <v>10000</v>
      </c>
      <c r="N1023" s="312">
        <f t="shared" si="2486"/>
        <v>10000</v>
      </c>
      <c r="O1023" s="312">
        <f t="shared" si="2487"/>
        <v>10000</v>
      </c>
      <c r="P1023" s="312">
        <f t="shared" si="2488"/>
        <v>10000</v>
      </c>
      <c r="Q1023" s="312">
        <f t="shared" si="2489"/>
        <v>10000</v>
      </c>
      <c r="R1023" s="312">
        <f t="shared" si="2490"/>
        <v>10000</v>
      </c>
      <c r="S1023" s="312">
        <f t="shared" si="2491"/>
        <v>10000</v>
      </c>
      <c r="T1023" s="312">
        <f t="shared" si="2492"/>
        <v>10000</v>
      </c>
      <c r="U1023" s="312">
        <f t="shared" si="2493"/>
        <v>10000</v>
      </c>
      <c r="V1023" s="312">
        <f t="shared" si="2494"/>
        <v>10000</v>
      </c>
    </row>
    <row r="1024" spans="1:22" ht="15" customHeight="1" x14ac:dyDescent="0.25">
      <c r="A1024" s="41"/>
      <c r="B1024" s="41"/>
      <c r="C1024" s="41"/>
      <c r="D1024" s="43"/>
      <c r="E1024" s="41"/>
      <c r="F1024" s="43"/>
      <c r="G1024" s="275"/>
      <c r="H1024" s="45"/>
      <c r="I1024" s="53" t="s">
        <v>438</v>
      </c>
      <c r="J1024" s="294">
        <f>J1003+J1015+J1023</f>
        <v>9898396.8800000027</v>
      </c>
      <c r="K1024" s="326">
        <f t="shared" si="2483"/>
        <v>824866.40666666685</v>
      </c>
      <c r="L1024" s="326">
        <f t="shared" si="2484"/>
        <v>824866.40666666685</v>
      </c>
      <c r="M1024" s="326">
        <f t="shared" si="2485"/>
        <v>824866.40666666685</v>
      </c>
      <c r="N1024" s="326">
        <f t="shared" si="2486"/>
        <v>824866.40666666685</v>
      </c>
      <c r="O1024" s="326">
        <f t="shared" si="2487"/>
        <v>824866.40666666685</v>
      </c>
      <c r="P1024" s="326">
        <f t="shared" si="2488"/>
        <v>824866.40666666685</v>
      </c>
      <c r="Q1024" s="326">
        <f t="shared" si="2489"/>
        <v>824866.40666666685</v>
      </c>
      <c r="R1024" s="326">
        <f t="shared" si="2490"/>
        <v>824866.40666666685</v>
      </c>
      <c r="S1024" s="326">
        <f t="shared" si="2491"/>
        <v>824866.40666666685</v>
      </c>
      <c r="T1024" s="326">
        <f t="shared" si="2492"/>
        <v>824866.40666666685</v>
      </c>
      <c r="U1024" s="326">
        <f t="shared" si="2493"/>
        <v>824866.40666666685</v>
      </c>
      <c r="V1024" s="326">
        <f t="shared" si="2494"/>
        <v>824866.40666666685</v>
      </c>
    </row>
    <row r="1025" spans="1:22" ht="15" customHeight="1" x14ac:dyDescent="0.25">
      <c r="A1025" s="38" t="s">
        <v>289</v>
      </c>
      <c r="B1025" s="51"/>
      <c r="C1025" s="13"/>
      <c r="D1025" s="39"/>
      <c r="E1025" s="13"/>
      <c r="F1025" s="13"/>
      <c r="G1025" s="277"/>
      <c r="H1025" s="40"/>
      <c r="I1025" s="55"/>
      <c r="J1025" s="13"/>
      <c r="K1025" s="311"/>
      <c r="L1025" s="311"/>
      <c r="M1025" s="311"/>
      <c r="N1025" s="311"/>
      <c r="O1025" s="311"/>
      <c r="P1025" s="311"/>
      <c r="Q1025" s="311"/>
      <c r="R1025" s="311"/>
      <c r="S1025" s="311"/>
      <c r="T1025" s="311"/>
      <c r="U1025" s="311"/>
      <c r="V1025" s="311"/>
    </row>
    <row r="1026" spans="1:22" ht="15" customHeight="1" x14ac:dyDescent="0.25">
      <c r="A1026" s="41"/>
      <c r="B1026" s="41"/>
      <c r="C1026" s="41"/>
      <c r="D1026" s="43"/>
      <c r="E1026" s="41"/>
      <c r="F1026" s="44">
        <v>1000</v>
      </c>
      <c r="G1026" s="275"/>
      <c r="H1026" s="45"/>
      <c r="I1026" s="108" t="s">
        <v>326</v>
      </c>
      <c r="J1026" s="291"/>
      <c r="K1026" s="42"/>
      <c r="L1026" s="42"/>
      <c r="M1026" s="42"/>
      <c r="N1026" s="42"/>
      <c r="O1026" s="42"/>
      <c r="P1026" s="42"/>
      <c r="Q1026" s="42"/>
      <c r="R1026" s="42"/>
      <c r="S1026" s="42"/>
      <c r="T1026" s="42"/>
      <c r="U1026" s="42"/>
      <c r="V1026" s="42"/>
    </row>
    <row r="1027" spans="1:22" ht="15" customHeight="1" x14ac:dyDescent="0.25">
      <c r="A1027" s="41"/>
      <c r="B1027" s="41"/>
      <c r="C1027" s="41"/>
      <c r="D1027" s="43"/>
      <c r="E1027" s="41"/>
      <c r="F1027" s="44">
        <v>1100</v>
      </c>
      <c r="G1027" s="275"/>
      <c r="H1027" s="45"/>
      <c r="I1027" s="108" t="s">
        <v>327</v>
      </c>
      <c r="J1027" s="291"/>
      <c r="K1027" s="42"/>
      <c r="L1027" s="42"/>
      <c r="M1027" s="42"/>
      <c r="N1027" s="42"/>
      <c r="O1027" s="42"/>
      <c r="P1027" s="42"/>
      <c r="Q1027" s="42"/>
      <c r="R1027" s="42"/>
      <c r="S1027" s="42"/>
      <c r="T1027" s="42"/>
      <c r="U1027" s="42"/>
      <c r="V1027" s="42"/>
    </row>
    <row r="1028" spans="1:22" ht="15" customHeight="1" x14ac:dyDescent="0.25">
      <c r="A1028" s="41" t="s">
        <v>321</v>
      </c>
      <c r="B1028" s="114">
        <v>1525811100</v>
      </c>
      <c r="C1028" s="41">
        <v>31111</v>
      </c>
      <c r="D1028" s="43" t="s">
        <v>1398</v>
      </c>
      <c r="E1028" s="41" t="s">
        <v>439</v>
      </c>
      <c r="F1028" s="41">
        <v>1131</v>
      </c>
      <c r="G1028" s="275" t="s">
        <v>341</v>
      </c>
      <c r="H1028" s="45" t="s">
        <v>436</v>
      </c>
      <c r="I1028" s="109" t="s">
        <v>325</v>
      </c>
      <c r="J1028" s="291">
        <f>Nómina!T315</f>
        <v>1049604</v>
      </c>
      <c r="K1028" s="309">
        <f t="shared" ref="K1028:K1031" si="2495">J1028/12</f>
        <v>87467</v>
      </c>
      <c r="L1028" s="309">
        <f t="shared" ref="L1028:L1031" si="2496">J1028/12</f>
        <v>87467</v>
      </c>
      <c r="M1028" s="309">
        <f t="shared" ref="M1028:M1031" si="2497">J1028/12</f>
        <v>87467</v>
      </c>
      <c r="N1028" s="309">
        <f t="shared" ref="N1028:N1031" si="2498">J1028/12</f>
        <v>87467</v>
      </c>
      <c r="O1028" s="309">
        <f t="shared" ref="O1028:O1031" si="2499">J1028/12</f>
        <v>87467</v>
      </c>
      <c r="P1028" s="309">
        <f t="shared" ref="P1028:P1031" si="2500">J1028/12</f>
        <v>87467</v>
      </c>
      <c r="Q1028" s="309">
        <f t="shared" ref="Q1028:Q1031" si="2501">J1028/12</f>
        <v>87467</v>
      </c>
      <c r="R1028" s="309">
        <f t="shared" ref="R1028:R1031" si="2502">J1028/12</f>
        <v>87467</v>
      </c>
      <c r="S1028" s="309">
        <f t="shared" ref="S1028:S1031" si="2503">J1028/12</f>
        <v>87467</v>
      </c>
      <c r="T1028" s="309">
        <f t="shared" ref="T1028:T1031" si="2504">J1028/12</f>
        <v>87467</v>
      </c>
      <c r="U1028" s="309">
        <f t="shared" ref="U1028:U1031" si="2505">J1028/12</f>
        <v>87467</v>
      </c>
      <c r="V1028" s="309">
        <f t="shared" ref="V1028:V1031" si="2506">J1028/12</f>
        <v>87467</v>
      </c>
    </row>
    <row r="1029" spans="1:22" ht="15" customHeight="1" x14ac:dyDescent="0.25">
      <c r="A1029" s="41" t="s">
        <v>321</v>
      </c>
      <c r="B1029" s="114">
        <v>1525811100</v>
      </c>
      <c r="C1029" s="41">
        <v>31111</v>
      </c>
      <c r="D1029" s="43" t="s">
        <v>1398</v>
      </c>
      <c r="E1029" s="41" t="s">
        <v>439</v>
      </c>
      <c r="F1029" s="41">
        <v>1132</v>
      </c>
      <c r="G1029" s="275" t="s">
        <v>341</v>
      </c>
      <c r="H1029" s="45" t="s">
        <v>436</v>
      </c>
      <c r="I1029" s="109" t="s">
        <v>335</v>
      </c>
      <c r="J1029" s="291">
        <f>Nómina!U315</f>
        <v>104960.40000000002</v>
      </c>
      <c r="K1029" s="309">
        <f t="shared" si="2495"/>
        <v>8746.7000000000025</v>
      </c>
      <c r="L1029" s="309">
        <f t="shared" si="2496"/>
        <v>8746.7000000000025</v>
      </c>
      <c r="M1029" s="309">
        <f t="shared" si="2497"/>
        <v>8746.7000000000025</v>
      </c>
      <c r="N1029" s="309">
        <f t="shared" si="2498"/>
        <v>8746.7000000000025</v>
      </c>
      <c r="O1029" s="309">
        <f t="shared" si="2499"/>
        <v>8746.7000000000025</v>
      </c>
      <c r="P1029" s="309">
        <f t="shared" si="2500"/>
        <v>8746.7000000000025</v>
      </c>
      <c r="Q1029" s="309">
        <f t="shared" si="2501"/>
        <v>8746.7000000000025</v>
      </c>
      <c r="R1029" s="309">
        <f t="shared" si="2502"/>
        <v>8746.7000000000025</v>
      </c>
      <c r="S1029" s="309">
        <f t="shared" si="2503"/>
        <v>8746.7000000000025</v>
      </c>
      <c r="T1029" s="309">
        <f t="shared" si="2504"/>
        <v>8746.7000000000025</v>
      </c>
      <c r="U1029" s="309">
        <f t="shared" si="2505"/>
        <v>8746.7000000000025</v>
      </c>
      <c r="V1029" s="309">
        <f t="shared" si="2506"/>
        <v>8746.7000000000025</v>
      </c>
    </row>
    <row r="1030" spans="1:22" ht="15" customHeight="1" x14ac:dyDescent="0.25">
      <c r="A1030" s="41" t="s">
        <v>321</v>
      </c>
      <c r="B1030" s="114">
        <v>1525811100</v>
      </c>
      <c r="C1030" s="41">
        <v>31111</v>
      </c>
      <c r="D1030" s="43" t="s">
        <v>1398</v>
      </c>
      <c r="E1030" s="41" t="s">
        <v>439</v>
      </c>
      <c r="F1030" s="41">
        <v>1133</v>
      </c>
      <c r="G1030" s="275" t="s">
        <v>341</v>
      </c>
      <c r="H1030" s="45" t="s">
        <v>436</v>
      </c>
      <c r="I1030" s="111" t="s">
        <v>336</v>
      </c>
      <c r="J1030" s="291">
        <f>Nómina!V315</f>
        <v>104960.40000000002</v>
      </c>
      <c r="K1030" s="309">
        <f t="shared" si="2495"/>
        <v>8746.7000000000025</v>
      </c>
      <c r="L1030" s="309">
        <f t="shared" si="2496"/>
        <v>8746.7000000000025</v>
      </c>
      <c r="M1030" s="309">
        <f t="shared" si="2497"/>
        <v>8746.7000000000025</v>
      </c>
      <c r="N1030" s="309">
        <f t="shared" si="2498"/>
        <v>8746.7000000000025</v>
      </c>
      <c r="O1030" s="309">
        <f t="shared" si="2499"/>
        <v>8746.7000000000025</v>
      </c>
      <c r="P1030" s="309">
        <f t="shared" si="2500"/>
        <v>8746.7000000000025</v>
      </c>
      <c r="Q1030" s="309">
        <f t="shared" si="2501"/>
        <v>8746.7000000000025</v>
      </c>
      <c r="R1030" s="309">
        <f t="shared" si="2502"/>
        <v>8746.7000000000025</v>
      </c>
      <c r="S1030" s="309">
        <f t="shared" si="2503"/>
        <v>8746.7000000000025</v>
      </c>
      <c r="T1030" s="309">
        <f t="shared" si="2504"/>
        <v>8746.7000000000025</v>
      </c>
      <c r="U1030" s="309">
        <f t="shared" si="2505"/>
        <v>8746.7000000000025</v>
      </c>
      <c r="V1030" s="309">
        <f t="shared" si="2506"/>
        <v>8746.7000000000025</v>
      </c>
    </row>
    <row r="1031" spans="1:22" ht="15" customHeight="1" x14ac:dyDescent="0.25">
      <c r="A1031" s="41" t="s">
        <v>321</v>
      </c>
      <c r="B1031" s="114">
        <v>1525811100</v>
      </c>
      <c r="C1031" s="41">
        <v>31111</v>
      </c>
      <c r="D1031" s="43" t="s">
        <v>1398</v>
      </c>
      <c r="E1031" s="41" t="s">
        <v>439</v>
      </c>
      <c r="F1031" s="41">
        <v>1134</v>
      </c>
      <c r="G1031" s="275" t="s">
        <v>341</v>
      </c>
      <c r="H1031" s="45" t="s">
        <v>436</v>
      </c>
      <c r="I1031" s="111" t="s">
        <v>337</v>
      </c>
      <c r="J1031" s="291">
        <f>Nómina!W315</f>
        <v>104960.40000000002</v>
      </c>
      <c r="K1031" s="309">
        <f t="shared" si="2495"/>
        <v>8746.7000000000025</v>
      </c>
      <c r="L1031" s="309">
        <f t="shared" si="2496"/>
        <v>8746.7000000000025</v>
      </c>
      <c r="M1031" s="309">
        <f t="shared" si="2497"/>
        <v>8746.7000000000025</v>
      </c>
      <c r="N1031" s="309">
        <f t="shared" si="2498"/>
        <v>8746.7000000000025</v>
      </c>
      <c r="O1031" s="309">
        <f t="shared" si="2499"/>
        <v>8746.7000000000025</v>
      </c>
      <c r="P1031" s="309">
        <f t="shared" si="2500"/>
        <v>8746.7000000000025</v>
      </c>
      <c r="Q1031" s="309">
        <f t="shared" si="2501"/>
        <v>8746.7000000000025</v>
      </c>
      <c r="R1031" s="309">
        <f t="shared" si="2502"/>
        <v>8746.7000000000025</v>
      </c>
      <c r="S1031" s="309">
        <f t="shared" si="2503"/>
        <v>8746.7000000000025</v>
      </c>
      <c r="T1031" s="309">
        <f t="shared" si="2504"/>
        <v>8746.7000000000025</v>
      </c>
      <c r="U1031" s="309">
        <f t="shared" si="2505"/>
        <v>8746.7000000000025</v>
      </c>
      <c r="V1031" s="309">
        <f t="shared" si="2506"/>
        <v>8746.7000000000025</v>
      </c>
    </row>
    <row r="1032" spans="1:22" ht="15" customHeight="1" x14ac:dyDescent="0.25">
      <c r="A1032" s="41"/>
      <c r="B1032" s="114"/>
      <c r="C1032" s="41"/>
      <c r="D1032" s="43"/>
      <c r="E1032" s="41"/>
      <c r="F1032" s="44">
        <v>1300</v>
      </c>
      <c r="G1032" s="275"/>
      <c r="H1032" s="45"/>
      <c r="I1032" s="108" t="s">
        <v>328</v>
      </c>
      <c r="J1032" s="291"/>
      <c r="K1032" s="42"/>
      <c r="L1032" s="42"/>
      <c r="M1032" s="42"/>
      <c r="N1032" s="42"/>
      <c r="O1032" s="42"/>
      <c r="P1032" s="42"/>
      <c r="Q1032" s="42"/>
      <c r="R1032" s="42"/>
      <c r="S1032" s="42"/>
      <c r="T1032" s="42"/>
      <c r="U1032" s="42"/>
      <c r="V1032" s="42"/>
    </row>
    <row r="1033" spans="1:22" ht="15" customHeight="1" x14ac:dyDescent="0.25">
      <c r="A1033" s="41" t="s">
        <v>321</v>
      </c>
      <c r="B1033" s="114">
        <v>1525811100</v>
      </c>
      <c r="C1033" s="41">
        <v>31111</v>
      </c>
      <c r="D1033" s="43" t="s">
        <v>1398</v>
      </c>
      <c r="E1033" s="41" t="s">
        <v>439</v>
      </c>
      <c r="F1033" s="41">
        <v>1321</v>
      </c>
      <c r="G1033" s="275" t="s">
        <v>341</v>
      </c>
      <c r="H1033" s="45" t="s">
        <v>436</v>
      </c>
      <c r="I1033" s="109" t="s">
        <v>329</v>
      </c>
      <c r="J1033" s="291">
        <f>Nómina!Y315</f>
        <v>22429.893698630138</v>
      </c>
      <c r="K1033" s="309">
        <f t="shared" ref="K1033:K1035" si="2507">J1033/12</f>
        <v>1869.1578082191782</v>
      </c>
      <c r="L1033" s="309">
        <f t="shared" ref="L1033:L1035" si="2508">J1033/12</f>
        <v>1869.1578082191782</v>
      </c>
      <c r="M1033" s="309">
        <f t="shared" ref="M1033:M1035" si="2509">J1033/12</f>
        <v>1869.1578082191782</v>
      </c>
      <c r="N1033" s="309">
        <f t="shared" ref="N1033:N1035" si="2510">J1033/12</f>
        <v>1869.1578082191782</v>
      </c>
      <c r="O1033" s="309">
        <f t="shared" ref="O1033:O1035" si="2511">J1033/12</f>
        <v>1869.1578082191782</v>
      </c>
      <c r="P1033" s="309">
        <f t="shared" ref="P1033:P1035" si="2512">J1033/12</f>
        <v>1869.1578082191782</v>
      </c>
      <c r="Q1033" s="309">
        <f t="shared" ref="Q1033:Q1035" si="2513">J1033/12</f>
        <v>1869.1578082191782</v>
      </c>
      <c r="R1033" s="309">
        <f t="shared" ref="R1033:R1035" si="2514">J1033/12</f>
        <v>1869.1578082191782</v>
      </c>
      <c r="S1033" s="309">
        <f t="shared" ref="S1033:S1035" si="2515">J1033/12</f>
        <v>1869.1578082191782</v>
      </c>
      <c r="T1033" s="309">
        <f t="shared" ref="T1033:T1035" si="2516">J1033/12</f>
        <v>1869.1578082191782</v>
      </c>
      <c r="U1033" s="309">
        <f t="shared" ref="U1033:U1035" si="2517">J1033/12</f>
        <v>1869.1578082191782</v>
      </c>
      <c r="V1033" s="309">
        <f t="shared" ref="V1033:V1035" si="2518">J1033/12</f>
        <v>1869.1578082191782</v>
      </c>
    </row>
    <row r="1034" spans="1:22" ht="15" customHeight="1" x14ac:dyDescent="0.25">
      <c r="A1034" s="41" t="s">
        <v>321</v>
      </c>
      <c r="B1034" s="114">
        <v>1525811100</v>
      </c>
      <c r="C1034" s="41">
        <v>31111</v>
      </c>
      <c r="D1034" s="43" t="s">
        <v>1398</v>
      </c>
      <c r="E1034" s="41" t="s">
        <v>439</v>
      </c>
      <c r="F1034" s="41">
        <v>1323</v>
      </c>
      <c r="G1034" s="275" t="s">
        <v>341</v>
      </c>
      <c r="H1034" s="45" t="s">
        <v>436</v>
      </c>
      <c r="I1034" s="109" t="s">
        <v>330</v>
      </c>
      <c r="J1034" s="291">
        <f>Nómina!Z315</f>
        <v>149532.62465753424</v>
      </c>
      <c r="K1034" s="309">
        <f t="shared" si="2507"/>
        <v>12461.05205479452</v>
      </c>
      <c r="L1034" s="309">
        <f t="shared" si="2508"/>
        <v>12461.05205479452</v>
      </c>
      <c r="M1034" s="309">
        <f t="shared" si="2509"/>
        <v>12461.05205479452</v>
      </c>
      <c r="N1034" s="309">
        <f t="shared" si="2510"/>
        <v>12461.05205479452</v>
      </c>
      <c r="O1034" s="309">
        <f t="shared" si="2511"/>
        <v>12461.05205479452</v>
      </c>
      <c r="P1034" s="309">
        <f t="shared" si="2512"/>
        <v>12461.05205479452</v>
      </c>
      <c r="Q1034" s="309">
        <f t="shared" si="2513"/>
        <v>12461.05205479452</v>
      </c>
      <c r="R1034" s="309">
        <f t="shared" si="2514"/>
        <v>12461.05205479452</v>
      </c>
      <c r="S1034" s="309">
        <f t="shared" si="2515"/>
        <v>12461.05205479452</v>
      </c>
      <c r="T1034" s="309">
        <f t="shared" si="2516"/>
        <v>12461.05205479452</v>
      </c>
      <c r="U1034" s="309">
        <f t="shared" si="2517"/>
        <v>12461.05205479452</v>
      </c>
      <c r="V1034" s="309">
        <f t="shared" si="2518"/>
        <v>12461.05205479452</v>
      </c>
    </row>
    <row r="1035" spans="1:22" ht="15" customHeight="1" x14ac:dyDescent="0.25">
      <c r="A1035" s="41"/>
      <c r="B1035" s="41"/>
      <c r="C1035" s="41"/>
      <c r="D1035" s="43"/>
      <c r="E1035" s="41"/>
      <c r="F1035" s="41"/>
      <c r="G1035" s="275"/>
      <c r="H1035" s="45"/>
      <c r="I1035" s="50" t="s">
        <v>338</v>
      </c>
      <c r="J1035" s="293">
        <f>SUM(J1026:J1034)</f>
        <v>1536447.7183561642</v>
      </c>
      <c r="K1035" s="312">
        <f t="shared" si="2507"/>
        <v>128037.30986301368</v>
      </c>
      <c r="L1035" s="312">
        <f t="shared" si="2508"/>
        <v>128037.30986301368</v>
      </c>
      <c r="M1035" s="312">
        <f t="shared" si="2509"/>
        <v>128037.30986301368</v>
      </c>
      <c r="N1035" s="312">
        <f t="shared" si="2510"/>
        <v>128037.30986301368</v>
      </c>
      <c r="O1035" s="312">
        <f t="shared" si="2511"/>
        <v>128037.30986301368</v>
      </c>
      <c r="P1035" s="312">
        <f t="shared" si="2512"/>
        <v>128037.30986301368</v>
      </c>
      <c r="Q1035" s="312">
        <f t="shared" si="2513"/>
        <v>128037.30986301368</v>
      </c>
      <c r="R1035" s="312">
        <f t="shared" si="2514"/>
        <v>128037.30986301368</v>
      </c>
      <c r="S1035" s="312">
        <f t="shared" si="2515"/>
        <v>128037.30986301368</v>
      </c>
      <c r="T1035" s="312">
        <f t="shared" si="2516"/>
        <v>128037.30986301368</v>
      </c>
      <c r="U1035" s="312">
        <f t="shared" si="2517"/>
        <v>128037.30986301368</v>
      </c>
      <c r="V1035" s="312">
        <f t="shared" si="2518"/>
        <v>128037.30986301368</v>
      </c>
    </row>
    <row r="1036" spans="1:22" ht="15" customHeight="1" x14ac:dyDescent="0.25">
      <c r="A1036" s="41"/>
      <c r="B1036" s="41"/>
      <c r="C1036" s="41"/>
      <c r="D1036" s="43"/>
      <c r="E1036" s="41"/>
      <c r="F1036" s="104" t="s">
        <v>816</v>
      </c>
      <c r="G1036" s="275"/>
      <c r="H1036" s="45"/>
      <c r="I1036" s="108" t="s">
        <v>817</v>
      </c>
      <c r="J1036" s="291"/>
      <c r="K1036" s="42"/>
      <c r="L1036" s="42"/>
      <c r="M1036" s="42"/>
      <c r="N1036" s="42"/>
      <c r="O1036" s="42"/>
      <c r="P1036" s="42"/>
      <c r="Q1036" s="42"/>
      <c r="R1036" s="42"/>
      <c r="S1036" s="42"/>
      <c r="T1036" s="42"/>
      <c r="U1036" s="42"/>
      <c r="V1036" s="42"/>
    </row>
    <row r="1037" spans="1:22" ht="15" customHeight="1" x14ac:dyDescent="0.25">
      <c r="A1037" s="41"/>
      <c r="B1037" s="41"/>
      <c r="C1037" s="41"/>
      <c r="D1037" s="43"/>
      <c r="E1037" s="41"/>
      <c r="F1037" s="104" t="s">
        <v>919</v>
      </c>
      <c r="G1037" s="275"/>
      <c r="H1037" s="45"/>
      <c r="I1037" s="108" t="s">
        <v>927</v>
      </c>
      <c r="J1037" s="291"/>
      <c r="K1037" s="42"/>
      <c r="L1037" s="42"/>
      <c r="M1037" s="42"/>
      <c r="N1037" s="42"/>
      <c r="O1037" s="42"/>
      <c r="P1037" s="42"/>
      <c r="Q1037" s="42"/>
      <c r="R1037" s="42"/>
      <c r="S1037" s="42"/>
      <c r="T1037" s="42"/>
      <c r="U1037" s="42"/>
      <c r="V1037" s="42"/>
    </row>
    <row r="1038" spans="1:22" ht="15" customHeight="1" x14ac:dyDescent="0.25">
      <c r="A1038" s="41" t="s">
        <v>321</v>
      </c>
      <c r="B1038" s="126">
        <v>1125100000</v>
      </c>
      <c r="C1038" s="41">
        <v>31111</v>
      </c>
      <c r="D1038" s="43" t="s">
        <v>1398</v>
      </c>
      <c r="E1038" s="41" t="s">
        <v>439</v>
      </c>
      <c r="F1038" s="43" t="s">
        <v>1122</v>
      </c>
      <c r="G1038" s="275" t="s">
        <v>341</v>
      </c>
      <c r="H1038" s="45" t="s">
        <v>436</v>
      </c>
      <c r="I1038" s="109" t="s">
        <v>822</v>
      </c>
      <c r="J1038" s="291">
        <v>5000</v>
      </c>
      <c r="K1038" s="309">
        <f t="shared" ref="K1038:K1039" si="2519">J1038/12</f>
        <v>416.66666666666669</v>
      </c>
      <c r="L1038" s="309">
        <f t="shared" ref="L1038:L1039" si="2520">J1038/12</f>
        <v>416.66666666666669</v>
      </c>
      <c r="M1038" s="309">
        <f t="shared" ref="M1038:M1039" si="2521">J1038/12</f>
        <v>416.66666666666669</v>
      </c>
      <c r="N1038" s="309">
        <f t="shared" ref="N1038:N1039" si="2522">J1038/12</f>
        <v>416.66666666666669</v>
      </c>
      <c r="O1038" s="309">
        <f t="shared" ref="O1038:O1039" si="2523">J1038/12</f>
        <v>416.66666666666669</v>
      </c>
      <c r="P1038" s="309">
        <f t="shared" ref="P1038:P1039" si="2524">J1038/12</f>
        <v>416.66666666666669</v>
      </c>
      <c r="Q1038" s="309">
        <f t="shared" ref="Q1038:Q1039" si="2525">J1038/12</f>
        <v>416.66666666666669</v>
      </c>
      <c r="R1038" s="309">
        <f t="shared" ref="R1038:R1039" si="2526">J1038/12</f>
        <v>416.66666666666669</v>
      </c>
      <c r="S1038" s="309">
        <f t="shared" ref="S1038:S1039" si="2527">J1038/12</f>
        <v>416.66666666666669</v>
      </c>
      <c r="T1038" s="309">
        <f t="shared" ref="T1038:T1039" si="2528">J1038/12</f>
        <v>416.66666666666669</v>
      </c>
      <c r="U1038" s="309">
        <f t="shared" ref="U1038:U1039" si="2529">J1038/12</f>
        <v>416.66666666666669</v>
      </c>
      <c r="V1038" s="309">
        <f t="shared" ref="V1038:V1039" si="2530">J1038/12</f>
        <v>416.66666666666669</v>
      </c>
    </row>
    <row r="1039" spans="1:22" ht="15" customHeight="1" x14ac:dyDescent="0.25">
      <c r="A1039" s="41"/>
      <c r="B1039" s="41"/>
      <c r="C1039" s="41"/>
      <c r="D1039" s="43"/>
      <c r="E1039" s="41"/>
      <c r="F1039" s="43"/>
      <c r="G1039" s="275"/>
      <c r="H1039" s="45"/>
      <c r="I1039" s="50" t="s">
        <v>825</v>
      </c>
      <c r="J1039" s="293">
        <f>SUM(J1036:J1038)</f>
        <v>5000</v>
      </c>
      <c r="K1039" s="312">
        <f t="shared" si="2519"/>
        <v>416.66666666666669</v>
      </c>
      <c r="L1039" s="312">
        <f t="shared" si="2520"/>
        <v>416.66666666666669</v>
      </c>
      <c r="M1039" s="312">
        <f t="shared" si="2521"/>
        <v>416.66666666666669</v>
      </c>
      <c r="N1039" s="312">
        <f t="shared" si="2522"/>
        <v>416.66666666666669</v>
      </c>
      <c r="O1039" s="312">
        <f t="shared" si="2523"/>
        <v>416.66666666666669</v>
      </c>
      <c r="P1039" s="312">
        <f t="shared" si="2524"/>
        <v>416.66666666666669</v>
      </c>
      <c r="Q1039" s="312">
        <f t="shared" si="2525"/>
        <v>416.66666666666669</v>
      </c>
      <c r="R1039" s="312">
        <f t="shared" si="2526"/>
        <v>416.66666666666669</v>
      </c>
      <c r="S1039" s="312">
        <f t="shared" si="2527"/>
        <v>416.66666666666669</v>
      </c>
      <c r="T1039" s="312">
        <f t="shared" si="2528"/>
        <v>416.66666666666669</v>
      </c>
      <c r="U1039" s="312">
        <f t="shared" si="2529"/>
        <v>416.66666666666669</v>
      </c>
      <c r="V1039" s="312">
        <f t="shared" si="2530"/>
        <v>416.66666666666669</v>
      </c>
    </row>
    <row r="1040" spans="1:22" ht="15" customHeight="1" x14ac:dyDescent="0.25">
      <c r="A1040" s="41"/>
      <c r="B1040" s="41"/>
      <c r="C1040" s="41"/>
      <c r="D1040" s="43"/>
      <c r="E1040" s="41"/>
      <c r="F1040" s="104" t="s">
        <v>811</v>
      </c>
      <c r="G1040" s="275"/>
      <c r="H1040" s="45"/>
      <c r="I1040" s="108" t="s">
        <v>812</v>
      </c>
      <c r="J1040" s="291"/>
      <c r="K1040" s="42"/>
      <c r="L1040" s="42"/>
      <c r="M1040" s="42"/>
      <c r="N1040" s="42"/>
      <c r="O1040" s="42"/>
      <c r="P1040" s="42"/>
      <c r="Q1040" s="42"/>
      <c r="R1040" s="42"/>
      <c r="S1040" s="42"/>
      <c r="T1040" s="42"/>
      <c r="U1040" s="42"/>
      <c r="V1040" s="42"/>
    </row>
    <row r="1041" spans="1:22" ht="15" customHeight="1" x14ac:dyDescent="0.25">
      <c r="A1041" s="41"/>
      <c r="B1041" s="41"/>
      <c r="C1041" s="41"/>
      <c r="D1041" s="43"/>
      <c r="E1041" s="41"/>
      <c r="F1041" s="104" t="s">
        <v>880</v>
      </c>
      <c r="G1041" s="275"/>
      <c r="H1041" s="45"/>
      <c r="I1041" s="108" t="s">
        <v>828</v>
      </c>
      <c r="J1041" s="291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</row>
    <row r="1042" spans="1:22" ht="15" customHeight="1" x14ac:dyDescent="0.25">
      <c r="A1042" s="41" t="s">
        <v>321</v>
      </c>
      <c r="B1042" s="126">
        <v>1125100000</v>
      </c>
      <c r="C1042" s="41">
        <v>31111</v>
      </c>
      <c r="D1042" s="43" t="s">
        <v>1398</v>
      </c>
      <c r="E1042" s="41" t="s">
        <v>439</v>
      </c>
      <c r="F1042" s="43" t="s">
        <v>1140</v>
      </c>
      <c r="G1042" s="275" t="s">
        <v>341</v>
      </c>
      <c r="H1042" s="45" t="s">
        <v>436</v>
      </c>
      <c r="I1042" s="109" t="s">
        <v>830</v>
      </c>
      <c r="J1042" s="291">
        <v>3000</v>
      </c>
      <c r="K1042" s="309">
        <f t="shared" ref="K1042:K1043" si="2531">J1042/12</f>
        <v>250</v>
      </c>
      <c r="L1042" s="309">
        <f t="shared" ref="L1042:L1043" si="2532">J1042/12</f>
        <v>250</v>
      </c>
      <c r="M1042" s="309">
        <f t="shared" ref="M1042:M1043" si="2533">J1042/12</f>
        <v>250</v>
      </c>
      <c r="N1042" s="309">
        <f t="shared" ref="N1042:N1043" si="2534">J1042/12</f>
        <v>250</v>
      </c>
      <c r="O1042" s="309">
        <f t="shared" ref="O1042:O1043" si="2535">J1042/12</f>
        <v>250</v>
      </c>
      <c r="P1042" s="309">
        <f t="shared" ref="P1042:P1043" si="2536">J1042/12</f>
        <v>250</v>
      </c>
      <c r="Q1042" s="309">
        <f t="shared" ref="Q1042:Q1043" si="2537">J1042/12</f>
        <v>250</v>
      </c>
      <c r="R1042" s="309">
        <f t="shared" ref="R1042:R1043" si="2538">J1042/12</f>
        <v>250</v>
      </c>
      <c r="S1042" s="309">
        <f t="shared" ref="S1042:S1043" si="2539">J1042/12</f>
        <v>250</v>
      </c>
      <c r="T1042" s="309">
        <f t="shared" ref="T1042:T1043" si="2540">J1042/12</f>
        <v>250</v>
      </c>
      <c r="U1042" s="309">
        <f t="shared" ref="U1042:U1043" si="2541">J1042/12</f>
        <v>250</v>
      </c>
      <c r="V1042" s="309">
        <f t="shared" ref="V1042:V1043" si="2542">J1042/12</f>
        <v>250</v>
      </c>
    </row>
    <row r="1043" spans="1:22" ht="15" customHeight="1" x14ac:dyDescent="0.25">
      <c r="A1043" s="41" t="s">
        <v>321</v>
      </c>
      <c r="B1043" s="126">
        <v>1125100000</v>
      </c>
      <c r="C1043" s="41">
        <v>31111</v>
      </c>
      <c r="D1043" s="43" t="s">
        <v>1398</v>
      </c>
      <c r="E1043" s="41" t="s">
        <v>439</v>
      </c>
      <c r="F1043" s="43" t="s">
        <v>1141</v>
      </c>
      <c r="G1043" s="275" t="s">
        <v>341</v>
      </c>
      <c r="H1043" s="45" t="s">
        <v>436</v>
      </c>
      <c r="I1043" s="109" t="s">
        <v>829</v>
      </c>
      <c r="J1043" s="291">
        <v>5000</v>
      </c>
      <c r="K1043" s="309">
        <f t="shared" si="2531"/>
        <v>416.66666666666669</v>
      </c>
      <c r="L1043" s="309">
        <f t="shared" si="2532"/>
        <v>416.66666666666669</v>
      </c>
      <c r="M1043" s="309">
        <f t="shared" si="2533"/>
        <v>416.66666666666669</v>
      </c>
      <c r="N1043" s="309">
        <f t="shared" si="2534"/>
        <v>416.66666666666669</v>
      </c>
      <c r="O1043" s="309">
        <f t="shared" si="2535"/>
        <v>416.66666666666669</v>
      </c>
      <c r="P1043" s="309">
        <f t="shared" si="2536"/>
        <v>416.66666666666669</v>
      </c>
      <c r="Q1043" s="309">
        <f t="shared" si="2537"/>
        <v>416.66666666666669</v>
      </c>
      <c r="R1043" s="309">
        <f t="shared" si="2538"/>
        <v>416.66666666666669</v>
      </c>
      <c r="S1043" s="309">
        <f t="shared" si="2539"/>
        <v>416.66666666666669</v>
      </c>
      <c r="T1043" s="309">
        <f t="shared" si="2540"/>
        <v>416.66666666666669</v>
      </c>
      <c r="U1043" s="309">
        <f t="shared" si="2541"/>
        <v>416.66666666666669</v>
      </c>
      <c r="V1043" s="309">
        <f t="shared" si="2542"/>
        <v>416.66666666666669</v>
      </c>
    </row>
    <row r="1044" spans="1:22" ht="15" customHeight="1" x14ac:dyDescent="0.25">
      <c r="A1044" s="41"/>
      <c r="B1044" s="41"/>
      <c r="C1044" s="41"/>
      <c r="D1044" s="43"/>
      <c r="E1044" s="41"/>
      <c r="F1044" s="104" t="s">
        <v>882</v>
      </c>
      <c r="G1044" s="275"/>
      <c r="H1044" s="45"/>
      <c r="I1044" s="108" t="s">
        <v>831</v>
      </c>
      <c r="J1044" s="291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</row>
    <row r="1045" spans="1:22" ht="15" customHeight="1" x14ac:dyDescent="0.25">
      <c r="A1045" s="41" t="s">
        <v>321</v>
      </c>
      <c r="B1045" s="126">
        <v>1125100000</v>
      </c>
      <c r="C1045" s="41">
        <v>31111</v>
      </c>
      <c r="D1045" s="43" t="s">
        <v>1398</v>
      </c>
      <c r="E1045" s="41" t="s">
        <v>439</v>
      </c>
      <c r="F1045" s="104" t="s">
        <v>1142</v>
      </c>
      <c r="G1045" s="275" t="s">
        <v>855</v>
      </c>
      <c r="H1045" s="45" t="s">
        <v>355</v>
      </c>
      <c r="I1045" s="108" t="s">
        <v>883</v>
      </c>
      <c r="J1045" s="328">
        <f>SUM(J1046:J1054)</f>
        <v>435000</v>
      </c>
      <c r="K1045" s="312">
        <f t="shared" ref="K1045:K1055" si="2543">J1045/12</f>
        <v>36250</v>
      </c>
      <c r="L1045" s="312">
        <f t="shared" ref="L1045:L1055" si="2544">J1045/12</f>
        <v>36250</v>
      </c>
      <c r="M1045" s="312">
        <f t="shared" ref="M1045:M1055" si="2545">J1045/12</f>
        <v>36250</v>
      </c>
      <c r="N1045" s="312">
        <f t="shared" ref="N1045:N1055" si="2546">J1045/12</f>
        <v>36250</v>
      </c>
      <c r="O1045" s="312">
        <f t="shared" ref="O1045:O1055" si="2547">J1045/12</f>
        <v>36250</v>
      </c>
      <c r="P1045" s="312">
        <f t="shared" ref="P1045:P1055" si="2548">J1045/12</f>
        <v>36250</v>
      </c>
      <c r="Q1045" s="312">
        <f t="shared" ref="Q1045:Q1055" si="2549">J1045/12</f>
        <v>36250</v>
      </c>
      <c r="R1045" s="312">
        <f t="shared" ref="R1045:R1055" si="2550">J1045/12</f>
        <v>36250</v>
      </c>
      <c r="S1045" s="312">
        <f t="shared" ref="S1045:S1055" si="2551">J1045/12</f>
        <v>36250</v>
      </c>
      <c r="T1045" s="312">
        <f t="shared" ref="T1045:T1055" si="2552">J1045/12</f>
        <v>36250</v>
      </c>
      <c r="U1045" s="312">
        <f t="shared" ref="U1045:U1055" si="2553">J1045/12</f>
        <v>36250</v>
      </c>
      <c r="V1045" s="312">
        <f t="shared" ref="V1045:V1055" si="2554">J1045/12</f>
        <v>36250</v>
      </c>
    </row>
    <row r="1046" spans="1:22" ht="15" customHeight="1" x14ac:dyDescent="0.25">
      <c r="A1046" s="41"/>
      <c r="B1046" s="41"/>
      <c r="C1046" s="41"/>
      <c r="D1046" s="43"/>
      <c r="E1046" s="41"/>
      <c r="F1046" s="43" t="s">
        <v>324</v>
      </c>
      <c r="G1046" s="275"/>
      <c r="H1046" s="45"/>
      <c r="I1046" s="109" t="s">
        <v>1085</v>
      </c>
      <c r="J1046" s="291">
        <v>100000</v>
      </c>
      <c r="K1046" s="309">
        <f t="shared" si="2543"/>
        <v>8333.3333333333339</v>
      </c>
      <c r="L1046" s="309">
        <f t="shared" si="2544"/>
        <v>8333.3333333333339</v>
      </c>
      <c r="M1046" s="309">
        <f t="shared" si="2545"/>
        <v>8333.3333333333339</v>
      </c>
      <c r="N1046" s="309">
        <f t="shared" si="2546"/>
        <v>8333.3333333333339</v>
      </c>
      <c r="O1046" s="309">
        <f t="shared" si="2547"/>
        <v>8333.3333333333339</v>
      </c>
      <c r="P1046" s="309">
        <f t="shared" si="2548"/>
        <v>8333.3333333333339</v>
      </c>
      <c r="Q1046" s="309">
        <f t="shared" si="2549"/>
        <v>8333.3333333333339</v>
      </c>
      <c r="R1046" s="309">
        <f t="shared" si="2550"/>
        <v>8333.3333333333339</v>
      </c>
      <c r="S1046" s="309">
        <f t="shared" si="2551"/>
        <v>8333.3333333333339</v>
      </c>
      <c r="T1046" s="309">
        <f t="shared" si="2552"/>
        <v>8333.3333333333339</v>
      </c>
      <c r="U1046" s="309">
        <f t="shared" si="2553"/>
        <v>8333.3333333333339</v>
      </c>
      <c r="V1046" s="309">
        <f t="shared" si="2554"/>
        <v>8333.3333333333339</v>
      </c>
    </row>
    <row r="1047" spans="1:22" ht="15" customHeight="1" x14ac:dyDescent="0.25">
      <c r="A1047" s="41"/>
      <c r="B1047" s="41"/>
      <c r="C1047" s="41"/>
      <c r="D1047" s="43"/>
      <c r="E1047" s="41"/>
      <c r="F1047" s="43" t="s">
        <v>333</v>
      </c>
      <c r="G1047" s="275"/>
      <c r="H1047" s="45"/>
      <c r="I1047" s="109" t="s">
        <v>1086</v>
      </c>
      <c r="J1047" s="291">
        <v>50000</v>
      </c>
      <c r="K1047" s="309">
        <f t="shared" si="2543"/>
        <v>4166.666666666667</v>
      </c>
      <c r="L1047" s="309">
        <f t="shared" si="2544"/>
        <v>4166.666666666667</v>
      </c>
      <c r="M1047" s="309">
        <f t="shared" si="2545"/>
        <v>4166.666666666667</v>
      </c>
      <c r="N1047" s="309">
        <f t="shared" si="2546"/>
        <v>4166.666666666667</v>
      </c>
      <c r="O1047" s="309">
        <f t="shared" si="2547"/>
        <v>4166.666666666667</v>
      </c>
      <c r="P1047" s="309">
        <f t="shared" si="2548"/>
        <v>4166.666666666667</v>
      </c>
      <c r="Q1047" s="309">
        <f t="shared" si="2549"/>
        <v>4166.666666666667</v>
      </c>
      <c r="R1047" s="309">
        <f t="shared" si="2550"/>
        <v>4166.666666666667</v>
      </c>
      <c r="S1047" s="309">
        <f t="shared" si="2551"/>
        <v>4166.666666666667</v>
      </c>
      <c r="T1047" s="309">
        <f t="shared" si="2552"/>
        <v>4166.666666666667</v>
      </c>
      <c r="U1047" s="309">
        <f t="shared" si="2553"/>
        <v>4166.666666666667</v>
      </c>
      <c r="V1047" s="309">
        <f t="shared" si="2554"/>
        <v>4166.666666666667</v>
      </c>
    </row>
    <row r="1048" spans="1:22" ht="15" customHeight="1" x14ac:dyDescent="0.25">
      <c r="A1048" s="41"/>
      <c r="B1048" s="41"/>
      <c r="C1048" s="41"/>
      <c r="D1048" s="43"/>
      <c r="E1048" s="41"/>
      <c r="F1048" s="43" t="s">
        <v>348</v>
      </c>
      <c r="G1048" s="275"/>
      <c r="H1048" s="45"/>
      <c r="I1048" s="109" t="s">
        <v>1102</v>
      </c>
      <c r="J1048" s="291">
        <v>20000</v>
      </c>
      <c r="K1048" s="309">
        <f t="shared" si="2543"/>
        <v>1666.6666666666667</v>
      </c>
      <c r="L1048" s="309">
        <f t="shared" si="2544"/>
        <v>1666.6666666666667</v>
      </c>
      <c r="M1048" s="309">
        <f t="shared" si="2545"/>
        <v>1666.6666666666667</v>
      </c>
      <c r="N1048" s="309">
        <f t="shared" si="2546"/>
        <v>1666.6666666666667</v>
      </c>
      <c r="O1048" s="309">
        <f t="shared" si="2547"/>
        <v>1666.6666666666667</v>
      </c>
      <c r="P1048" s="309">
        <f t="shared" si="2548"/>
        <v>1666.6666666666667</v>
      </c>
      <c r="Q1048" s="309">
        <f t="shared" si="2549"/>
        <v>1666.6666666666667</v>
      </c>
      <c r="R1048" s="309">
        <f t="shared" si="2550"/>
        <v>1666.6666666666667</v>
      </c>
      <c r="S1048" s="309">
        <f t="shared" si="2551"/>
        <v>1666.6666666666667</v>
      </c>
      <c r="T1048" s="309">
        <f t="shared" si="2552"/>
        <v>1666.6666666666667</v>
      </c>
      <c r="U1048" s="309">
        <f t="shared" si="2553"/>
        <v>1666.6666666666667</v>
      </c>
      <c r="V1048" s="309">
        <f t="shared" si="2554"/>
        <v>1666.6666666666667</v>
      </c>
    </row>
    <row r="1049" spans="1:22" ht="15" customHeight="1" x14ac:dyDescent="0.25">
      <c r="A1049" s="41"/>
      <c r="B1049" s="41"/>
      <c r="C1049" s="41"/>
      <c r="D1049" s="43"/>
      <c r="E1049" s="41"/>
      <c r="F1049" s="43" t="s">
        <v>347</v>
      </c>
      <c r="G1049" s="275"/>
      <c r="H1049" s="45"/>
      <c r="I1049" s="109" t="s">
        <v>1087</v>
      </c>
      <c r="J1049" s="291">
        <v>100000</v>
      </c>
      <c r="K1049" s="309">
        <f t="shared" si="2543"/>
        <v>8333.3333333333339</v>
      </c>
      <c r="L1049" s="309">
        <f t="shared" si="2544"/>
        <v>8333.3333333333339</v>
      </c>
      <c r="M1049" s="309">
        <f t="shared" si="2545"/>
        <v>8333.3333333333339</v>
      </c>
      <c r="N1049" s="309">
        <f t="shared" si="2546"/>
        <v>8333.3333333333339</v>
      </c>
      <c r="O1049" s="309">
        <f t="shared" si="2547"/>
        <v>8333.3333333333339</v>
      </c>
      <c r="P1049" s="309">
        <f t="shared" si="2548"/>
        <v>8333.3333333333339</v>
      </c>
      <c r="Q1049" s="309">
        <f t="shared" si="2549"/>
        <v>8333.3333333333339</v>
      </c>
      <c r="R1049" s="309">
        <f t="shared" si="2550"/>
        <v>8333.3333333333339</v>
      </c>
      <c r="S1049" s="309">
        <f t="shared" si="2551"/>
        <v>8333.3333333333339</v>
      </c>
      <c r="T1049" s="309">
        <f t="shared" si="2552"/>
        <v>8333.3333333333339</v>
      </c>
      <c r="U1049" s="309">
        <f t="shared" si="2553"/>
        <v>8333.3333333333339</v>
      </c>
      <c r="V1049" s="309">
        <f t="shared" si="2554"/>
        <v>8333.3333333333339</v>
      </c>
    </row>
    <row r="1050" spans="1:22" ht="15" customHeight="1" x14ac:dyDescent="0.25">
      <c r="A1050" s="41"/>
      <c r="B1050" s="41"/>
      <c r="C1050" s="41"/>
      <c r="D1050" s="43"/>
      <c r="E1050" s="41"/>
      <c r="F1050" s="43" t="s">
        <v>349</v>
      </c>
      <c r="G1050" s="275"/>
      <c r="H1050" s="45"/>
      <c r="I1050" s="109" t="s">
        <v>1088</v>
      </c>
      <c r="J1050" s="291">
        <v>30000</v>
      </c>
      <c r="K1050" s="309">
        <f t="shared" si="2543"/>
        <v>2500</v>
      </c>
      <c r="L1050" s="309">
        <f t="shared" si="2544"/>
        <v>2500</v>
      </c>
      <c r="M1050" s="309">
        <f t="shared" si="2545"/>
        <v>2500</v>
      </c>
      <c r="N1050" s="309">
        <f t="shared" si="2546"/>
        <v>2500</v>
      </c>
      <c r="O1050" s="309">
        <f t="shared" si="2547"/>
        <v>2500</v>
      </c>
      <c r="P1050" s="309">
        <f t="shared" si="2548"/>
        <v>2500</v>
      </c>
      <c r="Q1050" s="309">
        <f t="shared" si="2549"/>
        <v>2500</v>
      </c>
      <c r="R1050" s="309">
        <f t="shared" si="2550"/>
        <v>2500</v>
      </c>
      <c r="S1050" s="309">
        <f t="shared" si="2551"/>
        <v>2500</v>
      </c>
      <c r="T1050" s="309">
        <f t="shared" si="2552"/>
        <v>2500</v>
      </c>
      <c r="U1050" s="309">
        <f t="shared" si="2553"/>
        <v>2500</v>
      </c>
      <c r="V1050" s="309">
        <f t="shared" si="2554"/>
        <v>2500</v>
      </c>
    </row>
    <row r="1051" spans="1:22" ht="15" customHeight="1" x14ac:dyDescent="0.25">
      <c r="A1051" s="41"/>
      <c r="B1051" s="41"/>
      <c r="C1051" s="41"/>
      <c r="D1051" s="43"/>
      <c r="E1051" s="41"/>
      <c r="F1051" s="43" t="s">
        <v>350</v>
      </c>
      <c r="G1051" s="275"/>
      <c r="H1051" s="45"/>
      <c r="I1051" s="109" t="s">
        <v>1089</v>
      </c>
      <c r="J1051" s="291">
        <v>50000</v>
      </c>
      <c r="K1051" s="309">
        <f t="shared" si="2543"/>
        <v>4166.666666666667</v>
      </c>
      <c r="L1051" s="309">
        <f t="shared" si="2544"/>
        <v>4166.666666666667</v>
      </c>
      <c r="M1051" s="309">
        <f t="shared" si="2545"/>
        <v>4166.666666666667</v>
      </c>
      <c r="N1051" s="309">
        <f t="shared" si="2546"/>
        <v>4166.666666666667</v>
      </c>
      <c r="O1051" s="309">
        <f t="shared" si="2547"/>
        <v>4166.666666666667</v>
      </c>
      <c r="P1051" s="309">
        <f t="shared" si="2548"/>
        <v>4166.666666666667</v>
      </c>
      <c r="Q1051" s="309">
        <f t="shared" si="2549"/>
        <v>4166.666666666667</v>
      </c>
      <c r="R1051" s="309">
        <f t="shared" si="2550"/>
        <v>4166.666666666667</v>
      </c>
      <c r="S1051" s="309">
        <f t="shared" si="2551"/>
        <v>4166.666666666667</v>
      </c>
      <c r="T1051" s="309">
        <f t="shared" si="2552"/>
        <v>4166.666666666667</v>
      </c>
      <c r="U1051" s="309">
        <f t="shared" si="2553"/>
        <v>4166.666666666667</v>
      </c>
      <c r="V1051" s="309">
        <f t="shared" si="2554"/>
        <v>4166.666666666667</v>
      </c>
    </row>
    <row r="1052" spans="1:22" ht="15" customHeight="1" x14ac:dyDescent="0.25">
      <c r="A1052" s="41"/>
      <c r="B1052" s="41"/>
      <c r="C1052" s="41"/>
      <c r="D1052" s="43"/>
      <c r="E1052" s="41"/>
      <c r="F1052" s="43" t="s">
        <v>351</v>
      </c>
      <c r="G1052" s="275"/>
      <c r="H1052" s="45"/>
      <c r="I1052" s="109" t="s">
        <v>1090</v>
      </c>
      <c r="J1052" s="291">
        <v>45000</v>
      </c>
      <c r="K1052" s="309">
        <f t="shared" si="2543"/>
        <v>3750</v>
      </c>
      <c r="L1052" s="309">
        <f t="shared" si="2544"/>
        <v>3750</v>
      </c>
      <c r="M1052" s="309">
        <f t="shared" si="2545"/>
        <v>3750</v>
      </c>
      <c r="N1052" s="309">
        <f t="shared" si="2546"/>
        <v>3750</v>
      </c>
      <c r="O1052" s="309">
        <f t="shared" si="2547"/>
        <v>3750</v>
      </c>
      <c r="P1052" s="309">
        <f t="shared" si="2548"/>
        <v>3750</v>
      </c>
      <c r="Q1052" s="309">
        <f t="shared" si="2549"/>
        <v>3750</v>
      </c>
      <c r="R1052" s="309">
        <f t="shared" si="2550"/>
        <v>3750</v>
      </c>
      <c r="S1052" s="309">
        <f t="shared" si="2551"/>
        <v>3750</v>
      </c>
      <c r="T1052" s="309">
        <f t="shared" si="2552"/>
        <v>3750</v>
      </c>
      <c r="U1052" s="309">
        <f t="shared" si="2553"/>
        <v>3750</v>
      </c>
      <c r="V1052" s="309">
        <f t="shared" si="2554"/>
        <v>3750</v>
      </c>
    </row>
    <row r="1053" spans="1:22" ht="15" customHeight="1" x14ac:dyDescent="0.25">
      <c r="A1053" s="41"/>
      <c r="B1053" s="41"/>
      <c r="C1053" s="41"/>
      <c r="D1053" s="43"/>
      <c r="E1053" s="41"/>
      <c r="F1053" s="43" t="s">
        <v>352</v>
      </c>
      <c r="G1053" s="275"/>
      <c r="H1053" s="45"/>
      <c r="I1053" s="109" t="s">
        <v>1091</v>
      </c>
      <c r="J1053" s="291">
        <v>10000</v>
      </c>
      <c r="K1053" s="309">
        <f t="shared" si="2543"/>
        <v>833.33333333333337</v>
      </c>
      <c r="L1053" s="309">
        <f t="shared" si="2544"/>
        <v>833.33333333333337</v>
      </c>
      <c r="M1053" s="309">
        <f t="shared" si="2545"/>
        <v>833.33333333333337</v>
      </c>
      <c r="N1053" s="309">
        <f t="shared" si="2546"/>
        <v>833.33333333333337</v>
      </c>
      <c r="O1053" s="309">
        <f t="shared" si="2547"/>
        <v>833.33333333333337</v>
      </c>
      <c r="P1053" s="309">
        <f t="shared" si="2548"/>
        <v>833.33333333333337</v>
      </c>
      <c r="Q1053" s="309">
        <f t="shared" si="2549"/>
        <v>833.33333333333337</v>
      </c>
      <c r="R1053" s="309">
        <f t="shared" si="2550"/>
        <v>833.33333333333337</v>
      </c>
      <c r="S1053" s="309">
        <f t="shared" si="2551"/>
        <v>833.33333333333337</v>
      </c>
      <c r="T1053" s="309">
        <f t="shared" si="2552"/>
        <v>833.33333333333337</v>
      </c>
      <c r="U1053" s="309">
        <f t="shared" si="2553"/>
        <v>833.33333333333337</v>
      </c>
      <c r="V1053" s="309">
        <f t="shared" si="2554"/>
        <v>833.33333333333337</v>
      </c>
    </row>
    <row r="1054" spans="1:22" ht="15" customHeight="1" x14ac:dyDescent="0.25">
      <c r="A1054" s="41"/>
      <c r="B1054" s="41"/>
      <c r="C1054" s="41"/>
      <c r="D1054" s="43"/>
      <c r="E1054" s="41"/>
      <c r="F1054" s="43" t="s">
        <v>353</v>
      </c>
      <c r="G1054" s="275"/>
      <c r="H1054" s="45"/>
      <c r="I1054" s="109" t="s">
        <v>1092</v>
      </c>
      <c r="J1054" s="291">
        <v>30000</v>
      </c>
      <c r="K1054" s="309">
        <f t="shared" si="2543"/>
        <v>2500</v>
      </c>
      <c r="L1054" s="309">
        <f t="shared" si="2544"/>
        <v>2500</v>
      </c>
      <c r="M1054" s="309">
        <f t="shared" si="2545"/>
        <v>2500</v>
      </c>
      <c r="N1054" s="309">
        <f t="shared" si="2546"/>
        <v>2500</v>
      </c>
      <c r="O1054" s="309">
        <f t="shared" si="2547"/>
        <v>2500</v>
      </c>
      <c r="P1054" s="309">
        <f t="shared" si="2548"/>
        <v>2500</v>
      </c>
      <c r="Q1054" s="309">
        <f t="shared" si="2549"/>
        <v>2500</v>
      </c>
      <c r="R1054" s="309">
        <f t="shared" si="2550"/>
        <v>2500</v>
      </c>
      <c r="S1054" s="309">
        <f t="shared" si="2551"/>
        <v>2500</v>
      </c>
      <c r="T1054" s="309">
        <f t="shared" si="2552"/>
        <v>2500</v>
      </c>
      <c r="U1054" s="309">
        <f t="shared" si="2553"/>
        <v>2500</v>
      </c>
      <c r="V1054" s="309">
        <f t="shared" si="2554"/>
        <v>2500</v>
      </c>
    </row>
    <row r="1055" spans="1:22" ht="15" customHeight="1" x14ac:dyDescent="0.25">
      <c r="A1055" s="41"/>
      <c r="B1055" s="41"/>
      <c r="C1055" s="41"/>
      <c r="D1055" s="43"/>
      <c r="E1055" s="41"/>
      <c r="F1055" s="43"/>
      <c r="G1055" s="275"/>
      <c r="H1055" s="45"/>
      <c r="I1055" s="50" t="s">
        <v>833</v>
      </c>
      <c r="J1055" s="293">
        <f>SUM(J1040:J1054)-J1045</f>
        <v>443000</v>
      </c>
      <c r="K1055" s="312">
        <f t="shared" si="2543"/>
        <v>36916.666666666664</v>
      </c>
      <c r="L1055" s="312">
        <f t="shared" si="2544"/>
        <v>36916.666666666664</v>
      </c>
      <c r="M1055" s="312">
        <f t="shared" si="2545"/>
        <v>36916.666666666664</v>
      </c>
      <c r="N1055" s="312">
        <f t="shared" si="2546"/>
        <v>36916.666666666664</v>
      </c>
      <c r="O1055" s="312">
        <f t="shared" si="2547"/>
        <v>36916.666666666664</v>
      </c>
      <c r="P1055" s="312">
        <f t="shared" si="2548"/>
        <v>36916.666666666664</v>
      </c>
      <c r="Q1055" s="312">
        <f t="shared" si="2549"/>
        <v>36916.666666666664</v>
      </c>
      <c r="R1055" s="312">
        <f t="shared" si="2550"/>
        <v>36916.666666666664</v>
      </c>
      <c r="S1055" s="312">
        <f t="shared" si="2551"/>
        <v>36916.666666666664</v>
      </c>
      <c r="T1055" s="312">
        <f t="shared" si="2552"/>
        <v>36916.666666666664</v>
      </c>
      <c r="U1055" s="312">
        <f t="shared" si="2553"/>
        <v>36916.666666666664</v>
      </c>
      <c r="V1055" s="312">
        <f t="shared" si="2554"/>
        <v>36916.666666666664</v>
      </c>
    </row>
    <row r="1056" spans="1:22" ht="15" customHeight="1" x14ac:dyDescent="0.25">
      <c r="A1056" s="41"/>
      <c r="B1056" s="41"/>
      <c r="C1056" s="41"/>
      <c r="D1056" s="43"/>
      <c r="E1056" s="41"/>
      <c r="F1056" s="104" t="s">
        <v>892</v>
      </c>
      <c r="G1056" s="275"/>
      <c r="H1056" s="45"/>
      <c r="I1056" s="108" t="s">
        <v>894</v>
      </c>
      <c r="J1056" s="291"/>
      <c r="K1056" s="42"/>
      <c r="L1056" s="42"/>
      <c r="M1056" s="42"/>
      <c r="N1056" s="42"/>
      <c r="O1056" s="42"/>
      <c r="P1056" s="42"/>
      <c r="Q1056" s="42"/>
      <c r="R1056" s="42"/>
      <c r="S1056" s="42"/>
      <c r="T1056" s="42"/>
      <c r="U1056" s="42"/>
      <c r="V1056" s="42"/>
    </row>
    <row r="1057" spans="1:22" ht="15" customHeight="1" x14ac:dyDescent="0.25">
      <c r="A1057" s="41"/>
      <c r="B1057" s="41"/>
      <c r="C1057" s="41"/>
      <c r="D1057" s="43"/>
      <c r="E1057" s="41"/>
      <c r="F1057" s="104" t="s">
        <v>522</v>
      </c>
      <c r="G1057" s="275"/>
      <c r="H1057" s="45"/>
      <c r="I1057" s="108" t="s">
        <v>1093</v>
      </c>
      <c r="J1057" s="291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</row>
    <row r="1058" spans="1:22" ht="15" customHeight="1" x14ac:dyDescent="0.25">
      <c r="A1058" s="41" t="s">
        <v>321</v>
      </c>
      <c r="B1058" s="126">
        <v>1125100000</v>
      </c>
      <c r="C1058" s="41">
        <v>31111</v>
      </c>
      <c r="D1058" s="43" t="s">
        <v>1398</v>
      </c>
      <c r="E1058" s="41" t="s">
        <v>439</v>
      </c>
      <c r="F1058" s="104" t="s">
        <v>1214</v>
      </c>
      <c r="G1058" s="275" t="s">
        <v>341</v>
      </c>
      <c r="H1058" s="45" t="s">
        <v>436</v>
      </c>
      <c r="I1058" s="109" t="s">
        <v>1094</v>
      </c>
      <c r="J1058" s="292">
        <f>SUM(J1059:J1060)</f>
        <v>200000</v>
      </c>
      <c r="K1058" s="313">
        <f t="shared" ref="K1058:K1062" si="2555">J1058/12</f>
        <v>16666.666666666668</v>
      </c>
      <c r="L1058" s="313">
        <f t="shared" ref="L1058:L1062" si="2556">J1058/12</f>
        <v>16666.666666666668</v>
      </c>
      <c r="M1058" s="313">
        <f t="shared" ref="M1058:M1062" si="2557">J1058/12</f>
        <v>16666.666666666668</v>
      </c>
      <c r="N1058" s="313">
        <f t="shared" ref="N1058:N1062" si="2558">J1058/12</f>
        <v>16666.666666666668</v>
      </c>
      <c r="O1058" s="313">
        <f t="shared" ref="O1058:O1062" si="2559">J1058/12</f>
        <v>16666.666666666668</v>
      </c>
      <c r="P1058" s="313">
        <f t="shared" ref="P1058:P1062" si="2560">J1058/12</f>
        <v>16666.666666666668</v>
      </c>
      <c r="Q1058" s="313">
        <f t="shared" ref="Q1058:Q1062" si="2561">J1058/12</f>
        <v>16666.666666666668</v>
      </c>
      <c r="R1058" s="313">
        <f t="shared" ref="R1058:R1062" si="2562">J1058/12</f>
        <v>16666.666666666668</v>
      </c>
      <c r="S1058" s="313">
        <f t="shared" ref="S1058:S1062" si="2563">J1058/12</f>
        <v>16666.666666666668</v>
      </c>
      <c r="T1058" s="313">
        <f t="shared" ref="T1058:T1062" si="2564">J1058/12</f>
        <v>16666.666666666668</v>
      </c>
      <c r="U1058" s="313">
        <f t="shared" ref="U1058:U1062" si="2565">J1058/12</f>
        <v>16666.666666666668</v>
      </c>
      <c r="V1058" s="313">
        <f t="shared" ref="V1058:V1062" si="2566">J1058/12</f>
        <v>16666.666666666668</v>
      </c>
    </row>
    <row r="1059" spans="1:22" ht="15" customHeight="1" x14ac:dyDescent="0.25">
      <c r="A1059" s="41"/>
      <c r="B1059" s="41"/>
      <c r="C1059" s="41"/>
      <c r="D1059" s="43"/>
      <c r="E1059" s="41"/>
      <c r="F1059" s="43" t="s">
        <v>324</v>
      </c>
      <c r="G1059" s="275"/>
      <c r="H1059" s="45"/>
      <c r="I1059" s="109" t="s">
        <v>1095</v>
      </c>
      <c r="J1059" s="291">
        <v>100000</v>
      </c>
      <c r="K1059" s="309">
        <f t="shared" si="2555"/>
        <v>8333.3333333333339</v>
      </c>
      <c r="L1059" s="309">
        <f t="shared" si="2556"/>
        <v>8333.3333333333339</v>
      </c>
      <c r="M1059" s="309">
        <f t="shared" si="2557"/>
        <v>8333.3333333333339</v>
      </c>
      <c r="N1059" s="309">
        <f t="shared" si="2558"/>
        <v>8333.3333333333339</v>
      </c>
      <c r="O1059" s="309">
        <f t="shared" si="2559"/>
        <v>8333.3333333333339</v>
      </c>
      <c r="P1059" s="309">
        <f t="shared" si="2560"/>
        <v>8333.3333333333339</v>
      </c>
      <c r="Q1059" s="309">
        <f t="shared" si="2561"/>
        <v>8333.3333333333339</v>
      </c>
      <c r="R1059" s="309">
        <f t="shared" si="2562"/>
        <v>8333.3333333333339</v>
      </c>
      <c r="S1059" s="309">
        <f t="shared" si="2563"/>
        <v>8333.3333333333339</v>
      </c>
      <c r="T1059" s="309">
        <f t="shared" si="2564"/>
        <v>8333.3333333333339</v>
      </c>
      <c r="U1059" s="309">
        <f t="shared" si="2565"/>
        <v>8333.3333333333339</v>
      </c>
      <c r="V1059" s="309">
        <f t="shared" si="2566"/>
        <v>8333.3333333333339</v>
      </c>
    </row>
    <row r="1060" spans="1:22" ht="15" customHeight="1" x14ac:dyDescent="0.25">
      <c r="A1060" s="41"/>
      <c r="B1060" s="41"/>
      <c r="C1060" s="41"/>
      <c r="D1060" s="43"/>
      <c r="E1060" s="41"/>
      <c r="F1060" s="43" t="s">
        <v>333</v>
      </c>
      <c r="G1060" s="275"/>
      <c r="H1060" s="45"/>
      <c r="I1060" s="109" t="s">
        <v>1096</v>
      </c>
      <c r="J1060" s="291">
        <v>100000</v>
      </c>
      <c r="K1060" s="309">
        <f t="shared" si="2555"/>
        <v>8333.3333333333339</v>
      </c>
      <c r="L1060" s="309">
        <f t="shared" si="2556"/>
        <v>8333.3333333333339</v>
      </c>
      <c r="M1060" s="309">
        <f t="shared" si="2557"/>
        <v>8333.3333333333339</v>
      </c>
      <c r="N1060" s="309">
        <f t="shared" si="2558"/>
        <v>8333.3333333333339</v>
      </c>
      <c r="O1060" s="309">
        <f t="shared" si="2559"/>
        <v>8333.3333333333339</v>
      </c>
      <c r="P1060" s="309">
        <f t="shared" si="2560"/>
        <v>8333.3333333333339</v>
      </c>
      <c r="Q1060" s="309">
        <f t="shared" si="2561"/>
        <v>8333.3333333333339</v>
      </c>
      <c r="R1060" s="309">
        <f t="shared" si="2562"/>
        <v>8333.3333333333339</v>
      </c>
      <c r="S1060" s="309">
        <f t="shared" si="2563"/>
        <v>8333.3333333333339</v>
      </c>
      <c r="T1060" s="309">
        <f t="shared" si="2564"/>
        <v>8333.3333333333339</v>
      </c>
      <c r="U1060" s="309">
        <f t="shared" si="2565"/>
        <v>8333.3333333333339</v>
      </c>
      <c r="V1060" s="309">
        <f t="shared" si="2566"/>
        <v>8333.3333333333339</v>
      </c>
    </row>
    <row r="1061" spans="1:22" ht="15" customHeight="1" x14ac:dyDescent="0.25">
      <c r="A1061" s="41"/>
      <c r="B1061" s="41"/>
      <c r="C1061" s="41"/>
      <c r="D1061" s="43"/>
      <c r="E1061" s="41"/>
      <c r="F1061" s="104"/>
      <c r="G1061" s="275"/>
      <c r="H1061" s="45"/>
      <c r="I1061" s="50" t="s">
        <v>1003</v>
      </c>
      <c r="J1061" s="293">
        <f>SUM(J1056:J1060)-J1058</f>
        <v>200000</v>
      </c>
      <c r="K1061" s="315">
        <f t="shared" si="2555"/>
        <v>16666.666666666668</v>
      </c>
      <c r="L1061" s="315">
        <f t="shared" si="2556"/>
        <v>16666.666666666668</v>
      </c>
      <c r="M1061" s="315">
        <f t="shared" si="2557"/>
        <v>16666.666666666668</v>
      </c>
      <c r="N1061" s="315">
        <f t="shared" si="2558"/>
        <v>16666.666666666668</v>
      </c>
      <c r="O1061" s="315">
        <f t="shared" si="2559"/>
        <v>16666.666666666668</v>
      </c>
      <c r="P1061" s="315">
        <f t="shared" si="2560"/>
        <v>16666.666666666668</v>
      </c>
      <c r="Q1061" s="315">
        <f t="shared" si="2561"/>
        <v>16666.666666666668</v>
      </c>
      <c r="R1061" s="315">
        <f t="shared" si="2562"/>
        <v>16666.666666666668</v>
      </c>
      <c r="S1061" s="315">
        <f t="shared" si="2563"/>
        <v>16666.666666666668</v>
      </c>
      <c r="T1061" s="315">
        <f t="shared" si="2564"/>
        <v>16666.666666666668</v>
      </c>
      <c r="U1061" s="315">
        <f t="shared" si="2565"/>
        <v>16666.666666666668</v>
      </c>
      <c r="V1061" s="315">
        <f t="shared" si="2566"/>
        <v>16666.666666666668</v>
      </c>
    </row>
    <row r="1062" spans="1:22" ht="24.95" customHeight="1" x14ac:dyDescent="0.25">
      <c r="A1062" s="41"/>
      <c r="B1062" s="41"/>
      <c r="C1062" s="41"/>
      <c r="D1062" s="43"/>
      <c r="E1062" s="41"/>
      <c r="F1062" s="43"/>
      <c r="G1062" s="275"/>
      <c r="H1062" s="45"/>
      <c r="I1062" s="53" t="s">
        <v>440</v>
      </c>
      <c r="J1062" s="294">
        <f>J1035+J1039+J1055+J1061</f>
        <v>2184447.7183561642</v>
      </c>
      <c r="K1062" s="327">
        <f t="shared" si="2555"/>
        <v>182037.30986301368</v>
      </c>
      <c r="L1062" s="327">
        <f t="shared" si="2556"/>
        <v>182037.30986301368</v>
      </c>
      <c r="M1062" s="327">
        <f t="shared" si="2557"/>
        <v>182037.30986301368</v>
      </c>
      <c r="N1062" s="327">
        <f t="shared" si="2558"/>
        <v>182037.30986301368</v>
      </c>
      <c r="O1062" s="327">
        <f t="shared" si="2559"/>
        <v>182037.30986301368</v>
      </c>
      <c r="P1062" s="327">
        <f t="shared" si="2560"/>
        <v>182037.30986301368</v>
      </c>
      <c r="Q1062" s="327">
        <f t="shared" si="2561"/>
        <v>182037.30986301368</v>
      </c>
      <c r="R1062" s="327">
        <f t="shared" si="2562"/>
        <v>182037.30986301368</v>
      </c>
      <c r="S1062" s="327">
        <f t="shared" si="2563"/>
        <v>182037.30986301368</v>
      </c>
      <c r="T1062" s="327">
        <f t="shared" si="2564"/>
        <v>182037.30986301368</v>
      </c>
      <c r="U1062" s="327">
        <f t="shared" si="2565"/>
        <v>182037.30986301368</v>
      </c>
      <c r="V1062" s="327">
        <f t="shared" si="2566"/>
        <v>182037.30986301368</v>
      </c>
    </row>
    <row r="1063" spans="1:22" ht="15" customHeight="1" x14ac:dyDescent="0.25">
      <c r="A1063" s="38" t="s">
        <v>296</v>
      </c>
      <c r="B1063" s="51"/>
      <c r="C1063" s="13"/>
      <c r="D1063" s="39"/>
      <c r="E1063" s="13"/>
      <c r="F1063" s="13"/>
      <c r="G1063" s="277"/>
      <c r="H1063" s="40"/>
      <c r="I1063" s="55"/>
      <c r="J1063" s="13"/>
      <c r="K1063" s="314"/>
      <c r="L1063" s="314"/>
      <c r="M1063" s="314"/>
      <c r="N1063" s="314"/>
      <c r="O1063" s="314"/>
      <c r="P1063" s="314"/>
      <c r="Q1063" s="314"/>
      <c r="R1063" s="314"/>
      <c r="S1063" s="314"/>
      <c r="T1063" s="314"/>
      <c r="U1063" s="314"/>
      <c r="V1063" s="314"/>
    </row>
    <row r="1064" spans="1:22" ht="15" customHeight="1" x14ac:dyDescent="0.25">
      <c r="A1064" s="41"/>
      <c r="B1064" s="41"/>
      <c r="C1064" s="41"/>
      <c r="D1064" s="43"/>
      <c r="E1064" s="41"/>
      <c r="F1064" s="44">
        <v>1000</v>
      </c>
      <c r="G1064" s="275"/>
      <c r="H1064" s="45"/>
      <c r="I1064" s="108" t="s">
        <v>326</v>
      </c>
      <c r="J1064" s="291"/>
      <c r="K1064" s="42"/>
      <c r="L1064" s="42"/>
      <c r="M1064" s="42"/>
      <c r="N1064" s="42"/>
      <c r="O1064" s="42"/>
      <c r="P1064" s="42"/>
      <c r="Q1064" s="42"/>
      <c r="R1064" s="42"/>
      <c r="S1064" s="42"/>
      <c r="T1064" s="42"/>
      <c r="U1064" s="42"/>
      <c r="V1064" s="42"/>
    </row>
    <row r="1065" spans="1:22" ht="15" customHeight="1" x14ac:dyDescent="0.25">
      <c r="A1065" s="41"/>
      <c r="B1065" s="41"/>
      <c r="C1065" s="41"/>
      <c r="D1065" s="43"/>
      <c r="E1065" s="41"/>
      <c r="F1065" s="44">
        <v>1100</v>
      </c>
      <c r="G1065" s="275"/>
      <c r="H1065" s="45"/>
      <c r="I1065" s="108" t="s">
        <v>327</v>
      </c>
      <c r="J1065" s="291"/>
      <c r="K1065" s="42"/>
      <c r="L1065" s="42"/>
      <c r="M1065" s="42"/>
      <c r="N1065" s="42"/>
      <c r="O1065" s="42"/>
      <c r="P1065" s="42"/>
      <c r="Q1065" s="42"/>
      <c r="R1065" s="42"/>
      <c r="S1065" s="42"/>
      <c r="T1065" s="42"/>
      <c r="U1065" s="42"/>
      <c r="V1065" s="42"/>
    </row>
    <row r="1066" spans="1:22" ht="15" customHeight="1" x14ac:dyDescent="0.25">
      <c r="A1066" s="41" t="s">
        <v>321</v>
      </c>
      <c r="B1066" s="114">
        <v>1525811100</v>
      </c>
      <c r="C1066" s="41">
        <v>31111</v>
      </c>
      <c r="D1066" s="43" t="s">
        <v>1399</v>
      </c>
      <c r="E1066" s="41" t="s">
        <v>439</v>
      </c>
      <c r="F1066" s="41">
        <v>1131</v>
      </c>
      <c r="G1066" s="275" t="s">
        <v>341</v>
      </c>
      <c r="H1066" s="45" t="s">
        <v>1119</v>
      </c>
      <c r="I1066" s="109" t="s">
        <v>325</v>
      </c>
      <c r="J1066" s="291">
        <f>Nómina!T321</f>
        <v>1655004</v>
      </c>
      <c r="K1066" s="309">
        <f t="shared" ref="K1066:K1069" si="2567">J1066/12</f>
        <v>137917</v>
      </c>
      <c r="L1066" s="309">
        <f t="shared" ref="L1066:L1069" si="2568">J1066/12</f>
        <v>137917</v>
      </c>
      <c r="M1066" s="309">
        <f t="shared" ref="M1066:M1069" si="2569">J1066/12</f>
        <v>137917</v>
      </c>
      <c r="N1066" s="309">
        <f t="shared" ref="N1066:N1069" si="2570">J1066/12</f>
        <v>137917</v>
      </c>
      <c r="O1066" s="309">
        <f t="shared" ref="O1066:O1069" si="2571">J1066/12</f>
        <v>137917</v>
      </c>
      <c r="P1066" s="309">
        <f t="shared" ref="P1066:P1069" si="2572">J1066/12</f>
        <v>137917</v>
      </c>
      <c r="Q1066" s="309">
        <f t="shared" ref="Q1066:Q1069" si="2573">J1066/12</f>
        <v>137917</v>
      </c>
      <c r="R1066" s="309">
        <f t="shared" ref="R1066:R1069" si="2574">J1066/12</f>
        <v>137917</v>
      </c>
      <c r="S1066" s="309">
        <f t="shared" ref="S1066:S1069" si="2575">J1066/12</f>
        <v>137917</v>
      </c>
      <c r="T1066" s="309">
        <f t="shared" ref="T1066:T1069" si="2576">J1066/12</f>
        <v>137917</v>
      </c>
      <c r="U1066" s="309">
        <f t="shared" ref="U1066:U1069" si="2577">J1066/12</f>
        <v>137917</v>
      </c>
      <c r="V1066" s="309">
        <f t="shared" ref="V1066:V1069" si="2578">J1066/12</f>
        <v>137917</v>
      </c>
    </row>
    <row r="1067" spans="1:22" ht="15" customHeight="1" x14ac:dyDescent="0.25">
      <c r="A1067" s="41" t="s">
        <v>321</v>
      </c>
      <c r="B1067" s="114">
        <v>1525811100</v>
      </c>
      <c r="C1067" s="41">
        <v>31111</v>
      </c>
      <c r="D1067" s="43" t="s">
        <v>1399</v>
      </c>
      <c r="E1067" s="41" t="s">
        <v>439</v>
      </c>
      <c r="F1067" s="41">
        <v>1132</v>
      </c>
      <c r="G1067" s="275" t="s">
        <v>341</v>
      </c>
      <c r="H1067" s="45" t="s">
        <v>1119</v>
      </c>
      <c r="I1067" s="109" t="s">
        <v>335</v>
      </c>
      <c r="J1067" s="291">
        <f>Nómina!U321</f>
        <v>165500.40000000002</v>
      </c>
      <c r="K1067" s="309">
        <f t="shared" si="2567"/>
        <v>13791.700000000003</v>
      </c>
      <c r="L1067" s="309">
        <f t="shared" si="2568"/>
        <v>13791.700000000003</v>
      </c>
      <c r="M1067" s="309">
        <f t="shared" si="2569"/>
        <v>13791.700000000003</v>
      </c>
      <c r="N1067" s="309">
        <f t="shared" si="2570"/>
        <v>13791.700000000003</v>
      </c>
      <c r="O1067" s="309">
        <f t="shared" si="2571"/>
        <v>13791.700000000003</v>
      </c>
      <c r="P1067" s="309">
        <f t="shared" si="2572"/>
        <v>13791.700000000003</v>
      </c>
      <c r="Q1067" s="309">
        <f t="shared" si="2573"/>
        <v>13791.700000000003</v>
      </c>
      <c r="R1067" s="309">
        <f t="shared" si="2574"/>
        <v>13791.700000000003</v>
      </c>
      <c r="S1067" s="309">
        <f t="shared" si="2575"/>
        <v>13791.700000000003</v>
      </c>
      <c r="T1067" s="309">
        <f t="shared" si="2576"/>
        <v>13791.700000000003</v>
      </c>
      <c r="U1067" s="309">
        <f t="shared" si="2577"/>
        <v>13791.700000000003</v>
      </c>
      <c r="V1067" s="309">
        <f t="shared" si="2578"/>
        <v>13791.700000000003</v>
      </c>
    </row>
    <row r="1068" spans="1:22" ht="15" customHeight="1" x14ac:dyDescent="0.25">
      <c r="A1068" s="41" t="s">
        <v>321</v>
      </c>
      <c r="B1068" s="114">
        <v>1525811100</v>
      </c>
      <c r="C1068" s="41">
        <v>31111</v>
      </c>
      <c r="D1068" s="43" t="s">
        <v>1399</v>
      </c>
      <c r="E1068" s="41" t="s">
        <v>439</v>
      </c>
      <c r="F1068" s="41">
        <v>1133</v>
      </c>
      <c r="G1068" s="275" t="s">
        <v>341</v>
      </c>
      <c r="H1068" s="45" t="s">
        <v>1119</v>
      </c>
      <c r="I1068" s="111" t="s">
        <v>336</v>
      </c>
      <c r="J1068" s="291">
        <f>Nómina!V321</f>
        <v>165500.40000000002</v>
      </c>
      <c r="K1068" s="309">
        <f t="shared" si="2567"/>
        <v>13791.700000000003</v>
      </c>
      <c r="L1068" s="309">
        <f t="shared" si="2568"/>
        <v>13791.700000000003</v>
      </c>
      <c r="M1068" s="309">
        <f t="shared" si="2569"/>
        <v>13791.700000000003</v>
      </c>
      <c r="N1068" s="309">
        <f t="shared" si="2570"/>
        <v>13791.700000000003</v>
      </c>
      <c r="O1068" s="309">
        <f t="shared" si="2571"/>
        <v>13791.700000000003</v>
      </c>
      <c r="P1068" s="309">
        <f t="shared" si="2572"/>
        <v>13791.700000000003</v>
      </c>
      <c r="Q1068" s="309">
        <f t="shared" si="2573"/>
        <v>13791.700000000003</v>
      </c>
      <c r="R1068" s="309">
        <f t="shared" si="2574"/>
        <v>13791.700000000003</v>
      </c>
      <c r="S1068" s="309">
        <f t="shared" si="2575"/>
        <v>13791.700000000003</v>
      </c>
      <c r="T1068" s="309">
        <f t="shared" si="2576"/>
        <v>13791.700000000003</v>
      </c>
      <c r="U1068" s="309">
        <f t="shared" si="2577"/>
        <v>13791.700000000003</v>
      </c>
      <c r="V1068" s="309">
        <f t="shared" si="2578"/>
        <v>13791.700000000003</v>
      </c>
    </row>
    <row r="1069" spans="1:22" ht="15" customHeight="1" x14ac:dyDescent="0.25">
      <c r="A1069" s="41" t="s">
        <v>321</v>
      </c>
      <c r="B1069" s="114">
        <v>1525811100</v>
      </c>
      <c r="C1069" s="41">
        <v>31111</v>
      </c>
      <c r="D1069" s="43" t="s">
        <v>1399</v>
      </c>
      <c r="E1069" s="41" t="s">
        <v>439</v>
      </c>
      <c r="F1069" s="41">
        <v>1134</v>
      </c>
      <c r="G1069" s="275" t="s">
        <v>341</v>
      </c>
      <c r="H1069" s="45" t="s">
        <v>1119</v>
      </c>
      <c r="I1069" s="111" t="s">
        <v>337</v>
      </c>
      <c r="J1069" s="291">
        <f>Nómina!W321</f>
        <v>165500.40000000002</v>
      </c>
      <c r="K1069" s="309">
        <f t="shared" si="2567"/>
        <v>13791.700000000003</v>
      </c>
      <c r="L1069" s="309">
        <f t="shared" si="2568"/>
        <v>13791.700000000003</v>
      </c>
      <c r="M1069" s="309">
        <f t="shared" si="2569"/>
        <v>13791.700000000003</v>
      </c>
      <c r="N1069" s="309">
        <f t="shared" si="2570"/>
        <v>13791.700000000003</v>
      </c>
      <c r="O1069" s="309">
        <f t="shared" si="2571"/>
        <v>13791.700000000003</v>
      </c>
      <c r="P1069" s="309">
        <f t="shared" si="2572"/>
        <v>13791.700000000003</v>
      </c>
      <c r="Q1069" s="309">
        <f t="shared" si="2573"/>
        <v>13791.700000000003</v>
      </c>
      <c r="R1069" s="309">
        <f t="shared" si="2574"/>
        <v>13791.700000000003</v>
      </c>
      <c r="S1069" s="309">
        <f t="shared" si="2575"/>
        <v>13791.700000000003</v>
      </c>
      <c r="T1069" s="309">
        <f t="shared" si="2576"/>
        <v>13791.700000000003</v>
      </c>
      <c r="U1069" s="309">
        <f t="shared" si="2577"/>
        <v>13791.700000000003</v>
      </c>
      <c r="V1069" s="309">
        <f t="shared" si="2578"/>
        <v>13791.700000000003</v>
      </c>
    </row>
    <row r="1070" spans="1:22" ht="15" customHeight="1" x14ac:dyDescent="0.25">
      <c r="A1070" s="41"/>
      <c r="B1070" s="114"/>
      <c r="C1070" s="41"/>
      <c r="D1070" s="43"/>
      <c r="E1070" s="41"/>
      <c r="F1070" s="44">
        <v>1300</v>
      </c>
      <c r="G1070" s="275"/>
      <c r="H1070" s="45"/>
      <c r="I1070" s="108" t="s">
        <v>328</v>
      </c>
      <c r="J1070" s="291"/>
      <c r="K1070" s="42"/>
      <c r="L1070" s="42"/>
      <c r="M1070" s="42"/>
      <c r="N1070" s="42"/>
      <c r="O1070" s="42"/>
      <c r="P1070" s="42"/>
      <c r="Q1070" s="42"/>
      <c r="R1070" s="42"/>
      <c r="S1070" s="42"/>
      <c r="T1070" s="42"/>
      <c r="U1070" s="42"/>
      <c r="V1070" s="42"/>
    </row>
    <row r="1071" spans="1:22" ht="15" customHeight="1" x14ac:dyDescent="0.25">
      <c r="A1071" s="41" t="s">
        <v>321</v>
      </c>
      <c r="B1071" s="114">
        <v>1525811100</v>
      </c>
      <c r="C1071" s="41">
        <v>31111</v>
      </c>
      <c r="D1071" s="43" t="s">
        <v>1399</v>
      </c>
      <c r="E1071" s="41" t="s">
        <v>439</v>
      </c>
      <c r="F1071" s="41">
        <v>1321</v>
      </c>
      <c r="G1071" s="275" t="s">
        <v>341</v>
      </c>
      <c r="H1071" s="45" t="s">
        <v>1119</v>
      </c>
      <c r="I1071" s="109" t="s">
        <v>329</v>
      </c>
      <c r="J1071" s="291">
        <f>Nómina!Y321</f>
        <v>35367.208767123288</v>
      </c>
      <c r="K1071" s="309">
        <f t="shared" ref="K1071:K1073" si="2579">J1071/12</f>
        <v>2947.2673972602738</v>
      </c>
      <c r="L1071" s="309">
        <f t="shared" ref="L1071:L1073" si="2580">J1071/12</f>
        <v>2947.2673972602738</v>
      </c>
      <c r="M1071" s="309">
        <f t="shared" ref="M1071:M1073" si="2581">J1071/12</f>
        <v>2947.2673972602738</v>
      </c>
      <c r="N1071" s="309">
        <f t="shared" ref="N1071:N1073" si="2582">J1071/12</f>
        <v>2947.2673972602738</v>
      </c>
      <c r="O1071" s="309">
        <f t="shared" ref="O1071:O1073" si="2583">J1071/12</f>
        <v>2947.2673972602738</v>
      </c>
      <c r="P1071" s="309">
        <f t="shared" ref="P1071:P1073" si="2584">J1071/12</f>
        <v>2947.2673972602738</v>
      </c>
      <c r="Q1071" s="309">
        <f t="shared" ref="Q1071:Q1073" si="2585">J1071/12</f>
        <v>2947.2673972602738</v>
      </c>
      <c r="R1071" s="309">
        <f t="shared" ref="R1071:R1073" si="2586">J1071/12</f>
        <v>2947.2673972602738</v>
      </c>
      <c r="S1071" s="309">
        <f t="shared" ref="S1071:S1073" si="2587">J1071/12</f>
        <v>2947.2673972602738</v>
      </c>
      <c r="T1071" s="309">
        <f t="shared" ref="T1071:T1073" si="2588">J1071/12</f>
        <v>2947.2673972602738</v>
      </c>
      <c r="U1071" s="309">
        <f t="shared" ref="U1071:U1073" si="2589">J1071/12</f>
        <v>2947.2673972602738</v>
      </c>
      <c r="V1071" s="309">
        <f t="shared" ref="V1071:V1073" si="2590">J1071/12</f>
        <v>2947.2673972602738</v>
      </c>
    </row>
    <row r="1072" spans="1:22" ht="15" customHeight="1" x14ac:dyDescent="0.25">
      <c r="A1072" s="41" t="s">
        <v>321</v>
      </c>
      <c r="B1072" s="114">
        <v>1525811100</v>
      </c>
      <c r="C1072" s="41">
        <v>31111</v>
      </c>
      <c r="D1072" s="43" t="s">
        <v>1399</v>
      </c>
      <c r="E1072" s="41" t="s">
        <v>439</v>
      </c>
      <c r="F1072" s="41">
        <v>1323</v>
      </c>
      <c r="G1072" s="275" t="s">
        <v>341</v>
      </c>
      <c r="H1072" s="45" t="s">
        <v>1119</v>
      </c>
      <c r="I1072" s="109" t="s">
        <v>330</v>
      </c>
      <c r="J1072" s="291">
        <f>Nómina!Z321</f>
        <v>202622.72876712328</v>
      </c>
      <c r="K1072" s="309">
        <f t="shared" si="2579"/>
        <v>16885.227397260274</v>
      </c>
      <c r="L1072" s="309">
        <f t="shared" si="2580"/>
        <v>16885.227397260274</v>
      </c>
      <c r="M1072" s="309">
        <f t="shared" si="2581"/>
        <v>16885.227397260274</v>
      </c>
      <c r="N1072" s="309">
        <f t="shared" si="2582"/>
        <v>16885.227397260274</v>
      </c>
      <c r="O1072" s="309">
        <f t="shared" si="2583"/>
        <v>16885.227397260274</v>
      </c>
      <c r="P1072" s="309">
        <f t="shared" si="2584"/>
        <v>16885.227397260274</v>
      </c>
      <c r="Q1072" s="309">
        <f t="shared" si="2585"/>
        <v>16885.227397260274</v>
      </c>
      <c r="R1072" s="309">
        <f t="shared" si="2586"/>
        <v>16885.227397260274</v>
      </c>
      <c r="S1072" s="309">
        <f t="shared" si="2587"/>
        <v>16885.227397260274</v>
      </c>
      <c r="T1072" s="309">
        <f t="shared" si="2588"/>
        <v>16885.227397260274</v>
      </c>
      <c r="U1072" s="309">
        <f t="shared" si="2589"/>
        <v>16885.227397260274</v>
      </c>
      <c r="V1072" s="309">
        <f t="shared" si="2590"/>
        <v>16885.227397260274</v>
      </c>
    </row>
    <row r="1073" spans="1:22" ht="15" customHeight="1" x14ac:dyDescent="0.25">
      <c r="A1073" s="41"/>
      <c r="B1073" s="41"/>
      <c r="C1073" s="41"/>
      <c r="D1073" s="43"/>
      <c r="E1073" s="41"/>
      <c r="F1073" s="41"/>
      <c r="G1073" s="275"/>
      <c r="H1073" s="45"/>
      <c r="I1073" s="50" t="s">
        <v>338</v>
      </c>
      <c r="J1073" s="293">
        <f>SUM(J1064:J1072)</f>
        <v>2389495.1375342458</v>
      </c>
      <c r="K1073" s="315">
        <f t="shared" si="2579"/>
        <v>199124.5947945205</v>
      </c>
      <c r="L1073" s="315">
        <f t="shared" si="2580"/>
        <v>199124.5947945205</v>
      </c>
      <c r="M1073" s="315">
        <f t="shared" si="2581"/>
        <v>199124.5947945205</v>
      </c>
      <c r="N1073" s="315">
        <f t="shared" si="2582"/>
        <v>199124.5947945205</v>
      </c>
      <c r="O1073" s="315">
        <f t="shared" si="2583"/>
        <v>199124.5947945205</v>
      </c>
      <c r="P1073" s="315">
        <f t="shared" si="2584"/>
        <v>199124.5947945205</v>
      </c>
      <c r="Q1073" s="315">
        <f t="shared" si="2585"/>
        <v>199124.5947945205</v>
      </c>
      <c r="R1073" s="315">
        <f t="shared" si="2586"/>
        <v>199124.5947945205</v>
      </c>
      <c r="S1073" s="315">
        <f t="shared" si="2587"/>
        <v>199124.5947945205</v>
      </c>
      <c r="T1073" s="315">
        <f t="shared" si="2588"/>
        <v>199124.5947945205</v>
      </c>
      <c r="U1073" s="315">
        <f t="shared" si="2589"/>
        <v>199124.5947945205</v>
      </c>
      <c r="V1073" s="315">
        <f t="shared" si="2590"/>
        <v>199124.5947945205</v>
      </c>
    </row>
    <row r="1074" spans="1:22" ht="15" customHeight="1" x14ac:dyDescent="0.25">
      <c r="A1074" s="41"/>
      <c r="B1074" s="126"/>
      <c r="C1074" s="41"/>
      <c r="D1074" s="43"/>
      <c r="E1074" s="41"/>
      <c r="F1074" s="104" t="s">
        <v>816</v>
      </c>
      <c r="G1074" s="275"/>
      <c r="H1074" s="45"/>
      <c r="I1074" s="108" t="s">
        <v>817</v>
      </c>
      <c r="J1074" s="291"/>
      <c r="K1074" s="42"/>
      <c r="L1074" s="42"/>
      <c r="M1074" s="42"/>
      <c r="N1074" s="42"/>
      <c r="O1074" s="42"/>
      <c r="P1074" s="42"/>
      <c r="Q1074" s="42"/>
      <c r="R1074" s="42"/>
      <c r="S1074" s="42"/>
      <c r="T1074" s="42"/>
      <c r="U1074" s="42"/>
      <c r="V1074" s="42"/>
    </row>
    <row r="1075" spans="1:22" ht="15" customHeight="1" x14ac:dyDescent="0.25">
      <c r="A1075" s="41"/>
      <c r="B1075" s="41"/>
      <c r="C1075" s="41"/>
      <c r="D1075" s="43"/>
      <c r="E1075" s="41"/>
      <c r="F1075" s="104" t="s">
        <v>928</v>
      </c>
      <c r="G1075" s="275"/>
      <c r="H1075" s="45"/>
      <c r="I1075" s="108" t="s">
        <v>929</v>
      </c>
      <c r="J1075" s="291"/>
      <c r="K1075" s="42"/>
      <c r="L1075" s="42"/>
      <c r="M1075" s="42"/>
      <c r="N1075" s="42"/>
      <c r="O1075" s="42"/>
      <c r="P1075" s="42"/>
      <c r="Q1075" s="42"/>
      <c r="R1075" s="42"/>
      <c r="S1075" s="42"/>
      <c r="T1075" s="42"/>
      <c r="U1075" s="42"/>
      <c r="V1075" s="42"/>
    </row>
    <row r="1076" spans="1:22" ht="15" customHeight="1" x14ac:dyDescent="0.25">
      <c r="A1076" s="41" t="s">
        <v>321</v>
      </c>
      <c r="B1076" s="126">
        <v>1125100000</v>
      </c>
      <c r="C1076" s="41">
        <v>31111</v>
      </c>
      <c r="D1076" s="43" t="s">
        <v>1399</v>
      </c>
      <c r="E1076" s="41" t="s">
        <v>439</v>
      </c>
      <c r="F1076" s="43" t="s">
        <v>1157</v>
      </c>
      <c r="G1076" s="275" t="s">
        <v>341</v>
      </c>
      <c r="H1076" s="45" t="s">
        <v>1119</v>
      </c>
      <c r="I1076" s="109" t="s">
        <v>936</v>
      </c>
      <c r="J1076" s="291">
        <v>15000</v>
      </c>
      <c r="K1076" s="309">
        <f t="shared" ref="K1076" si="2591">J1076/12</f>
        <v>1250</v>
      </c>
      <c r="L1076" s="309">
        <f t="shared" ref="L1076" si="2592">J1076/12</f>
        <v>1250</v>
      </c>
      <c r="M1076" s="309">
        <f t="shared" ref="M1076" si="2593">J1076/12</f>
        <v>1250</v>
      </c>
      <c r="N1076" s="309">
        <f t="shared" ref="N1076" si="2594">J1076/12</f>
        <v>1250</v>
      </c>
      <c r="O1076" s="309">
        <f t="shared" ref="O1076" si="2595">J1076/12</f>
        <v>1250</v>
      </c>
      <c r="P1076" s="309">
        <f t="shared" ref="P1076" si="2596">J1076/12</f>
        <v>1250</v>
      </c>
      <c r="Q1076" s="309">
        <f t="shared" ref="Q1076" si="2597">J1076/12</f>
        <v>1250</v>
      </c>
      <c r="R1076" s="309">
        <f t="shared" ref="R1076" si="2598">J1076/12</f>
        <v>1250</v>
      </c>
      <c r="S1076" s="309">
        <f t="shared" ref="S1076" si="2599">J1076/12</f>
        <v>1250</v>
      </c>
      <c r="T1076" s="309">
        <f t="shared" ref="T1076" si="2600">J1076/12</f>
        <v>1250</v>
      </c>
      <c r="U1076" s="309">
        <f t="shared" ref="U1076" si="2601">J1076/12</f>
        <v>1250</v>
      </c>
      <c r="V1076" s="309">
        <f t="shared" ref="V1076" si="2602">J1076/12</f>
        <v>1250</v>
      </c>
    </row>
    <row r="1077" spans="1:22" ht="15" customHeight="1" x14ac:dyDescent="0.25">
      <c r="A1077" s="41"/>
      <c r="B1077" s="41"/>
      <c r="C1077" s="41"/>
      <c r="D1077" s="43"/>
      <c r="E1077" s="41"/>
      <c r="F1077" s="104" t="s">
        <v>938</v>
      </c>
      <c r="G1077" s="275"/>
      <c r="H1077" s="45"/>
      <c r="I1077" s="108" t="s">
        <v>939</v>
      </c>
      <c r="J1077" s="291"/>
      <c r="K1077" s="42"/>
      <c r="L1077" s="42"/>
      <c r="M1077" s="42"/>
      <c r="N1077" s="42"/>
      <c r="O1077" s="42"/>
      <c r="P1077" s="42"/>
      <c r="Q1077" s="42"/>
      <c r="R1077" s="42"/>
      <c r="S1077" s="42"/>
      <c r="T1077" s="42"/>
      <c r="U1077" s="42"/>
      <c r="V1077" s="42"/>
    </row>
    <row r="1078" spans="1:22" ht="15" customHeight="1" x14ac:dyDescent="0.25">
      <c r="A1078" s="41" t="s">
        <v>321</v>
      </c>
      <c r="B1078" s="126">
        <v>1125100000</v>
      </c>
      <c r="C1078" s="41">
        <v>31111</v>
      </c>
      <c r="D1078" s="43" t="s">
        <v>1399</v>
      </c>
      <c r="E1078" s="41" t="s">
        <v>439</v>
      </c>
      <c r="F1078" s="43" t="s">
        <v>1215</v>
      </c>
      <c r="G1078" s="275" t="s">
        <v>341</v>
      </c>
      <c r="H1078" s="45" t="s">
        <v>1119</v>
      </c>
      <c r="I1078" s="109" t="s">
        <v>1097</v>
      </c>
      <c r="J1078" s="291">
        <v>5000</v>
      </c>
      <c r="K1078" s="309">
        <f t="shared" ref="K1078" si="2603">J1078/12</f>
        <v>416.66666666666669</v>
      </c>
      <c r="L1078" s="309">
        <f t="shared" ref="L1078" si="2604">J1078/12</f>
        <v>416.66666666666669</v>
      </c>
      <c r="M1078" s="309">
        <f t="shared" ref="M1078" si="2605">J1078/12</f>
        <v>416.66666666666669</v>
      </c>
      <c r="N1078" s="309">
        <f t="shared" ref="N1078" si="2606">J1078/12</f>
        <v>416.66666666666669</v>
      </c>
      <c r="O1078" s="309">
        <f t="shared" ref="O1078" si="2607">J1078/12</f>
        <v>416.66666666666669</v>
      </c>
      <c r="P1078" s="309">
        <f t="shared" ref="P1078" si="2608">J1078/12</f>
        <v>416.66666666666669</v>
      </c>
      <c r="Q1078" s="309">
        <f t="shared" ref="Q1078" si="2609">J1078/12</f>
        <v>416.66666666666669</v>
      </c>
      <c r="R1078" s="309">
        <f t="shared" ref="R1078" si="2610">J1078/12</f>
        <v>416.66666666666669</v>
      </c>
      <c r="S1078" s="309">
        <f t="shared" ref="S1078" si="2611">J1078/12</f>
        <v>416.66666666666669</v>
      </c>
      <c r="T1078" s="309">
        <f t="shared" ref="T1078" si="2612">J1078/12</f>
        <v>416.66666666666669</v>
      </c>
      <c r="U1078" s="309">
        <f t="shared" ref="U1078" si="2613">J1078/12</f>
        <v>416.66666666666669</v>
      </c>
      <c r="V1078" s="309">
        <f t="shared" ref="V1078" si="2614">J1078/12</f>
        <v>416.66666666666669</v>
      </c>
    </row>
    <row r="1079" spans="1:22" ht="15" customHeight="1" x14ac:dyDescent="0.25">
      <c r="A1079" s="41"/>
      <c r="B1079" s="41"/>
      <c r="C1079" s="41"/>
      <c r="D1079" s="43"/>
      <c r="E1079" s="41"/>
      <c r="F1079" s="104" t="s">
        <v>877</v>
      </c>
      <c r="G1079" s="275"/>
      <c r="H1079" s="45"/>
      <c r="I1079" s="108" t="s">
        <v>823</v>
      </c>
      <c r="J1079" s="291"/>
      <c r="K1079" s="42"/>
      <c r="L1079" s="42"/>
      <c r="M1079" s="42"/>
      <c r="N1079" s="42"/>
      <c r="O1079" s="42"/>
      <c r="P1079" s="42"/>
      <c r="Q1079" s="42"/>
      <c r="R1079" s="42"/>
      <c r="S1079" s="42"/>
      <c r="T1079" s="42"/>
      <c r="U1079" s="42"/>
      <c r="V1079" s="42"/>
    </row>
    <row r="1080" spans="1:22" ht="15" customHeight="1" x14ac:dyDescent="0.25">
      <c r="A1080" s="41" t="s">
        <v>321</v>
      </c>
      <c r="B1080" s="126">
        <v>1125100000</v>
      </c>
      <c r="C1080" s="41">
        <v>31111</v>
      </c>
      <c r="D1080" s="43" t="s">
        <v>1399</v>
      </c>
      <c r="E1080" s="41" t="s">
        <v>439</v>
      </c>
      <c r="F1080" s="43" t="s">
        <v>1163</v>
      </c>
      <c r="G1080" s="275" t="s">
        <v>341</v>
      </c>
      <c r="H1080" s="45" t="s">
        <v>1119</v>
      </c>
      <c r="I1080" s="109" t="s">
        <v>1098</v>
      </c>
      <c r="J1080" s="291">
        <v>5000</v>
      </c>
      <c r="K1080" s="309">
        <f t="shared" ref="K1080:K1081" si="2615">J1080/12</f>
        <v>416.66666666666669</v>
      </c>
      <c r="L1080" s="309">
        <f t="shared" ref="L1080:L1081" si="2616">J1080/12</f>
        <v>416.66666666666669</v>
      </c>
      <c r="M1080" s="309">
        <f t="shared" ref="M1080:M1081" si="2617">J1080/12</f>
        <v>416.66666666666669</v>
      </c>
      <c r="N1080" s="309">
        <f t="shared" ref="N1080:N1081" si="2618">J1080/12</f>
        <v>416.66666666666669</v>
      </c>
      <c r="O1080" s="309">
        <f t="shared" ref="O1080:O1081" si="2619">J1080/12</f>
        <v>416.66666666666669</v>
      </c>
      <c r="P1080" s="309">
        <f t="shared" ref="P1080:P1081" si="2620">J1080/12</f>
        <v>416.66666666666669</v>
      </c>
      <c r="Q1080" s="309">
        <f t="shared" ref="Q1080:Q1081" si="2621">J1080/12</f>
        <v>416.66666666666669</v>
      </c>
      <c r="R1080" s="309">
        <f t="shared" ref="R1080:R1081" si="2622">J1080/12</f>
        <v>416.66666666666669</v>
      </c>
      <c r="S1080" s="309">
        <f t="shared" ref="S1080:S1081" si="2623">J1080/12</f>
        <v>416.66666666666669</v>
      </c>
      <c r="T1080" s="309">
        <f t="shared" ref="T1080:T1081" si="2624">J1080/12</f>
        <v>416.66666666666669</v>
      </c>
      <c r="U1080" s="309">
        <f t="shared" ref="U1080:U1081" si="2625">J1080/12</f>
        <v>416.66666666666669</v>
      </c>
      <c r="V1080" s="309">
        <f t="shared" ref="V1080:V1081" si="2626">J1080/12</f>
        <v>416.66666666666669</v>
      </c>
    </row>
    <row r="1081" spans="1:22" ht="15" customHeight="1" x14ac:dyDescent="0.25">
      <c r="A1081" s="41"/>
      <c r="B1081" s="41"/>
      <c r="C1081" s="41"/>
      <c r="D1081" s="43"/>
      <c r="E1081" s="41"/>
      <c r="F1081" s="43"/>
      <c r="G1081" s="275"/>
      <c r="H1081" s="45"/>
      <c r="I1081" s="50" t="s">
        <v>825</v>
      </c>
      <c r="J1081" s="293">
        <f>SUM(J1074:J1080)</f>
        <v>25000</v>
      </c>
      <c r="K1081" s="315">
        <f t="shared" si="2615"/>
        <v>2083.3333333333335</v>
      </c>
      <c r="L1081" s="315">
        <f t="shared" si="2616"/>
        <v>2083.3333333333335</v>
      </c>
      <c r="M1081" s="315">
        <f t="shared" si="2617"/>
        <v>2083.3333333333335</v>
      </c>
      <c r="N1081" s="315">
        <f t="shared" si="2618"/>
        <v>2083.3333333333335</v>
      </c>
      <c r="O1081" s="315">
        <f t="shared" si="2619"/>
        <v>2083.3333333333335</v>
      </c>
      <c r="P1081" s="315">
        <f t="shared" si="2620"/>
        <v>2083.3333333333335</v>
      </c>
      <c r="Q1081" s="315">
        <f t="shared" si="2621"/>
        <v>2083.3333333333335</v>
      </c>
      <c r="R1081" s="315">
        <f t="shared" si="2622"/>
        <v>2083.3333333333335</v>
      </c>
      <c r="S1081" s="315">
        <f t="shared" si="2623"/>
        <v>2083.3333333333335</v>
      </c>
      <c r="T1081" s="315">
        <f t="shared" si="2624"/>
        <v>2083.3333333333335</v>
      </c>
      <c r="U1081" s="315">
        <f t="shared" si="2625"/>
        <v>2083.3333333333335</v>
      </c>
      <c r="V1081" s="315">
        <f t="shared" si="2626"/>
        <v>2083.3333333333335</v>
      </c>
    </row>
    <row r="1082" spans="1:22" ht="15" customHeight="1" x14ac:dyDescent="0.25">
      <c r="A1082" s="41"/>
      <c r="B1082" s="41"/>
      <c r="C1082" s="41"/>
      <c r="D1082" s="43"/>
      <c r="E1082" s="41"/>
      <c r="F1082" s="104" t="s">
        <v>811</v>
      </c>
      <c r="G1082" s="275"/>
      <c r="H1082" s="45"/>
      <c r="I1082" s="108" t="s">
        <v>812</v>
      </c>
      <c r="J1082" s="291"/>
      <c r="K1082" s="42"/>
      <c r="L1082" s="42"/>
      <c r="M1082" s="42"/>
      <c r="N1082" s="42"/>
      <c r="O1082" s="42"/>
      <c r="P1082" s="42"/>
      <c r="Q1082" s="42"/>
      <c r="R1082" s="42"/>
      <c r="S1082" s="42"/>
      <c r="T1082" s="42"/>
      <c r="U1082" s="42"/>
      <c r="V1082" s="42"/>
    </row>
    <row r="1083" spans="1:22" ht="24.95" customHeight="1" x14ac:dyDescent="0.25">
      <c r="A1083" s="41"/>
      <c r="B1083" s="41"/>
      <c r="C1083" s="41"/>
      <c r="D1083" s="43"/>
      <c r="E1083" s="41"/>
      <c r="F1083" s="104" t="s">
        <v>879</v>
      </c>
      <c r="G1083" s="275"/>
      <c r="H1083" s="45"/>
      <c r="I1083" s="108" t="s">
        <v>826</v>
      </c>
      <c r="J1083" s="291"/>
      <c r="K1083" s="42"/>
      <c r="L1083" s="42"/>
      <c r="M1083" s="42"/>
      <c r="N1083" s="42"/>
      <c r="O1083" s="42"/>
      <c r="P1083" s="42"/>
      <c r="Q1083" s="42"/>
      <c r="R1083" s="42"/>
      <c r="S1083" s="42"/>
      <c r="T1083" s="42"/>
      <c r="U1083" s="42"/>
      <c r="V1083" s="42"/>
    </row>
    <row r="1084" spans="1:22" ht="24.95" customHeight="1" x14ac:dyDescent="0.25">
      <c r="A1084" s="41" t="s">
        <v>321</v>
      </c>
      <c r="B1084" s="126">
        <v>1125100000</v>
      </c>
      <c r="C1084" s="41">
        <v>31111</v>
      </c>
      <c r="D1084" s="43" t="s">
        <v>1399</v>
      </c>
      <c r="E1084" s="41" t="s">
        <v>439</v>
      </c>
      <c r="F1084" s="43" t="s">
        <v>1184</v>
      </c>
      <c r="G1084" s="275" t="s">
        <v>341</v>
      </c>
      <c r="H1084" s="45" t="s">
        <v>1119</v>
      </c>
      <c r="I1084" s="109" t="s">
        <v>1099</v>
      </c>
      <c r="J1084" s="291">
        <v>10000</v>
      </c>
      <c r="K1084" s="309">
        <f t="shared" ref="K1084:K1086" si="2627">J1084/12</f>
        <v>833.33333333333337</v>
      </c>
      <c r="L1084" s="309">
        <f t="shared" ref="L1084:L1086" si="2628">J1084/12</f>
        <v>833.33333333333337</v>
      </c>
      <c r="M1084" s="309">
        <f t="shared" ref="M1084:M1086" si="2629">J1084/12</f>
        <v>833.33333333333337</v>
      </c>
      <c r="N1084" s="309">
        <f t="shared" ref="N1084:N1086" si="2630">J1084/12</f>
        <v>833.33333333333337</v>
      </c>
      <c r="O1084" s="309">
        <f t="shared" ref="O1084:O1086" si="2631">J1084/12</f>
        <v>833.33333333333337</v>
      </c>
      <c r="P1084" s="309">
        <f t="shared" ref="P1084:P1086" si="2632">J1084/12</f>
        <v>833.33333333333337</v>
      </c>
      <c r="Q1084" s="309">
        <f t="shared" ref="Q1084:Q1086" si="2633">J1084/12</f>
        <v>833.33333333333337</v>
      </c>
      <c r="R1084" s="309">
        <f t="shared" ref="R1084:R1086" si="2634">J1084/12</f>
        <v>833.33333333333337</v>
      </c>
      <c r="S1084" s="309">
        <f t="shared" ref="S1084:S1086" si="2635">J1084/12</f>
        <v>833.33333333333337</v>
      </c>
      <c r="T1084" s="309">
        <f t="shared" ref="T1084:T1086" si="2636">J1084/12</f>
        <v>833.33333333333337</v>
      </c>
      <c r="U1084" s="309">
        <f t="shared" ref="U1084:U1086" si="2637">J1084/12</f>
        <v>833.33333333333337</v>
      </c>
      <c r="V1084" s="309">
        <f t="shared" ref="V1084:V1086" si="2638">J1084/12</f>
        <v>833.33333333333337</v>
      </c>
    </row>
    <row r="1085" spans="1:22" ht="15" customHeight="1" x14ac:dyDescent="0.25">
      <c r="A1085" s="41"/>
      <c r="B1085" s="41"/>
      <c r="C1085" s="41"/>
      <c r="D1085" s="43"/>
      <c r="E1085" s="41"/>
      <c r="F1085" s="43"/>
      <c r="G1085" s="275"/>
      <c r="H1085" s="45"/>
      <c r="I1085" s="50" t="s">
        <v>833</v>
      </c>
      <c r="J1085" s="293">
        <f>SUM(J1082:J1084)</f>
        <v>10000</v>
      </c>
      <c r="K1085" s="315">
        <f t="shared" si="2627"/>
        <v>833.33333333333337</v>
      </c>
      <c r="L1085" s="315">
        <f t="shared" si="2628"/>
        <v>833.33333333333337</v>
      </c>
      <c r="M1085" s="315">
        <f t="shared" si="2629"/>
        <v>833.33333333333337</v>
      </c>
      <c r="N1085" s="315">
        <f t="shared" si="2630"/>
        <v>833.33333333333337</v>
      </c>
      <c r="O1085" s="315">
        <f t="shared" si="2631"/>
        <v>833.33333333333337</v>
      </c>
      <c r="P1085" s="315">
        <f t="shared" si="2632"/>
        <v>833.33333333333337</v>
      </c>
      <c r="Q1085" s="315">
        <f t="shared" si="2633"/>
        <v>833.33333333333337</v>
      </c>
      <c r="R1085" s="315">
        <f t="shared" si="2634"/>
        <v>833.33333333333337</v>
      </c>
      <c r="S1085" s="315">
        <f t="shared" si="2635"/>
        <v>833.33333333333337</v>
      </c>
      <c r="T1085" s="315">
        <f t="shared" si="2636"/>
        <v>833.33333333333337</v>
      </c>
      <c r="U1085" s="315">
        <f t="shared" si="2637"/>
        <v>833.33333333333337</v>
      </c>
      <c r="V1085" s="315">
        <f t="shared" si="2638"/>
        <v>833.33333333333337</v>
      </c>
    </row>
    <row r="1086" spans="1:22" ht="15" customHeight="1" x14ac:dyDescent="0.25">
      <c r="A1086" s="41"/>
      <c r="B1086" s="41"/>
      <c r="C1086" s="41"/>
      <c r="D1086" s="43"/>
      <c r="E1086" s="41"/>
      <c r="F1086" s="43"/>
      <c r="G1086" s="275"/>
      <c r="H1086" s="45"/>
      <c r="I1086" s="54" t="s">
        <v>441</v>
      </c>
      <c r="J1086" s="294">
        <f>J1073+J1081+J1085</f>
        <v>2424495.1375342458</v>
      </c>
      <c r="K1086" s="327">
        <f t="shared" si="2627"/>
        <v>202041.26146118715</v>
      </c>
      <c r="L1086" s="327">
        <f t="shared" si="2628"/>
        <v>202041.26146118715</v>
      </c>
      <c r="M1086" s="327">
        <f t="shared" si="2629"/>
        <v>202041.26146118715</v>
      </c>
      <c r="N1086" s="327">
        <f t="shared" si="2630"/>
        <v>202041.26146118715</v>
      </c>
      <c r="O1086" s="327">
        <f t="shared" si="2631"/>
        <v>202041.26146118715</v>
      </c>
      <c r="P1086" s="327">
        <f t="shared" si="2632"/>
        <v>202041.26146118715</v>
      </c>
      <c r="Q1086" s="327">
        <f t="shared" si="2633"/>
        <v>202041.26146118715</v>
      </c>
      <c r="R1086" s="327">
        <f t="shared" si="2634"/>
        <v>202041.26146118715</v>
      </c>
      <c r="S1086" s="327">
        <f t="shared" si="2635"/>
        <v>202041.26146118715</v>
      </c>
      <c r="T1086" s="327">
        <f t="shared" si="2636"/>
        <v>202041.26146118715</v>
      </c>
      <c r="U1086" s="327">
        <f t="shared" si="2637"/>
        <v>202041.26146118715</v>
      </c>
      <c r="V1086" s="327">
        <f t="shared" si="2638"/>
        <v>202041.26146118715</v>
      </c>
    </row>
    <row r="1087" spans="1:22" ht="15" customHeight="1" x14ac:dyDescent="0.25">
      <c r="A1087" s="38" t="s">
        <v>301</v>
      </c>
      <c r="B1087" s="51"/>
      <c r="C1087" s="13"/>
      <c r="D1087" s="39"/>
      <c r="E1087" s="13"/>
      <c r="F1087" s="13"/>
      <c r="G1087" s="277"/>
      <c r="H1087" s="40"/>
      <c r="I1087" s="55"/>
      <c r="J1087" s="325"/>
      <c r="K1087" s="314"/>
      <c r="L1087" s="314"/>
      <c r="M1087" s="314"/>
      <c r="N1087" s="314"/>
      <c r="O1087" s="314"/>
      <c r="P1087" s="314"/>
      <c r="Q1087" s="314"/>
      <c r="R1087" s="314"/>
      <c r="S1087" s="314"/>
      <c r="T1087" s="314"/>
      <c r="U1087" s="314"/>
      <c r="V1087" s="314"/>
    </row>
    <row r="1088" spans="1:22" ht="15" customHeight="1" x14ac:dyDescent="0.25">
      <c r="A1088" s="41"/>
      <c r="B1088" s="41"/>
      <c r="C1088" s="41"/>
      <c r="D1088" s="43"/>
      <c r="E1088" s="41"/>
      <c r="F1088" s="44">
        <v>1000</v>
      </c>
      <c r="G1088" s="275"/>
      <c r="H1088" s="45"/>
      <c r="I1088" s="108" t="s">
        <v>326</v>
      </c>
      <c r="J1088" s="291"/>
      <c r="K1088" s="42"/>
      <c r="L1088" s="42"/>
      <c r="M1088" s="42"/>
      <c r="N1088" s="42"/>
      <c r="O1088" s="42"/>
      <c r="P1088" s="42"/>
      <c r="Q1088" s="42"/>
      <c r="R1088" s="42"/>
      <c r="S1088" s="42"/>
      <c r="T1088" s="42"/>
      <c r="U1088" s="42"/>
      <c r="V1088" s="42"/>
    </row>
    <row r="1089" spans="1:22" ht="15" customHeight="1" x14ac:dyDescent="0.25">
      <c r="A1089" s="41"/>
      <c r="B1089" s="41"/>
      <c r="C1089" s="41"/>
      <c r="D1089" s="43"/>
      <c r="E1089" s="41"/>
      <c r="F1089" s="44">
        <v>1100</v>
      </c>
      <c r="G1089" s="275"/>
      <c r="H1089" s="45"/>
      <c r="I1089" s="108" t="s">
        <v>327</v>
      </c>
      <c r="J1089" s="291"/>
      <c r="K1089" s="42"/>
      <c r="L1089" s="42"/>
      <c r="M1089" s="42"/>
      <c r="N1089" s="42"/>
      <c r="O1089" s="42"/>
      <c r="P1089" s="42"/>
      <c r="Q1089" s="42"/>
      <c r="R1089" s="42"/>
      <c r="S1089" s="42"/>
      <c r="T1089" s="42"/>
      <c r="U1089" s="42"/>
      <c r="V1089" s="42"/>
    </row>
    <row r="1090" spans="1:22" ht="15" customHeight="1" x14ac:dyDescent="0.25">
      <c r="A1090" s="41" t="s">
        <v>321</v>
      </c>
      <c r="B1090" s="114">
        <v>1525811100</v>
      </c>
      <c r="C1090" s="41">
        <v>31111</v>
      </c>
      <c r="D1090" s="43" t="s">
        <v>1400</v>
      </c>
      <c r="E1090" s="41" t="s">
        <v>442</v>
      </c>
      <c r="F1090" s="41">
        <v>1131</v>
      </c>
      <c r="G1090" s="275" t="s">
        <v>341</v>
      </c>
      <c r="H1090" s="45" t="s">
        <v>1120</v>
      </c>
      <c r="I1090" s="109" t="s">
        <v>325</v>
      </c>
      <c r="J1090" s="291">
        <f>Nómina!T330</f>
        <v>1773360</v>
      </c>
      <c r="K1090" s="309">
        <f t="shared" ref="K1090:K1093" si="2639">J1090/12</f>
        <v>147780</v>
      </c>
      <c r="L1090" s="309">
        <f t="shared" ref="L1090:L1093" si="2640">J1090/12</f>
        <v>147780</v>
      </c>
      <c r="M1090" s="309">
        <f t="shared" ref="M1090:M1093" si="2641">J1090/12</f>
        <v>147780</v>
      </c>
      <c r="N1090" s="309">
        <f t="shared" ref="N1090:N1093" si="2642">J1090/12</f>
        <v>147780</v>
      </c>
      <c r="O1090" s="309">
        <f t="shared" ref="O1090:O1093" si="2643">J1090/12</f>
        <v>147780</v>
      </c>
      <c r="P1090" s="309">
        <f t="shared" ref="P1090:P1093" si="2644">J1090/12</f>
        <v>147780</v>
      </c>
      <c r="Q1090" s="309">
        <f t="shared" ref="Q1090:Q1093" si="2645">J1090/12</f>
        <v>147780</v>
      </c>
      <c r="R1090" s="309">
        <f t="shared" ref="R1090:R1093" si="2646">J1090/12</f>
        <v>147780</v>
      </c>
      <c r="S1090" s="309">
        <f t="shared" ref="S1090:S1093" si="2647">J1090/12</f>
        <v>147780</v>
      </c>
      <c r="T1090" s="309">
        <f t="shared" ref="T1090:T1093" si="2648">J1090/12</f>
        <v>147780</v>
      </c>
      <c r="U1090" s="309">
        <f t="shared" ref="U1090:U1093" si="2649">J1090/12</f>
        <v>147780</v>
      </c>
      <c r="V1090" s="309">
        <f t="shared" ref="V1090:V1093" si="2650">J1090/12</f>
        <v>147780</v>
      </c>
    </row>
    <row r="1091" spans="1:22" ht="15" customHeight="1" x14ac:dyDescent="0.25">
      <c r="A1091" s="41" t="s">
        <v>321</v>
      </c>
      <c r="B1091" s="114">
        <v>1525811100</v>
      </c>
      <c r="C1091" s="41">
        <v>31111</v>
      </c>
      <c r="D1091" s="43" t="s">
        <v>1400</v>
      </c>
      <c r="E1091" s="41" t="s">
        <v>442</v>
      </c>
      <c r="F1091" s="41">
        <v>1132</v>
      </c>
      <c r="G1091" s="275" t="s">
        <v>341</v>
      </c>
      <c r="H1091" s="45" t="s">
        <v>1120</v>
      </c>
      <c r="I1091" s="109" t="s">
        <v>335</v>
      </c>
      <c r="J1091" s="291">
        <f>Nómina!U330</f>
        <v>177336.00000000003</v>
      </c>
      <c r="K1091" s="309">
        <f t="shared" si="2639"/>
        <v>14778.000000000002</v>
      </c>
      <c r="L1091" s="309">
        <f t="shared" si="2640"/>
        <v>14778.000000000002</v>
      </c>
      <c r="M1091" s="309">
        <f t="shared" si="2641"/>
        <v>14778.000000000002</v>
      </c>
      <c r="N1091" s="309">
        <f t="shared" si="2642"/>
        <v>14778.000000000002</v>
      </c>
      <c r="O1091" s="309">
        <f t="shared" si="2643"/>
        <v>14778.000000000002</v>
      </c>
      <c r="P1091" s="309">
        <f t="shared" si="2644"/>
        <v>14778.000000000002</v>
      </c>
      <c r="Q1091" s="309">
        <f t="shared" si="2645"/>
        <v>14778.000000000002</v>
      </c>
      <c r="R1091" s="309">
        <f t="shared" si="2646"/>
        <v>14778.000000000002</v>
      </c>
      <c r="S1091" s="309">
        <f t="shared" si="2647"/>
        <v>14778.000000000002</v>
      </c>
      <c r="T1091" s="309">
        <f t="shared" si="2648"/>
        <v>14778.000000000002</v>
      </c>
      <c r="U1091" s="309">
        <f t="shared" si="2649"/>
        <v>14778.000000000002</v>
      </c>
      <c r="V1091" s="309">
        <f t="shared" si="2650"/>
        <v>14778.000000000002</v>
      </c>
    </row>
    <row r="1092" spans="1:22" ht="15" customHeight="1" x14ac:dyDescent="0.25">
      <c r="A1092" s="41" t="s">
        <v>321</v>
      </c>
      <c r="B1092" s="114">
        <v>1525811100</v>
      </c>
      <c r="C1092" s="41">
        <v>31111</v>
      </c>
      <c r="D1092" s="43" t="s">
        <v>1400</v>
      </c>
      <c r="E1092" s="41" t="s">
        <v>442</v>
      </c>
      <c r="F1092" s="41">
        <v>1133</v>
      </c>
      <c r="G1092" s="275" t="s">
        <v>341</v>
      </c>
      <c r="H1092" s="45" t="s">
        <v>1120</v>
      </c>
      <c r="I1092" s="111" t="s">
        <v>336</v>
      </c>
      <c r="J1092" s="291">
        <f>Nómina!V330</f>
        <v>177336.00000000003</v>
      </c>
      <c r="K1092" s="309">
        <f t="shared" si="2639"/>
        <v>14778.000000000002</v>
      </c>
      <c r="L1092" s="309">
        <f t="shared" si="2640"/>
        <v>14778.000000000002</v>
      </c>
      <c r="M1092" s="309">
        <f t="shared" si="2641"/>
        <v>14778.000000000002</v>
      </c>
      <c r="N1092" s="309">
        <f t="shared" si="2642"/>
        <v>14778.000000000002</v>
      </c>
      <c r="O1092" s="309">
        <f t="shared" si="2643"/>
        <v>14778.000000000002</v>
      </c>
      <c r="P1092" s="309">
        <f t="shared" si="2644"/>
        <v>14778.000000000002</v>
      </c>
      <c r="Q1092" s="309">
        <f t="shared" si="2645"/>
        <v>14778.000000000002</v>
      </c>
      <c r="R1092" s="309">
        <f t="shared" si="2646"/>
        <v>14778.000000000002</v>
      </c>
      <c r="S1092" s="309">
        <f t="shared" si="2647"/>
        <v>14778.000000000002</v>
      </c>
      <c r="T1092" s="309">
        <f t="shared" si="2648"/>
        <v>14778.000000000002</v>
      </c>
      <c r="U1092" s="309">
        <f t="shared" si="2649"/>
        <v>14778.000000000002</v>
      </c>
      <c r="V1092" s="309">
        <f t="shared" si="2650"/>
        <v>14778.000000000002</v>
      </c>
    </row>
    <row r="1093" spans="1:22" ht="15" customHeight="1" x14ac:dyDescent="0.25">
      <c r="A1093" s="41" t="s">
        <v>321</v>
      </c>
      <c r="B1093" s="114">
        <v>1525811100</v>
      </c>
      <c r="C1093" s="41">
        <v>31111</v>
      </c>
      <c r="D1093" s="43" t="s">
        <v>1400</v>
      </c>
      <c r="E1093" s="41" t="s">
        <v>442</v>
      </c>
      <c r="F1093" s="41">
        <v>1134</v>
      </c>
      <c r="G1093" s="275" t="s">
        <v>341</v>
      </c>
      <c r="H1093" s="45" t="s">
        <v>1120</v>
      </c>
      <c r="I1093" s="111" t="s">
        <v>337</v>
      </c>
      <c r="J1093" s="291">
        <f>Nómina!W330</f>
        <v>177336.00000000003</v>
      </c>
      <c r="K1093" s="309">
        <f t="shared" si="2639"/>
        <v>14778.000000000002</v>
      </c>
      <c r="L1093" s="309">
        <f t="shared" si="2640"/>
        <v>14778.000000000002</v>
      </c>
      <c r="M1093" s="309">
        <f t="shared" si="2641"/>
        <v>14778.000000000002</v>
      </c>
      <c r="N1093" s="309">
        <f t="shared" si="2642"/>
        <v>14778.000000000002</v>
      </c>
      <c r="O1093" s="309">
        <f t="shared" si="2643"/>
        <v>14778.000000000002</v>
      </c>
      <c r="P1093" s="309">
        <f t="shared" si="2644"/>
        <v>14778.000000000002</v>
      </c>
      <c r="Q1093" s="309">
        <f t="shared" si="2645"/>
        <v>14778.000000000002</v>
      </c>
      <c r="R1093" s="309">
        <f t="shared" si="2646"/>
        <v>14778.000000000002</v>
      </c>
      <c r="S1093" s="309">
        <f t="shared" si="2647"/>
        <v>14778.000000000002</v>
      </c>
      <c r="T1093" s="309">
        <f t="shared" si="2648"/>
        <v>14778.000000000002</v>
      </c>
      <c r="U1093" s="309">
        <f t="shared" si="2649"/>
        <v>14778.000000000002</v>
      </c>
      <c r="V1093" s="309">
        <f t="shared" si="2650"/>
        <v>14778.000000000002</v>
      </c>
    </row>
    <row r="1094" spans="1:22" ht="15" customHeight="1" x14ac:dyDescent="0.25">
      <c r="A1094" s="41"/>
      <c r="B1094" s="114"/>
      <c r="C1094" s="41"/>
      <c r="D1094" s="43"/>
      <c r="E1094" s="41"/>
      <c r="F1094" s="44">
        <v>1300</v>
      </c>
      <c r="G1094" s="275"/>
      <c r="H1094" s="45"/>
      <c r="I1094" s="108" t="s">
        <v>328</v>
      </c>
      <c r="J1094" s="291"/>
      <c r="K1094" s="42"/>
      <c r="L1094" s="42"/>
      <c r="M1094" s="42"/>
      <c r="N1094" s="42"/>
      <c r="O1094" s="42"/>
      <c r="P1094" s="42"/>
      <c r="Q1094" s="42"/>
      <c r="R1094" s="42"/>
      <c r="S1094" s="42"/>
      <c r="T1094" s="42"/>
      <c r="U1094" s="42"/>
      <c r="V1094" s="42"/>
    </row>
    <row r="1095" spans="1:22" ht="15" customHeight="1" x14ac:dyDescent="0.25">
      <c r="A1095" s="41" t="s">
        <v>321</v>
      </c>
      <c r="B1095" s="114">
        <v>1525811100</v>
      </c>
      <c r="C1095" s="41">
        <v>31111</v>
      </c>
      <c r="D1095" s="43" t="s">
        <v>1400</v>
      </c>
      <c r="E1095" s="41" t="s">
        <v>442</v>
      </c>
      <c r="F1095" s="41">
        <v>1321</v>
      </c>
      <c r="G1095" s="275" t="s">
        <v>341</v>
      </c>
      <c r="H1095" s="45" t="s">
        <v>1120</v>
      </c>
      <c r="I1095" s="109" t="s">
        <v>329</v>
      </c>
      <c r="J1095" s="291">
        <f>Nómina!Y330</f>
        <v>37896.460273972603</v>
      </c>
      <c r="K1095" s="309">
        <f t="shared" ref="K1095:K1097" si="2651">J1095/12</f>
        <v>3158.0383561643835</v>
      </c>
      <c r="L1095" s="309">
        <f t="shared" ref="L1095:L1097" si="2652">J1095/12</f>
        <v>3158.0383561643835</v>
      </c>
      <c r="M1095" s="309">
        <f t="shared" ref="M1095:M1097" si="2653">J1095/12</f>
        <v>3158.0383561643835</v>
      </c>
      <c r="N1095" s="309">
        <f t="shared" ref="N1095:N1097" si="2654">J1095/12</f>
        <v>3158.0383561643835</v>
      </c>
      <c r="O1095" s="309">
        <f t="shared" ref="O1095:O1097" si="2655">J1095/12</f>
        <v>3158.0383561643835</v>
      </c>
      <c r="P1095" s="309">
        <f t="shared" ref="P1095:P1097" si="2656">J1095/12</f>
        <v>3158.0383561643835</v>
      </c>
      <c r="Q1095" s="309">
        <f t="shared" ref="Q1095:Q1097" si="2657">J1095/12</f>
        <v>3158.0383561643835</v>
      </c>
      <c r="R1095" s="309">
        <f t="shared" ref="R1095:R1097" si="2658">J1095/12</f>
        <v>3158.0383561643835</v>
      </c>
      <c r="S1095" s="309">
        <f t="shared" ref="S1095:S1097" si="2659">J1095/12</f>
        <v>3158.0383561643835</v>
      </c>
      <c r="T1095" s="309">
        <f t="shared" ref="T1095:T1097" si="2660">J1095/12</f>
        <v>3158.0383561643835</v>
      </c>
      <c r="U1095" s="309">
        <f t="shared" ref="U1095:U1097" si="2661">J1095/12</f>
        <v>3158.0383561643835</v>
      </c>
      <c r="V1095" s="309">
        <f t="shared" ref="V1095:V1097" si="2662">J1095/12</f>
        <v>3158.0383561643835</v>
      </c>
    </row>
    <row r="1096" spans="1:22" ht="15" customHeight="1" x14ac:dyDescent="0.25">
      <c r="A1096" s="41" t="s">
        <v>321</v>
      </c>
      <c r="B1096" s="114">
        <v>1525811100</v>
      </c>
      <c r="C1096" s="41">
        <v>31111</v>
      </c>
      <c r="D1096" s="43" t="s">
        <v>1400</v>
      </c>
      <c r="E1096" s="41" t="s">
        <v>442</v>
      </c>
      <c r="F1096" s="41">
        <v>1323</v>
      </c>
      <c r="G1096" s="275" t="s">
        <v>341</v>
      </c>
      <c r="H1096" s="45" t="s">
        <v>1120</v>
      </c>
      <c r="I1096" s="109" t="s">
        <v>330</v>
      </c>
      <c r="J1096" s="291">
        <f>Nómina!Z330</f>
        <v>245438.07123287668</v>
      </c>
      <c r="K1096" s="309">
        <f t="shared" si="2651"/>
        <v>20453.172602739724</v>
      </c>
      <c r="L1096" s="309">
        <f t="shared" si="2652"/>
        <v>20453.172602739724</v>
      </c>
      <c r="M1096" s="309">
        <f t="shared" si="2653"/>
        <v>20453.172602739724</v>
      </c>
      <c r="N1096" s="309">
        <f t="shared" si="2654"/>
        <v>20453.172602739724</v>
      </c>
      <c r="O1096" s="309">
        <f t="shared" si="2655"/>
        <v>20453.172602739724</v>
      </c>
      <c r="P1096" s="309">
        <f t="shared" si="2656"/>
        <v>20453.172602739724</v>
      </c>
      <c r="Q1096" s="309">
        <f t="shared" si="2657"/>
        <v>20453.172602739724</v>
      </c>
      <c r="R1096" s="309">
        <f t="shared" si="2658"/>
        <v>20453.172602739724</v>
      </c>
      <c r="S1096" s="309">
        <f t="shared" si="2659"/>
        <v>20453.172602739724</v>
      </c>
      <c r="T1096" s="309">
        <f t="shared" si="2660"/>
        <v>20453.172602739724</v>
      </c>
      <c r="U1096" s="309">
        <f t="shared" si="2661"/>
        <v>20453.172602739724</v>
      </c>
      <c r="V1096" s="309">
        <f t="shared" si="2662"/>
        <v>20453.172602739724</v>
      </c>
    </row>
    <row r="1097" spans="1:22" ht="15" customHeight="1" x14ac:dyDescent="0.25">
      <c r="A1097" s="41"/>
      <c r="B1097" s="41"/>
      <c r="C1097" s="41"/>
      <c r="D1097" s="43"/>
      <c r="E1097" s="41"/>
      <c r="F1097" s="41"/>
      <c r="G1097" s="275"/>
      <c r="H1097" s="45"/>
      <c r="I1097" s="50" t="s">
        <v>338</v>
      </c>
      <c r="J1097" s="293">
        <f>SUM(J1088:J1096)</f>
        <v>2588702.5315068495</v>
      </c>
      <c r="K1097" s="317">
        <f t="shared" si="2651"/>
        <v>215725.21095890412</v>
      </c>
      <c r="L1097" s="317">
        <f t="shared" si="2652"/>
        <v>215725.21095890412</v>
      </c>
      <c r="M1097" s="317">
        <f t="shared" si="2653"/>
        <v>215725.21095890412</v>
      </c>
      <c r="N1097" s="317">
        <f t="shared" si="2654"/>
        <v>215725.21095890412</v>
      </c>
      <c r="O1097" s="317">
        <f t="shared" si="2655"/>
        <v>215725.21095890412</v>
      </c>
      <c r="P1097" s="317">
        <f t="shared" si="2656"/>
        <v>215725.21095890412</v>
      </c>
      <c r="Q1097" s="317">
        <f t="shared" si="2657"/>
        <v>215725.21095890412</v>
      </c>
      <c r="R1097" s="317">
        <f t="shared" si="2658"/>
        <v>215725.21095890412</v>
      </c>
      <c r="S1097" s="317">
        <f t="shared" si="2659"/>
        <v>215725.21095890412</v>
      </c>
      <c r="T1097" s="317">
        <f t="shared" si="2660"/>
        <v>215725.21095890412</v>
      </c>
      <c r="U1097" s="317">
        <f t="shared" si="2661"/>
        <v>215725.21095890412</v>
      </c>
      <c r="V1097" s="317">
        <f t="shared" si="2662"/>
        <v>215725.21095890412</v>
      </c>
    </row>
    <row r="1098" spans="1:22" ht="15" customHeight="1" x14ac:dyDescent="0.25">
      <c r="A1098" s="41"/>
      <c r="B1098" s="41"/>
      <c r="C1098" s="41"/>
      <c r="D1098" s="43"/>
      <c r="E1098" s="41"/>
      <c r="F1098" s="104" t="s">
        <v>816</v>
      </c>
      <c r="G1098" s="275"/>
      <c r="H1098" s="45"/>
      <c r="I1098" s="108" t="s">
        <v>817</v>
      </c>
      <c r="J1098" s="291"/>
      <c r="K1098" s="42"/>
      <c r="L1098" s="42"/>
      <c r="M1098" s="42"/>
      <c r="N1098" s="42"/>
      <c r="O1098" s="42"/>
      <c r="P1098" s="42"/>
      <c r="Q1098" s="42"/>
      <c r="R1098" s="42"/>
      <c r="S1098" s="42"/>
      <c r="T1098" s="42"/>
      <c r="U1098" s="42"/>
      <c r="V1098" s="42"/>
    </row>
    <row r="1099" spans="1:22" ht="15" customHeight="1" x14ac:dyDescent="0.25">
      <c r="A1099" s="41"/>
      <c r="B1099" s="41"/>
      <c r="C1099" s="41"/>
      <c r="D1099" s="43"/>
      <c r="E1099" s="41"/>
      <c r="F1099" s="104" t="s">
        <v>919</v>
      </c>
      <c r="G1099" s="275"/>
      <c r="H1099" s="45"/>
      <c r="I1099" s="108" t="s">
        <v>927</v>
      </c>
      <c r="J1099" s="291"/>
      <c r="K1099" s="42"/>
      <c r="L1099" s="42"/>
      <c r="M1099" s="42"/>
      <c r="N1099" s="42"/>
      <c r="O1099" s="42"/>
      <c r="P1099" s="42"/>
      <c r="Q1099" s="42"/>
      <c r="R1099" s="42"/>
      <c r="S1099" s="42"/>
      <c r="T1099" s="42"/>
      <c r="U1099" s="42"/>
      <c r="V1099" s="42"/>
    </row>
    <row r="1100" spans="1:22" ht="15" customHeight="1" x14ac:dyDescent="0.25">
      <c r="A1100" s="41" t="s">
        <v>321</v>
      </c>
      <c r="B1100" s="126">
        <v>1125100000</v>
      </c>
      <c r="C1100" s="41">
        <v>31111</v>
      </c>
      <c r="D1100" s="43" t="s">
        <v>1400</v>
      </c>
      <c r="E1100" s="41" t="s">
        <v>439</v>
      </c>
      <c r="F1100" s="43" t="s">
        <v>1122</v>
      </c>
      <c r="G1100" s="275" t="s">
        <v>341</v>
      </c>
      <c r="H1100" s="45" t="s">
        <v>1120</v>
      </c>
      <c r="I1100" s="109" t="s">
        <v>822</v>
      </c>
      <c r="J1100" s="291">
        <v>5000</v>
      </c>
      <c r="K1100" s="309">
        <f t="shared" ref="K1100" si="2663">J1100/12</f>
        <v>416.66666666666669</v>
      </c>
      <c r="L1100" s="309">
        <f t="shared" ref="L1100" si="2664">J1100/12</f>
        <v>416.66666666666669</v>
      </c>
      <c r="M1100" s="309">
        <f t="shared" ref="M1100" si="2665">J1100/12</f>
        <v>416.66666666666669</v>
      </c>
      <c r="N1100" s="309">
        <f t="shared" ref="N1100" si="2666">J1100/12</f>
        <v>416.66666666666669</v>
      </c>
      <c r="O1100" s="309">
        <f t="shared" ref="O1100" si="2667">J1100/12</f>
        <v>416.66666666666669</v>
      </c>
      <c r="P1100" s="309">
        <f t="shared" ref="P1100" si="2668">J1100/12</f>
        <v>416.66666666666669</v>
      </c>
      <c r="Q1100" s="309">
        <f t="shared" ref="Q1100" si="2669">J1100/12</f>
        <v>416.66666666666669</v>
      </c>
      <c r="R1100" s="309">
        <f t="shared" ref="R1100" si="2670">J1100/12</f>
        <v>416.66666666666669</v>
      </c>
      <c r="S1100" s="309">
        <f t="shared" ref="S1100" si="2671">J1100/12</f>
        <v>416.66666666666669</v>
      </c>
      <c r="T1100" s="309">
        <f t="shared" ref="T1100" si="2672">J1100/12</f>
        <v>416.66666666666669</v>
      </c>
      <c r="U1100" s="309">
        <f t="shared" ref="U1100" si="2673">J1100/12</f>
        <v>416.66666666666669</v>
      </c>
      <c r="V1100" s="309">
        <f t="shared" ref="V1100" si="2674">J1100/12</f>
        <v>416.66666666666669</v>
      </c>
    </row>
    <row r="1101" spans="1:22" ht="15" customHeight="1" x14ac:dyDescent="0.25">
      <c r="A1101" s="41"/>
      <c r="B1101" s="41"/>
      <c r="C1101" s="41"/>
      <c r="D1101" s="43"/>
      <c r="E1101" s="41"/>
      <c r="F1101" s="104" t="s">
        <v>877</v>
      </c>
      <c r="G1101" s="275"/>
      <c r="H1101" s="45"/>
      <c r="I1101" s="108" t="s">
        <v>823</v>
      </c>
      <c r="J1101" s="291"/>
      <c r="K1101" s="42"/>
      <c r="L1101" s="42"/>
      <c r="M1101" s="42"/>
      <c r="N1101" s="42"/>
      <c r="O1101" s="42"/>
      <c r="P1101" s="42"/>
      <c r="Q1101" s="42"/>
      <c r="R1101" s="42"/>
      <c r="S1101" s="42"/>
      <c r="T1101" s="42"/>
      <c r="U1101" s="42"/>
      <c r="V1101" s="42"/>
    </row>
    <row r="1102" spans="1:22" ht="15" customHeight="1" x14ac:dyDescent="0.25">
      <c r="A1102" s="41" t="s">
        <v>321</v>
      </c>
      <c r="B1102" s="126">
        <v>1125100000</v>
      </c>
      <c r="C1102" s="41">
        <v>31111</v>
      </c>
      <c r="D1102" s="43" t="s">
        <v>1400</v>
      </c>
      <c r="E1102" s="41" t="s">
        <v>439</v>
      </c>
      <c r="F1102" s="43" t="s">
        <v>1123</v>
      </c>
      <c r="G1102" s="275" t="s">
        <v>341</v>
      </c>
      <c r="H1102" s="45" t="s">
        <v>1120</v>
      </c>
      <c r="I1102" s="109" t="s">
        <v>824</v>
      </c>
      <c r="J1102" s="291">
        <v>25000</v>
      </c>
      <c r="K1102" s="309">
        <f t="shared" ref="K1102:K1103" si="2675">J1102/12</f>
        <v>2083.3333333333335</v>
      </c>
      <c r="L1102" s="309">
        <f t="shared" ref="L1102:L1103" si="2676">J1102/12</f>
        <v>2083.3333333333335</v>
      </c>
      <c r="M1102" s="309">
        <f t="shared" ref="M1102:M1103" si="2677">J1102/12</f>
        <v>2083.3333333333335</v>
      </c>
      <c r="N1102" s="309">
        <f t="shared" ref="N1102:N1103" si="2678">J1102/12</f>
        <v>2083.3333333333335</v>
      </c>
      <c r="O1102" s="309">
        <f t="shared" ref="O1102:O1103" si="2679">J1102/12</f>
        <v>2083.3333333333335</v>
      </c>
      <c r="P1102" s="309">
        <f t="shared" ref="P1102:P1103" si="2680">J1102/12</f>
        <v>2083.3333333333335</v>
      </c>
      <c r="Q1102" s="309">
        <f t="shared" ref="Q1102:Q1103" si="2681">J1102/12</f>
        <v>2083.3333333333335</v>
      </c>
      <c r="R1102" s="309">
        <f t="shared" ref="R1102:R1103" si="2682">J1102/12</f>
        <v>2083.3333333333335</v>
      </c>
      <c r="S1102" s="309">
        <f t="shared" ref="S1102:S1103" si="2683">J1102/12</f>
        <v>2083.3333333333335</v>
      </c>
      <c r="T1102" s="309">
        <f t="shared" ref="T1102:T1103" si="2684">J1102/12</f>
        <v>2083.3333333333335</v>
      </c>
      <c r="U1102" s="309">
        <f t="shared" ref="U1102:U1103" si="2685">J1102/12</f>
        <v>2083.3333333333335</v>
      </c>
      <c r="V1102" s="309">
        <f t="shared" ref="V1102:V1103" si="2686">J1102/12</f>
        <v>2083.3333333333335</v>
      </c>
    </row>
    <row r="1103" spans="1:22" ht="15" customHeight="1" x14ac:dyDescent="0.25">
      <c r="A1103" s="41"/>
      <c r="B1103" s="126"/>
      <c r="C1103" s="41"/>
      <c r="D1103" s="43"/>
      <c r="E1103" s="41"/>
      <c r="F1103" s="43"/>
      <c r="G1103" s="275"/>
      <c r="H1103" s="45"/>
      <c r="I1103" s="50" t="s">
        <v>825</v>
      </c>
      <c r="J1103" s="293">
        <f>SUM(J1098:J1102)</f>
        <v>30000</v>
      </c>
      <c r="K1103" s="315">
        <f t="shared" si="2675"/>
        <v>2500</v>
      </c>
      <c r="L1103" s="315">
        <f t="shared" si="2676"/>
        <v>2500</v>
      </c>
      <c r="M1103" s="315">
        <f t="shared" si="2677"/>
        <v>2500</v>
      </c>
      <c r="N1103" s="315">
        <f t="shared" si="2678"/>
        <v>2500</v>
      </c>
      <c r="O1103" s="315">
        <f t="shared" si="2679"/>
        <v>2500</v>
      </c>
      <c r="P1103" s="315">
        <f t="shared" si="2680"/>
        <v>2500</v>
      </c>
      <c r="Q1103" s="315">
        <f t="shared" si="2681"/>
        <v>2500</v>
      </c>
      <c r="R1103" s="315">
        <f t="shared" si="2682"/>
        <v>2500</v>
      </c>
      <c r="S1103" s="315">
        <f t="shared" si="2683"/>
        <v>2500</v>
      </c>
      <c r="T1103" s="315">
        <f t="shared" si="2684"/>
        <v>2500</v>
      </c>
      <c r="U1103" s="315">
        <f t="shared" si="2685"/>
        <v>2500</v>
      </c>
      <c r="V1103" s="315">
        <f t="shared" si="2686"/>
        <v>2500</v>
      </c>
    </row>
    <row r="1104" spans="1:22" ht="15" customHeight="1" x14ac:dyDescent="0.25">
      <c r="A1104" s="41"/>
      <c r="B1104" s="41"/>
      <c r="C1104" s="41"/>
      <c r="D1104" s="43"/>
      <c r="E1104" s="41"/>
      <c r="F1104" s="104" t="s">
        <v>811</v>
      </c>
      <c r="G1104" s="275"/>
      <c r="H1104" s="45"/>
      <c r="I1104" s="108" t="s">
        <v>812</v>
      </c>
      <c r="J1104" s="291"/>
      <c r="K1104" s="42"/>
      <c r="L1104" s="42"/>
      <c r="M1104" s="42"/>
      <c r="N1104" s="42"/>
      <c r="O1104" s="42"/>
      <c r="P1104" s="42"/>
      <c r="Q1104" s="42"/>
      <c r="R1104" s="42"/>
      <c r="S1104" s="42"/>
      <c r="T1104" s="42"/>
      <c r="U1104" s="42"/>
      <c r="V1104" s="42"/>
    </row>
    <row r="1105" spans="1:22" ht="15" customHeight="1" x14ac:dyDescent="0.25">
      <c r="A1105" s="41"/>
      <c r="B1105" s="41"/>
      <c r="C1105" s="41"/>
      <c r="D1105" s="43"/>
      <c r="E1105" s="41"/>
      <c r="F1105" s="104" t="s">
        <v>878</v>
      </c>
      <c r="G1105" s="275"/>
      <c r="H1105" s="45"/>
      <c r="I1105" s="108" t="s">
        <v>858</v>
      </c>
      <c r="J1105" s="291"/>
      <c r="K1105" s="42"/>
      <c r="L1105" s="42"/>
      <c r="M1105" s="42"/>
      <c r="N1105" s="42"/>
      <c r="O1105" s="42"/>
      <c r="P1105" s="42"/>
      <c r="Q1105" s="42"/>
      <c r="R1105" s="42"/>
      <c r="S1105" s="42"/>
      <c r="T1105" s="42"/>
      <c r="U1105" s="42"/>
      <c r="V1105" s="42"/>
    </row>
    <row r="1106" spans="1:22" ht="15" customHeight="1" x14ac:dyDescent="0.25">
      <c r="A1106" s="41" t="s">
        <v>321</v>
      </c>
      <c r="B1106" s="126">
        <v>1125100000</v>
      </c>
      <c r="C1106" s="41">
        <v>31111</v>
      </c>
      <c r="D1106" s="43" t="s">
        <v>1400</v>
      </c>
      <c r="E1106" s="41" t="s">
        <v>439</v>
      </c>
      <c r="F1106" s="43" t="s">
        <v>1172</v>
      </c>
      <c r="G1106" s="275" t="s">
        <v>341</v>
      </c>
      <c r="H1106" s="45" t="s">
        <v>1120</v>
      </c>
      <c r="I1106" s="109" t="s">
        <v>955</v>
      </c>
      <c r="J1106" s="291">
        <v>30000</v>
      </c>
      <c r="K1106" s="309">
        <f t="shared" ref="K1106" si="2687">J1106/12</f>
        <v>2500</v>
      </c>
      <c r="L1106" s="309">
        <f t="shared" ref="L1106" si="2688">J1106/12</f>
        <v>2500</v>
      </c>
      <c r="M1106" s="309">
        <f t="shared" ref="M1106" si="2689">J1106/12</f>
        <v>2500</v>
      </c>
      <c r="N1106" s="309">
        <f t="shared" ref="N1106" si="2690">J1106/12</f>
        <v>2500</v>
      </c>
      <c r="O1106" s="309">
        <f t="shared" ref="O1106" si="2691">J1106/12</f>
        <v>2500</v>
      </c>
      <c r="P1106" s="309">
        <f t="shared" ref="P1106" si="2692">J1106/12</f>
        <v>2500</v>
      </c>
      <c r="Q1106" s="309">
        <f t="shared" ref="Q1106" si="2693">J1106/12</f>
        <v>2500</v>
      </c>
      <c r="R1106" s="309">
        <f t="shared" ref="R1106" si="2694">J1106/12</f>
        <v>2500</v>
      </c>
      <c r="S1106" s="309">
        <f t="shared" ref="S1106" si="2695">J1106/12</f>
        <v>2500</v>
      </c>
      <c r="T1106" s="309">
        <f t="shared" ref="T1106" si="2696">J1106/12</f>
        <v>2500</v>
      </c>
      <c r="U1106" s="309">
        <f t="shared" ref="U1106" si="2697">J1106/12</f>
        <v>2500</v>
      </c>
      <c r="V1106" s="309">
        <f t="shared" ref="V1106" si="2698">J1106/12</f>
        <v>2500</v>
      </c>
    </row>
    <row r="1107" spans="1:22" ht="24.95" customHeight="1" x14ac:dyDescent="0.25">
      <c r="A1107" s="41"/>
      <c r="B1107" s="41"/>
      <c r="C1107" s="41"/>
      <c r="D1107" s="43"/>
      <c r="E1107" s="41"/>
      <c r="F1107" s="104" t="s">
        <v>879</v>
      </c>
      <c r="G1107" s="275"/>
      <c r="H1107" s="45"/>
      <c r="I1107" s="108" t="s">
        <v>826</v>
      </c>
      <c r="J1107" s="291"/>
      <c r="K1107" s="42"/>
      <c r="L1107" s="42"/>
      <c r="M1107" s="42"/>
      <c r="N1107" s="42"/>
      <c r="O1107" s="42"/>
      <c r="P1107" s="42"/>
      <c r="Q1107" s="42"/>
      <c r="R1107" s="42"/>
      <c r="S1107" s="42"/>
      <c r="T1107" s="42"/>
      <c r="U1107" s="42"/>
      <c r="V1107" s="42"/>
    </row>
    <row r="1108" spans="1:22" ht="15" customHeight="1" x14ac:dyDescent="0.25">
      <c r="A1108" s="41" t="s">
        <v>321</v>
      </c>
      <c r="B1108" s="126">
        <v>1125100000</v>
      </c>
      <c r="C1108" s="41">
        <v>31111</v>
      </c>
      <c r="D1108" s="43" t="s">
        <v>1400</v>
      </c>
      <c r="E1108" s="41" t="s">
        <v>439</v>
      </c>
      <c r="F1108" s="43" t="s">
        <v>1100</v>
      </c>
      <c r="G1108" s="275" t="s">
        <v>341</v>
      </c>
      <c r="H1108" s="45" t="s">
        <v>1120</v>
      </c>
      <c r="I1108" s="109" t="s">
        <v>827</v>
      </c>
      <c r="J1108" s="291">
        <v>25000</v>
      </c>
      <c r="K1108" s="309">
        <f t="shared" ref="K1108:K1109" si="2699">J1108/12</f>
        <v>2083.3333333333335</v>
      </c>
      <c r="L1108" s="309">
        <f t="shared" ref="L1108:L1109" si="2700">J1108/12</f>
        <v>2083.3333333333335</v>
      </c>
      <c r="M1108" s="309">
        <f t="shared" ref="M1108:M1109" si="2701">J1108/12</f>
        <v>2083.3333333333335</v>
      </c>
      <c r="N1108" s="309">
        <f t="shared" ref="N1108:N1109" si="2702">J1108/12</f>
        <v>2083.3333333333335</v>
      </c>
      <c r="O1108" s="309">
        <f t="shared" ref="O1108:O1109" si="2703">J1108/12</f>
        <v>2083.3333333333335</v>
      </c>
      <c r="P1108" s="309">
        <f t="shared" ref="P1108:P1109" si="2704">J1108/12</f>
        <v>2083.3333333333335</v>
      </c>
      <c r="Q1108" s="309">
        <f t="shared" ref="Q1108:Q1109" si="2705">J1108/12</f>
        <v>2083.3333333333335</v>
      </c>
      <c r="R1108" s="309">
        <f t="shared" ref="R1108:R1109" si="2706">J1108/12</f>
        <v>2083.3333333333335</v>
      </c>
      <c r="S1108" s="309">
        <f t="shared" ref="S1108:S1109" si="2707">J1108/12</f>
        <v>2083.3333333333335</v>
      </c>
      <c r="T1108" s="309">
        <f t="shared" ref="T1108:T1109" si="2708">J1108/12</f>
        <v>2083.3333333333335</v>
      </c>
      <c r="U1108" s="309">
        <f t="shared" ref="U1108:U1109" si="2709">J1108/12</f>
        <v>2083.3333333333335</v>
      </c>
      <c r="V1108" s="309">
        <f t="shared" ref="V1108:V1109" si="2710">J1108/12</f>
        <v>2083.3333333333335</v>
      </c>
    </row>
    <row r="1109" spans="1:22" ht="15" customHeight="1" x14ac:dyDescent="0.25">
      <c r="A1109" s="41"/>
      <c r="B1109" s="41"/>
      <c r="C1109" s="41"/>
      <c r="D1109" s="43"/>
      <c r="E1109" s="41"/>
      <c r="F1109" s="43"/>
      <c r="G1109" s="275"/>
      <c r="H1109" s="45"/>
      <c r="I1109" s="50" t="s">
        <v>833</v>
      </c>
      <c r="J1109" s="293">
        <f>SUM(J1104:J1108)</f>
        <v>55000</v>
      </c>
      <c r="K1109" s="315">
        <f t="shared" si="2699"/>
        <v>4583.333333333333</v>
      </c>
      <c r="L1109" s="315">
        <f t="shared" si="2700"/>
        <v>4583.333333333333</v>
      </c>
      <c r="M1109" s="315">
        <f t="shared" si="2701"/>
        <v>4583.333333333333</v>
      </c>
      <c r="N1109" s="315">
        <f t="shared" si="2702"/>
        <v>4583.333333333333</v>
      </c>
      <c r="O1109" s="315">
        <f t="shared" si="2703"/>
        <v>4583.333333333333</v>
      </c>
      <c r="P1109" s="315">
        <f t="shared" si="2704"/>
        <v>4583.333333333333</v>
      </c>
      <c r="Q1109" s="315">
        <f t="shared" si="2705"/>
        <v>4583.333333333333</v>
      </c>
      <c r="R1109" s="315">
        <f t="shared" si="2706"/>
        <v>4583.333333333333</v>
      </c>
      <c r="S1109" s="315">
        <f t="shared" si="2707"/>
        <v>4583.333333333333</v>
      </c>
      <c r="T1109" s="315">
        <f t="shared" si="2708"/>
        <v>4583.333333333333</v>
      </c>
      <c r="U1109" s="315">
        <f t="shared" si="2709"/>
        <v>4583.333333333333</v>
      </c>
      <c r="V1109" s="315">
        <f t="shared" si="2710"/>
        <v>4583.333333333333</v>
      </c>
    </row>
    <row r="1110" spans="1:22" ht="15" customHeight="1" x14ac:dyDescent="0.25">
      <c r="A1110" s="41"/>
      <c r="B1110" s="41"/>
      <c r="C1110" s="41"/>
      <c r="D1110" s="43"/>
      <c r="E1110" s="41"/>
      <c r="F1110" s="104" t="s">
        <v>892</v>
      </c>
      <c r="G1110" s="275"/>
      <c r="H1110" s="45"/>
      <c r="I1110" s="108" t="s">
        <v>894</v>
      </c>
      <c r="J1110" s="291"/>
      <c r="K1110" s="42"/>
      <c r="L1110" s="42"/>
      <c r="M1110" s="42"/>
      <c r="N1110" s="42"/>
      <c r="O1110" s="42"/>
      <c r="P1110" s="42"/>
      <c r="Q1110" s="42"/>
      <c r="R1110" s="42"/>
      <c r="S1110" s="42"/>
      <c r="T1110" s="42"/>
      <c r="U1110" s="42"/>
      <c r="V1110" s="42"/>
    </row>
    <row r="1111" spans="1:22" ht="15" customHeight="1" x14ac:dyDescent="0.25">
      <c r="A1111" s="41"/>
      <c r="B1111" s="41"/>
      <c r="C1111" s="41"/>
      <c r="D1111" s="43"/>
      <c r="E1111" s="41"/>
      <c r="F1111" s="104" t="s">
        <v>893</v>
      </c>
      <c r="G1111" s="275"/>
      <c r="H1111" s="45"/>
      <c r="I1111" s="108" t="s">
        <v>901</v>
      </c>
      <c r="J1111" s="291"/>
      <c r="K1111" s="42"/>
      <c r="L1111" s="42"/>
      <c r="M1111" s="42"/>
      <c r="N1111" s="42"/>
      <c r="O1111" s="42"/>
      <c r="P1111" s="42"/>
      <c r="Q1111" s="42"/>
      <c r="R1111" s="42"/>
      <c r="S1111" s="42"/>
      <c r="T1111" s="42"/>
      <c r="U1111" s="42"/>
      <c r="V1111" s="42"/>
    </row>
    <row r="1112" spans="1:22" ht="15" customHeight="1" x14ac:dyDescent="0.25">
      <c r="A1112" s="41" t="s">
        <v>321</v>
      </c>
      <c r="B1112" s="126">
        <v>1125100000</v>
      </c>
      <c r="C1112" s="41">
        <v>31111</v>
      </c>
      <c r="D1112" s="43" t="s">
        <v>1400</v>
      </c>
      <c r="E1112" s="41" t="s">
        <v>439</v>
      </c>
      <c r="F1112" s="104" t="s">
        <v>1144</v>
      </c>
      <c r="G1112" s="275" t="s">
        <v>341</v>
      </c>
      <c r="H1112" s="45" t="s">
        <v>1120</v>
      </c>
      <c r="I1112" s="108" t="s">
        <v>901</v>
      </c>
      <c r="J1112" s="292">
        <f>SUM(J1113:J1113)</f>
        <v>3000000</v>
      </c>
      <c r="K1112" s="313">
        <f t="shared" ref="K1112:K1116" si="2711">J1112/12</f>
        <v>250000</v>
      </c>
      <c r="L1112" s="313">
        <f t="shared" ref="L1112:L1116" si="2712">J1112/12</f>
        <v>250000</v>
      </c>
      <c r="M1112" s="313">
        <f t="shared" ref="M1112:M1116" si="2713">J1112/12</f>
        <v>250000</v>
      </c>
      <c r="N1112" s="313">
        <f t="shared" ref="N1112:N1116" si="2714">J1112/12</f>
        <v>250000</v>
      </c>
      <c r="O1112" s="313">
        <f t="shared" ref="O1112:O1116" si="2715">J1112/12</f>
        <v>250000</v>
      </c>
      <c r="P1112" s="313">
        <f t="shared" ref="P1112:P1116" si="2716">J1112/12</f>
        <v>250000</v>
      </c>
      <c r="Q1112" s="313">
        <f t="shared" ref="Q1112:Q1116" si="2717">J1112/12</f>
        <v>250000</v>
      </c>
      <c r="R1112" s="313">
        <f t="shared" ref="R1112:R1116" si="2718">J1112/12</f>
        <v>250000</v>
      </c>
      <c r="S1112" s="313">
        <f t="shared" ref="S1112:S1116" si="2719">J1112/12</f>
        <v>250000</v>
      </c>
      <c r="T1112" s="313">
        <f t="shared" ref="T1112:T1116" si="2720">J1112/12</f>
        <v>250000</v>
      </c>
      <c r="U1112" s="313">
        <f t="shared" ref="U1112:U1116" si="2721">J1112/12</f>
        <v>250000</v>
      </c>
      <c r="V1112" s="313">
        <f t="shared" ref="V1112:V1116" si="2722">J1112/12</f>
        <v>250000</v>
      </c>
    </row>
    <row r="1113" spans="1:22" ht="15" customHeight="1" x14ac:dyDescent="0.25">
      <c r="A1113" s="41"/>
      <c r="B1113" s="41"/>
      <c r="C1113" s="41"/>
      <c r="D1113" s="43"/>
      <c r="E1113" s="41"/>
      <c r="F1113" s="43" t="s">
        <v>324</v>
      </c>
      <c r="G1113" s="275"/>
      <c r="H1113" s="45"/>
      <c r="I1113" s="109" t="s">
        <v>901</v>
      </c>
      <c r="J1113" s="291">
        <v>3000000</v>
      </c>
      <c r="K1113" s="309">
        <f t="shared" si="2711"/>
        <v>250000</v>
      </c>
      <c r="L1113" s="309">
        <f t="shared" si="2712"/>
        <v>250000</v>
      </c>
      <c r="M1113" s="309">
        <f t="shared" si="2713"/>
        <v>250000</v>
      </c>
      <c r="N1113" s="309">
        <f t="shared" si="2714"/>
        <v>250000</v>
      </c>
      <c r="O1113" s="309">
        <f t="shared" si="2715"/>
        <v>250000</v>
      </c>
      <c r="P1113" s="309">
        <f t="shared" si="2716"/>
        <v>250000</v>
      </c>
      <c r="Q1113" s="309">
        <f t="shared" si="2717"/>
        <v>250000</v>
      </c>
      <c r="R1113" s="309">
        <f t="shared" si="2718"/>
        <v>250000</v>
      </c>
      <c r="S1113" s="309">
        <f t="shared" si="2719"/>
        <v>250000</v>
      </c>
      <c r="T1113" s="309">
        <f t="shared" si="2720"/>
        <v>250000</v>
      </c>
      <c r="U1113" s="309">
        <f t="shared" si="2721"/>
        <v>250000</v>
      </c>
      <c r="V1113" s="309">
        <f t="shared" si="2722"/>
        <v>250000</v>
      </c>
    </row>
    <row r="1114" spans="1:22" ht="15" customHeight="1" x14ac:dyDescent="0.25">
      <c r="A1114" s="41"/>
      <c r="B1114" s="41"/>
      <c r="C1114" s="41"/>
      <c r="D1114" s="43"/>
      <c r="E1114" s="41"/>
      <c r="F1114" s="43"/>
      <c r="G1114" s="275"/>
      <c r="H1114" s="45"/>
      <c r="I1114" s="50" t="s">
        <v>908</v>
      </c>
      <c r="J1114" s="293">
        <f>SUM(J1110:J1113)-J1112</f>
        <v>3000000</v>
      </c>
      <c r="K1114" s="315">
        <f t="shared" si="2711"/>
        <v>250000</v>
      </c>
      <c r="L1114" s="315">
        <f t="shared" si="2712"/>
        <v>250000</v>
      </c>
      <c r="M1114" s="315">
        <f t="shared" si="2713"/>
        <v>250000</v>
      </c>
      <c r="N1114" s="315">
        <f t="shared" si="2714"/>
        <v>250000</v>
      </c>
      <c r="O1114" s="315">
        <f t="shared" si="2715"/>
        <v>250000</v>
      </c>
      <c r="P1114" s="315">
        <f t="shared" si="2716"/>
        <v>250000</v>
      </c>
      <c r="Q1114" s="315">
        <f t="shared" si="2717"/>
        <v>250000</v>
      </c>
      <c r="R1114" s="315">
        <f t="shared" si="2718"/>
        <v>250000</v>
      </c>
      <c r="S1114" s="315">
        <f t="shared" si="2719"/>
        <v>250000</v>
      </c>
      <c r="T1114" s="315">
        <f t="shared" si="2720"/>
        <v>250000</v>
      </c>
      <c r="U1114" s="315">
        <f t="shared" si="2721"/>
        <v>250000</v>
      </c>
      <c r="V1114" s="315">
        <f t="shared" si="2722"/>
        <v>250000</v>
      </c>
    </row>
    <row r="1115" spans="1:22" ht="15" customHeight="1" x14ac:dyDescent="0.25">
      <c r="A1115" s="41"/>
      <c r="B1115" s="41"/>
      <c r="C1115" s="41"/>
      <c r="D1115" s="43"/>
      <c r="E1115" s="41"/>
      <c r="F1115" s="43"/>
      <c r="G1115" s="275"/>
      <c r="H1115" s="45"/>
      <c r="I1115" s="53" t="s">
        <v>799</v>
      </c>
      <c r="J1115" s="294">
        <f>J1097+J1103+J1109+J1114</f>
        <v>5673702.5315068495</v>
      </c>
      <c r="K1115" s="326">
        <f t="shared" si="2711"/>
        <v>472808.54429223744</v>
      </c>
      <c r="L1115" s="326">
        <f t="shared" si="2712"/>
        <v>472808.54429223744</v>
      </c>
      <c r="M1115" s="326">
        <f t="shared" si="2713"/>
        <v>472808.54429223744</v>
      </c>
      <c r="N1115" s="326">
        <f t="shared" si="2714"/>
        <v>472808.54429223744</v>
      </c>
      <c r="O1115" s="326">
        <f t="shared" si="2715"/>
        <v>472808.54429223744</v>
      </c>
      <c r="P1115" s="326">
        <f t="shared" si="2716"/>
        <v>472808.54429223744</v>
      </c>
      <c r="Q1115" s="326">
        <f t="shared" si="2717"/>
        <v>472808.54429223744</v>
      </c>
      <c r="R1115" s="326">
        <f t="shared" si="2718"/>
        <v>472808.54429223744</v>
      </c>
      <c r="S1115" s="326">
        <f t="shared" si="2719"/>
        <v>472808.54429223744</v>
      </c>
      <c r="T1115" s="326">
        <f t="shared" si="2720"/>
        <v>472808.54429223744</v>
      </c>
      <c r="U1115" s="326">
        <f t="shared" si="2721"/>
        <v>472808.54429223744</v>
      </c>
      <c r="V1115" s="326">
        <f t="shared" si="2722"/>
        <v>472808.54429223744</v>
      </c>
    </row>
    <row r="1116" spans="1:22" ht="15" customHeight="1" x14ac:dyDescent="0.25">
      <c r="A1116" s="37"/>
      <c r="G1116" s="278"/>
      <c r="I1116" s="113" t="s">
        <v>798</v>
      </c>
      <c r="J1116" s="103">
        <f>J35+J66+J82+J136+J198+J234+J254+J381+J406+J418+J430+J449+J461+J473+J506+J546+J562+J591+J612+J624+J657+J682+J716+J743+J774+J807+J848+J875+J909+J946+J970+J992+J1024+J1062+J1086+J1115</f>
        <v>258248327.00457531</v>
      </c>
      <c r="K1116" s="318">
        <f t="shared" si="2711"/>
        <v>21520693.917047944</v>
      </c>
      <c r="L1116" s="318">
        <f t="shared" si="2712"/>
        <v>21520693.917047944</v>
      </c>
      <c r="M1116" s="318">
        <f t="shared" si="2713"/>
        <v>21520693.917047944</v>
      </c>
      <c r="N1116" s="318">
        <f t="shared" si="2714"/>
        <v>21520693.917047944</v>
      </c>
      <c r="O1116" s="318">
        <f t="shared" si="2715"/>
        <v>21520693.917047944</v>
      </c>
      <c r="P1116" s="318">
        <f t="shared" si="2716"/>
        <v>21520693.917047944</v>
      </c>
      <c r="Q1116" s="318">
        <f t="shared" si="2717"/>
        <v>21520693.917047944</v>
      </c>
      <c r="R1116" s="318">
        <f t="shared" si="2718"/>
        <v>21520693.917047944</v>
      </c>
      <c r="S1116" s="318">
        <f t="shared" si="2719"/>
        <v>21520693.917047944</v>
      </c>
      <c r="T1116" s="318">
        <f t="shared" si="2720"/>
        <v>21520693.917047944</v>
      </c>
      <c r="U1116" s="318">
        <f t="shared" si="2721"/>
        <v>21520693.917047944</v>
      </c>
      <c r="V1116" s="318">
        <f t="shared" si="2722"/>
        <v>21520693.917047944</v>
      </c>
    </row>
    <row r="1117" spans="1:22" ht="15" customHeight="1" x14ac:dyDescent="0.25">
      <c r="A1117" s="38" t="s">
        <v>800</v>
      </c>
      <c r="B1117" s="51"/>
      <c r="C1117" s="13"/>
      <c r="D1117" s="39"/>
      <c r="E1117" s="13"/>
      <c r="F1117" s="13"/>
      <c r="G1117" s="277"/>
      <c r="H1117" s="40"/>
      <c r="I1117" s="55"/>
      <c r="J1117" s="13"/>
      <c r="K1117" s="314"/>
      <c r="L1117" s="314"/>
      <c r="M1117" s="314"/>
      <c r="N1117" s="314"/>
      <c r="O1117" s="314"/>
      <c r="P1117" s="314"/>
      <c r="Q1117" s="314"/>
      <c r="R1117" s="314"/>
      <c r="S1117" s="314"/>
      <c r="T1117" s="314"/>
      <c r="U1117" s="314"/>
      <c r="V1117" s="314"/>
    </row>
    <row r="1118" spans="1:22" ht="15" customHeight="1" x14ac:dyDescent="0.25">
      <c r="A1118" s="41"/>
      <c r="B1118" s="41"/>
      <c r="C1118" s="41"/>
      <c r="D1118" s="43"/>
      <c r="E1118" s="41"/>
      <c r="F1118" s="104" t="s">
        <v>1296</v>
      </c>
      <c r="G1118" s="275"/>
      <c r="H1118" s="45"/>
      <c r="I1118" s="112" t="s">
        <v>1250</v>
      </c>
      <c r="J1118" s="291"/>
      <c r="K1118" s="42"/>
      <c r="L1118" s="42"/>
      <c r="M1118" s="42"/>
      <c r="N1118" s="42"/>
      <c r="O1118" s="42"/>
      <c r="P1118" s="42"/>
      <c r="Q1118" s="42"/>
      <c r="R1118" s="42"/>
      <c r="S1118" s="42"/>
      <c r="T1118" s="42"/>
      <c r="U1118" s="42"/>
      <c r="V1118" s="42"/>
    </row>
    <row r="1119" spans="1:22" ht="15" customHeight="1" x14ac:dyDescent="0.25">
      <c r="A1119" s="41"/>
      <c r="B1119" s="41"/>
      <c r="C1119" s="41"/>
      <c r="D1119" s="43"/>
      <c r="E1119" s="41"/>
      <c r="F1119" s="44">
        <v>6100</v>
      </c>
      <c r="G1119" s="275"/>
      <c r="H1119" s="45"/>
      <c r="I1119" s="112" t="s">
        <v>1251</v>
      </c>
      <c r="J1119" s="291"/>
      <c r="K1119" s="42"/>
      <c r="L1119" s="42"/>
      <c r="M1119" s="42"/>
      <c r="N1119" s="42"/>
      <c r="O1119" s="42"/>
      <c r="P1119" s="42"/>
      <c r="Q1119" s="42"/>
      <c r="R1119" s="42"/>
      <c r="S1119" s="42"/>
      <c r="T1119" s="42"/>
      <c r="U1119" s="42"/>
      <c r="V1119" s="42"/>
    </row>
    <row r="1120" spans="1:22" ht="15" customHeight="1" x14ac:dyDescent="0.25">
      <c r="A1120" s="41" t="s">
        <v>321</v>
      </c>
      <c r="B1120" s="164">
        <v>2524821100</v>
      </c>
      <c r="C1120" s="41">
        <v>31111</v>
      </c>
      <c r="D1120" s="43" t="s">
        <v>1288</v>
      </c>
      <c r="E1120" s="41" t="s">
        <v>435</v>
      </c>
      <c r="F1120" s="44">
        <v>6141</v>
      </c>
      <c r="G1120" s="275" t="s">
        <v>913</v>
      </c>
      <c r="H1120" s="45" t="s">
        <v>353</v>
      </c>
      <c r="I1120" s="112" t="s">
        <v>1252</v>
      </c>
      <c r="J1120" s="292">
        <f>SUM(J1121:J1142)</f>
        <v>25354336.089999992</v>
      </c>
      <c r="K1120" s="309">
        <f t="shared" ref="K1120:K1143" si="2723">J1120/12</f>
        <v>2112861.3408333329</v>
      </c>
      <c r="L1120" s="309">
        <f t="shared" ref="L1120:L1143" si="2724">J1120/12</f>
        <v>2112861.3408333329</v>
      </c>
      <c r="M1120" s="309">
        <f t="shared" ref="M1120:M1143" si="2725">J1120/12</f>
        <v>2112861.3408333329</v>
      </c>
      <c r="N1120" s="309">
        <f t="shared" ref="N1120:N1143" si="2726">J1120/12</f>
        <v>2112861.3408333329</v>
      </c>
      <c r="O1120" s="309">
        <f t="shared" ref="O1120:O1143" si="2727">J1120/12</f>
        <v>2112861.3408333329</v>
      </c>
      <c r="P1120" s="309">
        <f t="shared" ref="P1120:P1143" si="2728">J1120/12</f>
        <v>2112861.3408333329</v>
      </c>
      <c r="Q1120" s="309">
        <f t="shared" ref="Q1120:Q1143" si="2729">J1120/12</f>
        <v>2112861.3408333329</v>
      </c>
      <c r="R1120" s="309">
        <f t="shared" ref="R1120:R1143" si="2730">J1120/12</f>
        <v>2112861.3408333329</v>
      </c>
      <c r="S1120" s="309">
        <f t="shared" ref="S1120:S1143" si="2731">J1120/12</f>
        <v>2112861.3408333329</v>
      </c>
      <c r="T1120" s="309">
        <f t="shared" ref="T1120:T1143" si="2732">J1120/12</f>
        <v>2112861.3408333329</v>
      </c>
      <c r="U1120" s="309">
        <f t="shared" ref="U1120:U1143" si="2733">J1120/12</f>
        <v>2112861.3408333329</v>
      </c>
      <c r="V1120" s="309">
        <f t="shared" ref="V1120:V1143" si="2734">J1120/12</f>
        <v>2112861.3408333329</v>
      </c>
    </row>
    <row r="1121" spans="1:22" ht="15" customHeight="1" x14ac:dyDescent="0.25">
      <c r="A1121" s="41"/>
      <c r="B1121" s="41"/>
      <c r="C1121" s="41"/>
      <c r="D1121" s="43"/>
      <c r="E1121" s="41"/>
      <c r="F1121" s="43" t="s">
        <v>353</v>
      </c>
      <c r="G1121" s="275"/>
      <c r="H1121" s="45"/>
      <c r="I1121" s="141" t="s">
        <v>1266</v>
      </c>
      <c r="J1121" s="297">
        <v>1190343.18</v>
      </c>
      <c r="K1121" s="309">
        <f t="shared" si="2723"/>
        <v>99195.264999999999</v>
      </c>
      <c r="L1121" s="309">
        <f t="shared" si="2724"/>
        <v>99195.264999999999</v>
      </c>
      <c r="M1121" s="309">
        <f t="shared" si="2725"/>
        <v>99195.264999999999</v>
      </c>
      <c r="N1121" s="309">
        <f t="shared" si="2726"/>
        <v>99195.264999999999</v>
      </c>
      <c r="O1121" s="309">
        <f t="shared" si="2727"/>
        <v>99195.264999999999</v>
      </c>
      <c r="P1121" s="309">
        <f t="shared" si="2728"/>
        <v>99195.264999999999</v>
      </c>
      <c r="Q1121" s="309">
        <f t="shared" si="2729"/>
        <v>99195.264999999999</v>
      </c>
      <c r="R1121" s="309">
        <f t="shared" si="2730"/>
        <v>99195.264999999999</v>
      </c>
      <c r="S1121" s="309">
        <f t="shared" si="2731"/>
        <v>99195.264999999999</v>
      </c>
      <c r="T1121" s="309">
        <f t="shared" si="2732"/>
        <v>99195.264999999999</v>
      </c>
      <c r="U1121" s="309">
        <f t="shared" si="2733"/>
        <v>99195.264999999999</v>
      </c>
      <c r="V1121" s="309">
        <f t="shared" si="2734"/>
        <v>99195.264999999999</v>
      </c>
    </row>
    <row r="1122" spans="1:22" ht="15" customHeight="1" x14ac:dyDescent="0.25">
      <c r="A1122" s="41"/>
      <c r="B1122" s="41"/>
      <c r="C1122" s="41"/>
      <c r="D1122" s="43"/>
      <c r="E1122" s="41"/>
      <c r="F1122" s="43" t="s">
        <v>355</v>
      </c>
      <c r="G1122" s="275"/>
      <c r="H1122" s="45"/>
      <c r="I1122" s="141" t="s">
        <v>1267</v>
      </c>
      <c r="J1122" s="297">
        <v>898729.42</v>
      </c>
      <c r="K1122" s="309">
        <f t="shared" si="2723"/>
        <v>74894.118333333332</v>
      </c>
      <c r="L1122" s="309">
        <f t="shared" si="2724"/>
        <v>74894.118333333332</v>
      </c>
      <c r="M1122" s="309">
        <f t="shared" si="2725"/>
        <v>74894.118333333332</v>
      </c>
      <c r="N1122" s="309">
        <f t="shared" si="2726"/>
        <v>74894.118333333332</v>
      </c>
      <c r="O1122" s="309">
        <f t="shared" si="2727"/>
        <v>74894.118333333332</v>
      </c>
      <c r="P1122" s="309">
        <f t="shared" si="2728"/>
        <v>74894.118333333332</v>
      </c>
      <c r="Q1122" s="309">
        <f t="shared" si="2729"/>
        <v>74894.118333333332</v>
      </c>
      <c r="R1122" s="309">
        <f t="shared" si="2730"/>
        <v>74894.118333333332</v>
      </c>
      <c r="S1122" s="309">
        <f t="shared" si="2731"/>
        <v>74894.118333333332</v>
      </c>
      <c r="T1122" s="309">
        <f t="shared" si="2732"/>
        <v>74894.118333333332</v>
      </c>
      <c r="U1122" s="309">
        <f t="shared" si="2733"/>
        <v>74894.118333333332</v>
      </c>
      <c r="V1122" s="309">
        <f t="shared" si="2734"/>
        <v>74894.118333333332</v>
      </c>
    </row>
    <row r="1123" spans="1:22" ht="24.95" customHeight="1" x14ac:dyDescent="0.25">
      <c r="A1123" s="41"/>
      <c r="B1123" s="41"/>
      <c r="C1123" s="41"/>
      <c r="D1123" s="43"/>
      <c r="E1123" s="41"/>
      <c r="F1123" s="43" t="s">
        <v>356</v>
      </c>
      <c r="G1123" s="275"/>
      <c r="H1123" s="45"/>
      <c r="I1123" s="141" t="s">
        <v>1268</v>
      </c>
      <c r="J1123" s="297">
        <v>177847.8</v>
      </c>
      <c r="K1123" s="309">
        <f t="shared" si="2723"/>
        <v>14820.65</v>
      </c>
      <c r="L1123" s="309">
        <f t="shared" si="2724"/>
        <v>14820.65</v>
      </c>
      <c r="M1123" s="309">
        <f t="shared" si="2725"/>
        <v>14820.65</v>
      </c>
      <c r="N1123" s="309">
        <f t="shared" si="2726"/>
        <v>14820.65</v>
      </c>
      <c r="O1123" s="309">
        <f t="shared" si="2727"/>
        <v>14820.65</v>
      </c>
      <c r="P1123" s="309">
        <f t="shared" si="2728"/>
        <v>14820.65</v>
      </c>
      <c r="Q1123" s="309">
        <f t="shared" si="2729"/>
        <v>14820.65</v>
      </c>
      <c r="R1123" s="309">
        <f t="shared" si="2730"/>
        <v>14820.65</v>
      </c>
      <c r="S1123" s="309">
        <f t="shared" si="2731"/>
        <v>14820.65</v>
      </c>
      <c r="T1123" s="309">
        <f t="shared" si="2732"/>
        <v>14820.65</v>
      </c>
      <c r="U1123" s="309">
        <f t="shared" si="2733"/>
        <v>14820.65</v>
      </c>
      <c r="V1123" s="309">
        <f t="shared" si="2734"/>
        <v>14820.65</v>
      </c>
    </row>
    <row r="1124" spans="1:22" ht="35.1" customHeight="1" x14ac:dyDescent="0.25">
      <c r="A1124" s="41"/>
      <c r="B1124" s="41"/>
      <c r="C1124" s="41"/>
      <c r="D1124" s="43"/>
      <c r="E1124" s="41"/>
      <c r="F1124" s="43" t="s">
        <v>357</v>
      </c>
      <c r="G1124" s="275"/>
      <c r="H1124" s="45"/>
      <c r="I1124" s="141" t="s">
        <v>1269</v>
      </c>
      <c r="J1124" s="297">
        <v>140909.82999999999</v>
      </c>
      <c r="K1124" s="309">
        <f t="shared" si="2723"/>
        <v>11742.485833333332</v>
      </c>
      <c r="L1124" s="309">
        <f t="shared" si="2724"/>
        <v>11742.485833333332</v>
      </c>
      <c r="M1124" s="309">
        <f t="shared" si="2725"/>
        <v>11742.485833333332</v>
      </c>
      <c r="N1124" s="309">
        <f t="shared" si="2726"/>
        <v>11742.485833333332</v>
      </c>
      <c r="O1124" s="309">
        <f t="shared" si="2727"/>
        <v>11742.485833333332</v>
      </c>
      <c r="P1124" s="309">
        <f t="shared" si="2728"/>
        <v>11742.485833333332</v>
      </c>
      <c r="Q1124" s="309">
        <f t="shared" si="2729"/>
        <v>11742.485833333332</v>
      </c>
      <c r="R1124" s="309">
        <f t="shared" si="2730"/>
        <v>11742.485833333332</v>
      </c>
      <c r="S1124" s="309">
        <f t="shared" si="2731"/>
        <v>11742.485833333332</v>
      </c>
      <c r="T1124" s="309">
        <f t="shared" si="2732"/>
        <v>11742.485833333332</v>
      </c>
      <c r="U1124" s="309">
        <f t="shared" si="2733"/>
        <v>11742.485833333332</v>
      </c>
      <c r="V1124" s="309">
        <f t="shared" si="2734"/>
        <v>11742.485833333332</v>
      </c>
    </row>
    <row r="1125" spans="1:22" ht="35.1" customHeight="1" x14ac:dyDescent="0.25">
      <c r="A1125" s="41"/>
      <c r="B1125" s="41"/>
      <c r="C1125" s="41"/>
      <c r="D1125" s="43"/>
      <c r="E1125" s="41"/>
      <c r="F1125" s="43" t="s">
        <v>358</v>
      </c>
      <c r="G1125" s="275"/>
      <c r="H1125" s="45"/>
      <c r="I1125" s="141" t="s">
        <v>1270</v>
      </c>
      <c r="J1125" s="297">
        <v>126084.9</v>
      </c>
      <c r="K1125" s="309">
        <f t="shared" si="2723"/>
        <v>10507.074999999999</v>
      </c>
      <c r="L1125" s="309">
        <f t="shared" si="2724"/>
        <v>10507.074999999999</v>
      </c>
      <c r="M1125" s="309">
        <f t="shared" si="2725"/>
        <v>10507.074999999999</v>
      </c>
      <c r="N1125" s="309">
        <f t="shared" si="2726"/>
        <v>10507.074999999999</v>
      </c>
      <c r="O1125" s="309">
        <f t="shared" si="2727"/>
        <v>10507.074999999999</v>
      </c>
      <c r="P1125" s="309">
        <f t="shared" si="2728"/>
        <v>10507.074999999999</v>
      </c>
      <c r="Q1125" s="309">
        <f t="shared" si="2729"/>
        <v>10507.074999999999</v>
      </c>
      <c r="R1125" s="309">
        <f t="shared" si="2730"/>
        <v>10507.074999999999</v>
      </c>
      <c r="S1125" s="309">
        <f t="shared" si="2731"/>
        <v>10507.074999999999</v>
      </c>
      <c r="T1125" s="309">
        <f t="shared" si="2732"/>
        <v>10507.074999999999</v>
      </c>
      <c r="U1125" s="309">
        <f t="shared" si="2733"/>
        <v>10507.074999999999</v>
      </c>
      <c r="V1125" s="309">
        <f t="shared" si="2734"/>
        <v>10507.074999999999</v>
      </c>
    </row>
    <row r="1126" spans="1:22" ht="45" customHeight="1" x14ac:dyDescent="0.25">
      <c r="A1126" s="41"/>
      <c r="B1126" s="41"/>
      <c r="C1126" s="41"/>
      <c r="D1126" s="43"/>
      <c r="E1126" s="41"/>
      <c r="F1126" s="43" t="s">
        <v>359</v>
      </c>
      <c r="G1126" s="275"/>
      <c r="H1126" s="45"/>
      <c r="I1126" s="141" t="s">
        <v>1271</v>
      </c>
      <c r="J1126" s="297">
        <v>167174.42000000001</v>
      </c>
      <c r="K1126" s="309">
        <f t="shared" si="2723"/>
        <v>13931.201666666668</v>
      </c>
      <c r="L1126" s="309">
        <f t="shared" si="2724"/>
        <v>13931.201666666668</v>
      </c>
      <c r="M1126" s="309">
        <f t="shared" si="2725"/>
        <v>13931.201666666668</v>
      </c>
      <c r="N1126" s="309">
        <f t="shared" si="2726"/>
        <v>13931.201666666668</v>
      </c>
      <c r="O1126" s="309">
        <f t="shared" si="2727"/>
        <v>13931.201666666668</v>
      </c>
      <c r="P1126" s="309">
        <f t="shared" si="2728"/>
        <v>13931.201666666668</v>
      </c>
      <c r="Q1126" s="309">
        <f t="shared" si="2729"/>
        <v>13931.201666666668</v>
      </c>
      <c r="R1126" s="309">
        <f t="shared" si="2730"/>
        <v>13931.201666666668</v>
      </c>
      <c r="S1126" s="309">
        <f t="shared" si="2731"/>
        <v>13931.201666666668</v>
      </c>
      <c r="T1126" s="309">
        <f t="shared" si="2732"/>
        <v>13931.201666666668</v>
      </c>
      <c r="U1126" s="309">
        <f t="shared" si="2733"/>
        <v>13931.201666666668</v>
      </c>
      <c r="V1126" s="309">
        <f t="shared" si="2734"/>
        <v>13931.201666666668</v>
      </c>
    </row>
    <row r="1127" spans="1:22" ht="35.1" customHeight="1" x14ac:dyDescent="0.25">
      <c r="A1127" s="41"/>
      <c r="B1127" s="41"/>
      <c r="C1127" s="41"/>
      <c r="D1127" s="43"/>
      <c r="E1127" s="41"/>
      <c r="F1127" s="43" t="s">
        <v>397</v>
      </c>
      <c r="G1127" s="275"/>
      <c r="H1127" s="45"/>
      <c r="I1127" s="141" t="s">
        <v>1272</v>
      </c>
      <c r="J1127" s="297">
        <v>130665.74</v>
      </c>
      <c r="K1127" s="309">
        <f t="shared" si="2723"/>
        <v>10888.811666666666</v>
      </c>
      <c r="L1127" s="309">
        <f t="shared" si="2724"/>
        <v>10888.811666666666</v>
      </c>
      <c r="M1127" s="309">
        <f t="shared" si="2725"/>
        <v>10888.811666666666</v>
      </c>
      <c r="N1127" s="309">
        <f t="shared" si="2726"/>
        <v>10888.811666666666</v>
      </c>
      <c r="O1127" s="309">
        <f t="shared" si="2727"/>
        <v>10888.811666666666</v>
      </c>
      <c r="P1127" s="309">
        <f t="shared" si="2728"/>
        <v>10888.811666666666</v>
      </c>
      <c r="Q1127" s="309">
        <f t="shared" si="2729"/>
        <v>10888.811666666666</v>
      </c>
      <c r="R1127" s="309">
        <f t="shared" si="2730"/>
        <v>10888.811666666666</v>
      </c>
      <c r="S1127" s="309">
        <f t="shared" si="2731"/>
        <v>10888.811666666666</v>
      </c>
      <c r="T1127" s="309">
        <f t="shared" si="2732"/>
        <v>10888.811666666666</v>
      </c>
      <c r="U1127" s="309">
        <f t="shared" si="2733"/>
        <v>10888.811666666666</v>
      </c>
      <c r="V1127" s="309">
        <f t="shared" si="2734"/>
        <v>10888.811666666666</v>
      </c>
    </row>
    <row r="1128" spans="1:22" ht="24.95" customHeight="1" x14ac:dyDescent="0.25">
      <c r="A1128" s="41"/>
      <c r="B1128" s="41"/>
      <c r="C1128" s="41"/>
      <c r="D1128" s="43"/>
      <c r="E1128" s="41"/>
      <c r="F1128" s="43" t="s">
        <v>404</v>
      </c>
      <c r="G1128" s="275"/>
      <c r="H1128" s="45"/>
      <c r="I1128" s="141" t="s">
        <v>1273</v>
      </c>
      <c r="J1128" s="297">
        <v>799045.69</v>
      </c>
      <c r="K1128" s="309">
        <f t="shared" si="2723"/>
        <v>66587.140833333324</v>
      </c>
      <c r="L1128" s="309">
        <f t="shared" si="2724"/>
        <v>66587.140833333324</v>
      </c>
      <c r="M1128" s="309">
        <f t="shared" si="2725"/>
        <v>66587.140833333324</v>
      </c>
      <c r="N1128" s="309">
        <f t="shared" si="2726"/>
        <v>66587.140833333324</v>
      </c>
      <c r="O1128" s="309">
        <f t="shared" si="2727"/>
        <v>66587.140833333324</v>
      </c>
      <c r="P1128" s="309">
        <f t="shared" si="2728"/>
        <v>66587.140833333324</v>
      </c>
      <c r="Q1128" s="309">
        <f t="shared" si="2729"/>
        <v>66587.140833333324</v>
      </c>
      <c r="R1128" s="309">
        <f t="shared" si="2730"/>
        <v>66587.140833333324</v>
      </c>
      <c r="S1128" s="309">
        <f t="shared" si="2731"/>
        <v>66587.140833333324</v>
      </c>
      <c r="T1128" s="309">
        <f t="shared" si="2732"/>
        <v>66587.140833333324</v>
      </c>
      <c r="U1128" s="309">
        <f t="shared" si="2733"/>
        <v>66587.140833333324</v>
      </c>
      <c r="V1128" s="309">
        <f t="shared" si="2734"/>
        <v>66587.140833333324</v>
      </c>
    </row>
    <row r="1129" spans="1:22" ht="24.95" customHeight="1" x14ac:dyDescent="0.25">
      <c r="A1129" s="41"/>
      <c r="B1129" s="41"/>
      <c r="C1129" s="41"/>
      <c r="D1129" s="43"/>
      <c r="E1129" s="41"/>
      <c r="F1129" s="43" t="s">
        <v>407</v>
      </c>
      <c r="G1129" s="275"/>
      <c r="H1129" s="45"/>
      <c r="I1129" s="141" t="s">
        <v>1274</v>
      </c>
      <c r="J1129" s="297">
        <v>2144704.88</v>
      </c>
      <c r="K1129" s="309">
        <f t="shared" si="2723"/>
        <v>178725.40666666665</v>
      </c>
      <c r="L1129" s="309">
        <f t="shared" si="2724"/>
        <v>178725.40666666665</v>
      </c>
      <c r="M1129" s="309">
        <f t="shared" si="2725"/>
        <v>178725.40666666665</v>
      </c>
      <c r="N1129" s="309">
        <f t="shared" si="2726"/>
        <v>178725.40666666665</v>
      </c>
      <c r="O1129" s="309">
        <f t="shared" si="2727"/>
        <v>178725.40666666665</v>
      </c>
      <c r="P1129" s="309">
        <f t="shared" si="2728"/>
        <v>178725.40666666665</v>
      </c>
      <c r="Q1129" s="309">
        <f t="shared" si="2729"/>
        <v>178725.40666666665</v>
      </c>
      <c r="R1129" s="309">
        <f t="shared" si="2730"/>
        <v>178725.40666666665</v>
      </c>
      <c r="S1129" s="309">
        <f t="shared" si="2731"/>
        <v>178725.40666666665</v>
      </c>
      <c r="T1129" s="309">
        <f t="shared" si="2732"/>
        <v>178725.40666666665</v>
      </c>
      <c r="U1129" s="309">
        <f t="shared" si="2733"/>
        <v>178725.40666666665</v>
      </c>
      <c r="V1129" s="309">
        <f t="shared" si="2734"/>
        <v>178725.40666666665</v>
      </c>
    </row>
    <row r="1130" spans="1:22" ht="24.95" customHeight="1" x14ac:dyDescent="0.25">
      <c r="A1130" s="41"/>
      <c r="B1130" s="41"/>
      <c r="C1130" s="41"/>
      <c r="D1130" s="43"/>
      <c r="E1130" s="41"/>
      <c r="F1130" s="43" t="s">
        <v>410</v>
      </c>
      <c r="G1130" s="275"/>
      <c r="H1130" s="45"/>
      <c r="I1130" s="141" t="s">
        <v>1275</v>
      </c>
      <c r="J1130" s="297">
        <v>3997052.58</v>
      </c>
      <c r="K1130" s="309">
        <f t="shared" si="2723"/>
        <v>333087.71500000003</v>
      </c>
      <c r="L1130" s="309">
        <f t="shared" si="2724"/>
        <v>333087.71500000003</v>
      </c>
      <c r="M1130" s="309">
        <f t="shared" si="2725"/>
        <v>333087.71500000003</v>
      </c>
      <c r="N1130" s="309">
        <f t="shared" si="2726"/>
        <v>333087.71500000003</v>
      </c>
      <c r="O1130" s="309">
        <f t="shared" si="2727"/>
        <v>333087.71500000003</v>
      </c>
      <c r="P1130" s="309">
        <f t="shared" si="2728"/>
        <v>333087.71500000003</v>
      </c>
      <c r="Q1130" s="309">
        <f t="shared" si="2729"/>
        <v>333087.71500000003</v>
      </c>
      <c r="R1130" s="309">
        <f t="shared" si="2730"/>
        <v>333087.71500000003</v>
      </c>
      <c r="S1130" s="309">
        <f t="shared" si="2731"/>
        <v>333087.71500000003</v>
      </c>
      <c r="T1130" s="309">
        <f t="shared" si="2732"/>
        <v>333087.71500000003</v>
      </c>
      <c r="U1130" s="309">
        <f t="shared" si="2733"/>
        <v>333087.71500000003</v>
      </c>
      <c r="V1130" s="309">
        <f t="shared" si="2734"/>
        <v>333087.71500000003</v>
      </c>
    </row>
    <row r="1131" spans="1:22" ht="24.95" customHeight="1" x14ac:dyDescent="0.25">
      <c r="A1131" s="41"/>
      <c r="B1131" s="41"/>
      <c r="C1131" s="41"/>
      <c r="D1131" s="43"/>
      <c r="E1131" s="41"/>
      <c r="F1131" s="43" t="s">
        <v>413</v>
      </c>
      <c r="G1131" s="275"/>
      <c r="H1131" s="45"/>
      <c r="I1131" s="141" t="s">
        <v>1276</v>
      </c>
      <c r="J1131" s="297">
        <v>2993050.83</v>
      </c>
      <c r="K1131" s="309">
        <f t="shared" si="2723"/>
        <v>249420.9025</v>
      </c>
      <c r="L1131" s="309">
        <f t="shared" si="2724"/>
        <v>249420.9025</v>
      </c>
      <c r="M1131" s="309">
        <f t="shared" si="2725"/>
        <v>249420.9025</v>
      </c>
      <c r="N1131" s="309">
        <f t="shared" si="2726"/>
        <v>249420.9025</v>
      </c>
      <c r="O1131" s="309">
        <f t="shared" si="2727"/>
        <v>249420.9025</v>
      </c>
      <c r="P1131" s="309">
        <f t="shared" si="2728"/>
        <v>249420.9025</v>
      </c>
      <c r="Q1131" s="309">
        <f t="shared" si="2729"/>
        <v>249420.9025</v>
      </c>
      <c r="R1131" s="309">
        <f t="shared" si="2730"/>
        <v>249420.9025</v>
      </c>
      <c r="S1131" s="309">
        <f t="shared" si="2731"/>
        <v>249420.9025</v>
      </c>
      <c r="T1131" s="309">
        <f t="shared" si="2732"/>
        <v>249420.9025</v>
      </c>
      <c r="U1131" s="309">
        <f t="shared" si="2733"/>
        <v>249420.9025</v>
      </c>
      <c r="V1131" s="309">
        <f t="shared" si="2734"/>
        <v>249420.9025</v>
      </c>
    </row>
    <row r="1132" spans="1:22" ht="24.95" customHeight="1" x14ac:dyDescent="0.25">
      <c r="A1132" s="41"/>
      <c r="B1132" s="41"/>
      <c r="C1132" s="41"/>
      <c r="D1132" s="43"/>
      <c r="E1132" s="41"/>
      <c r="F1132" s="43" t="s">
        <v>420</v>
      </c>
      <c r="G1132" s="275"/>
      <c r="H1132" s="45"/>
      <c r="I1132" s="141" t="s">
        <v>1277</v>
      </c>
      <c r="J1132" s="297">
        <v>3997134.95</v>
      </c>
      <c r="K1132" s="309">
        <f t="shared" si="2723"/>
        <v>333094.57916666666</v>
      </c>
      <c r="L1132" s="309">
        <f t="shared" si="2724"/>
        <v>333094.57916666666</v>
      </c>
      <c r="M1132" s="309">
        <f t="shared" si="2725"/>
        <v>333094.57916666666</v>
      </c>
      <c r="N1132" s="309">
        <f t="shared" si="2726"/>
        <v>333094.57916666666</v>
      </c>
      <c r="O1132" s="309">
        <f t="shared" si="2727"/>
        <v>333094.57916666666</v>
      </c>
      <c r="P1132" s="309">
        <f t="shared" si="2728"/>
        <v>333094.57916666666</v>
      </c>
      <c r="Q1132" s="309">
        <f t="shared" si="2729"/>
        <v>333094.57916666666</v>
      </c>
      <c r="R1132" s="309">
        <f t="shared" si="2730"/>
        <v>333094.57916666666</v>
      </c>
      <c r="S1132" s="309">
        <f t="shared" si="2731"/>
        <v>333094.57916666666</v>
      </c>
      <c r="T1132" s="309">
        <f t="shared" si="2732"/>
        <v>333094.57916666666</v>
      </c>
      <c r="U1132" s="309">
        <f t="shared" si="2733"/>
        <v>333094.57916666666</v>
      </c>
      <c r="V1132" s="309">
        <f t="shared" si="2734"/>
        <v>333094.57916666666</v>
      </c>
    </row>
    <row r="1133" spans="1:22" ht="24.95" customHeight="1" x14ac:dyDescent="0.25">
      <c r="A1133" s="41"/>
      <c r="B1133" s="41"/>
      <c r="C1133" s="41"/>
      <c r="D1133" s="43"/>
      <c r="E1133" s="41"/>
      <c r="F1133" s="43" t="s">
        <v>424</v>
      </c>
      <c r="G1133" s="275"/>
      <c r="H1133" s="45"/>
      <c r="I1133" s="141" t="s">
        <v>1278</v>
      </c>
      <c r="J1133" s="297">
        <v>1776723.15</v>
      </c>
      <c r="K1133" s="309">
        <f t="shared" si="2723"/>
        <v>148060.26249999998</v>
      </c>
      <c r="L1133" s="309">
        <f t="shared" si="2724"/>
        <v>148060.26249999998</v>
      </c>
      <c r="M1133" s="309">
        <f t="shared" si="2725"/>
        <v>148060.26249999998</v>
      </c>
      <c r="N1133" s="309">
        <f t="shared" si="2726"/>
        <v>148060.26249999998</v>
      </c>
      <c r="O1133" s="309">
        <f t="shared" si="2727"/>
        <v>148060.26249999998</v>
      </c>
      <c r="P1133" s="309">
        <f t="shared" si="2728"/>
        <v>148060.26249999998</v>
      </c>
      <c r="Q1133" s="309">
        <f t="shared" si="2729"/>
        <v>148060.26249999998</v>
      </c>
      <c r="R1133" s="309">
        <f t="shared" si="2730"/>
        <v>148060.26249999998</v>
      </c>
      <c r="S1133" s="309">
        <f t="shared" si="2731"/>
        <v>148060.26249999998</v>
      </c>
      <c r="T1133" s="309">
        <f t="shared" si="2732"/>
        <v>148060.26249999998</v>
      </c>
      <c r="U1133" s="309">
        <f t="shared" si="2733"/>
        <v>148060.26249999998</v>
      </c>
      <c r="V1133" s="309">
        <f t="shared" si="2734"/>
        <v>148060.26249999998</v>
      </c>
    </row>
    <row r="1134" spans="1:22" ht="35.1" customHeight="1" x14ac:dyDescent="0.25">
      <c r="A1134" s="41"/>
      <c r="B1134" s="41"/>
      <c r="C1134" s="41"/>
      <c r="D1134" s="43"/>
      <c r="E1134" s="41"/>
      <c r="F1134" s="43" t="s">
        <v>426</v>
      </c>
      <c r="G1134" s="275"/>
      <c r="H1134" s="45"/>
      <c r="I1134" s="141" t="s">
        <v>1279</v>
      </c>
      <c r="J1134" s="297">
        <v>1142971.1100000001</v>
      </c>
      <c r="K1134" s="309">
        <f t="shared" si="2723"/>
        <v>95247.592500000013</v>
      </c>
      <c r="L1134" s="309">
        <f t="shared" si="2724"/>
        <v>95247.592500000013</v>
      </c>
      <c r="M1134" s="309">
        <f t="shared" si="2725"/>
        <v>95247.592500000013</v>
      </c>
      <c r="N1134" s="309">
        <f t="shared" si="2726"/>
        <v>95247.592500000013</v>
      </c>
      <c r="O1134" s="309">
        <f t="shared" si="2727"/>
        <v>95247.592500000013</v>
      </c>
      <c r="P1134" s="309">
        <f t="shared" si="2728"/>
        <v>95247.592500000013</v>
      </c>
      <c r="Q1134" s="309">
        <f t="shared" si="2729"/>
        <v>95247.592500000013</v>
      </c>
      <c r="R1134" s="309">
        <f t="shared" si="2730"/>
        <v>95247.592500000013</v>
      </c>
      <c r="S1134" s="309">
        <f t="shared" si="2731"/>
        <v>95247.592500000013</v>
      </c>
      <c r="T1134" s="309">
        <f t="shared" si="2732"/>
        <v>95247.592500000013</v>
      </c>
      <c r="U1134" s="309">
        <f t="shared" si="2733"/>
        <v>95247.592500000013</v>
      </c>
      <c r="V1134" s="309">
        <f t="shared" si="2734"/>
        <v>95247.592500000013</v>
      </c>
    </row>
    <row r="1135" spans="1:22" ht="45" customHeight="1" x14ac:dyDescent="0.25">
      <c r="A1135" s="41"/>
      <c r="B1135" s="41"/>
      <c r="C1135" s="41"/>
      <c r="D1135" s="43"/>
      <c r="E1135" s="41"/>
      <c r="F1135" s="43" t="s">
        <v>429</v>
      </c>
      <c r="G1135" s="275"/>
      <c r="H1135" s="45"/>
      <c r="I1135" s="141" t="s">
        <v>1280</v>
      </c>
      <c r="J1135" s="297">
        <v>217341.18</v>
      </c>
      <c r="K1135" s="309">
        <f t="shared" si="2723"/>
        <v>18111.764999999999</v>
      </c>
      <c r="L1135" s="309">
        <f t="shared" si="2724"/>
        <v>18111.764999999999</v>
      </c>
      <c r="M1135" s="309">
        <f t="shared" si="2725"/>
        <v>18111.764999999999</v>
      </c>
      <c r="N1135" s="309">
        <f t="shared" si="2726"/>
        <v>18111.764999999999</v>
      </c>
      <c r="O1135" s="309">
        <f t="shared" si="2727"/>
        <v>18111.764999999999</v>
      </c>
      <c r="P1135" s="309">
        <f t="shared" si="2728"/>
        <v>18111.764999999999</v>
      </c>
      <c r="Q1135" s="309">
        <f t="shared" si="2729"/>
        <v>18111.764999999999</v>
      </c>
      <c r="R1135" s="309">
        <f t="shared" si="2730"/>
        <v>18111.764999999999</v>
      </c>
      <c r="S1135" s="309">
        <f t="shared" si="2731"/>
        <v>18111.764999999999</v>
      </c>
      <c r="T1135" s="309">
        <f t="shared" si="2732"/>
        <v>18111.764999999999</v>
      </c>
      <c r="U1135" s="309">
        <f t="shared" si="2733"/>
        <v>18111.764999999999</v>
      </c>
      <c r="V1135" s="309">
        <f t="shared" si="2734"/>
        <v>18111.764999999999</v>
      </c>
    </row>
    <row r="1136" spans="1:22" ht="15" customHeight="1" x14ac:dyDescent="0.25">
      <c r="A1136" s="41"/>
      <c r="B1136" s="41"/>
      <c r="C1136" s="41"/>
      <c r="D1136" s="43"/>
      <c r="E1136" s="41"/>
      <c r="F1136" s="43" t="s">
        <v>1289</v>
      </c>
      <c r="G1136" s="275"/>
      <c r="H1136" s="45"/>
      <c r="I1136" s="141" t="s">
        <v>1281</v>
      </c>
      <c r="J1136" s="297">
        <v>293750</v>
      </c>
      <c r="K1136" s="309">
        <f t="shared" si="2723"/>
        <v>24479.166666666668</v>
      </c>
      <c r="L1136" s="309">
        <f t="shared" si="2724"/>
        <v>24479.166666666668</v>
      </c>
      <c r="M1136" s="309">
        <f t="shared" si="2725"/>
        <v>24479.166666666668</v>
      </c>
      <c r="N1136" s="309">
        <f t="shared" si="2726"/>
        <v>24479.166666666668</v>
      </c>
      <c r="O1136" s="309">
        <f t="shared" si="2727"/>
        <v>24479.166666666668</v>
      </c>
      <c r="P1136" s="309">
        <f t="shared" si="2728"/>
        <v>24479.166666666668</v>
      </c>
      <c r="Q1136" s="309">
        <f t="shared" si="2729"/>
        <v>24479.166666666668</v>
      </c>
      <c r="R1136" s="309">
        <f t="shared" si="2730"/>
        <v>24479.166666666668</v>
      </c>
      <c r="S1136" s="309">
        <f t="shared" si="2731"/>
        <v>24479.166666666668</v>
      </c>
      <c r="T1136" s="309">
        <f t="shared" si="2732"/>
        <v>24479.166666666668</v>
      </c>
      <c r="U1136" s="309">
        <f t="shared" si="2733"/>
        <v>24479.166666666668</v>
      </c>
      <c r="V1136" s="309">
        <f t="shared" si="2734"/>
        <v>24479.166666666668</v>
      </c>
    </row>
    <row r="1137" spans="1:22" ht="15" customHeight="1" x14ac:dyDescent="0.25">
      <c r="A1137" s="41"/>
      <c r="B1137" s="41"/>
      <c r="C1137" s="41"/>
      <c r="D1137" s="43"/>
      <c r="E1137" s="41"/>
      <c r="F1137" s="43" t="s">
        <v>1290</v>
      </c>
      <c r="G1137" s="275"/>
      <c r="H1137" s="45"/>
      <c r="I1137" s="141" t="s">
        <v>1282</v>
      </c>
      <c r="J1137" s="297">
        <v>872311.94</v>
      </c>
      <c r="K1137" s="309">
        <f t="shared" si="2723"/>
        <v>72692.661666666667</v>
      </c>
      <c r="L1137" s="309">
        <f t="shared" si="2724"/>
        <v>72692.661666666667</v>
      </c>
      <c r="M1137" s="309">
        <f t="shared" si="2725"/>
        <v>72692.661666666667</v>
      </c>
      <c r="N1137" s="309">
        <f t="shared" si="2726"/>
        <v>72692.661666666667</v>
      </c>
      <c r="O1137" s="309">
        <f t="shared" si="2727"/>
        <v>72692.661666666667</v>
      </c>
      <c r="P1137" s="309">
        <f t="shared" si="2728"/>
        <v>72692.661666666667</v>
      </c>
      <c r="Q1137" s="309">
        <f t="shared" si="2729"/>
        <v>72692.661666666667</v>
      </c>
      <c r="R1137" s="309">
        <f t="shared" si="2730"/>
        <v>72692.661666666667</v>
      </c>
      <c r="S1137" s="309">
        <f t="shared" si="2731"/>
        <v>72692.661666666667</v>
      </c>
      <c r="T1137" s="309">
        <f t="shared" si="2732"/>
        <v>72692.661666666667</v>
      </c>
      <c r="U1137" s="309">
        <f t="shared" si="2733"/>
        <v>72692.661666666667</v>
      </c>
      <c r="V1137" s="309">
        <f t="shared" si="2734"/>
        <v>72692.661666666667</v>
      </c>
    </row>
    <row r="1138" spans="1:22" ht="24.95" customHeight="1" x14ac:dyDescent="0.25">
      <c r="A1138" s="41"/>
      <c r="B1138" s="41"/>
      <c r="C1138" s="41"/>
      <c r="D1138" s="43"/>
      <c r="E1138" s="41"/>
      <c r="F1138" s="43" t="s">
        <v>1291</v>
      </c>
      <c r="G1138" s="275"/>
      <c r="H1138" s="45"/>
      <c r="I1138" s="141" t="s">
        <v>1283</v>
      </c>
      <c r="J1138" s="297">
        <v>1752508.7</v>
      </c>
      <c r="K1138" s="309">
        <f t="shared" si="2723"/>
        <v>146042.39166666666</v>
      </c>
      <c r="L1138" s="309">
        <f t="shared" si="2724"/>
        <v>146042.39166666666</v>
      </c>
      <c r="M1138" s="309">
        <f t="shared" si="2725"/>
        <v>146042.39166666666</v>
      </c>
      <c r="N1138" s="309">
        <f t="shared" si="2726"/>
        <v>146042.39166666666</v>
      </c>
      <c r="O1138" s="309">
        <f t="shared" si="2727"/>
        <v>146042.39166666666</v>
      </c>
      <c r="P1138" s="309">
        <f t="shared" si="2728"/>
        <v>146042.39166666666</v>
      </c>
      <c r="Q1138" s="309">
        <f t="shared" si="2729"/>
        <v>146042.39166666666</v>
      </c>
      <c r="R1138" s="309">
        <f t="shared" si="2730"/>
        <v>146042.39166666666</v>
      </c>
      <c r="S1138" s="309">
        <f t="shared" si="2731"/>
        <v>146042.39166666666</v>
      </c>
      <c r="T1138" s="309">
        <f t="shared" si="2732"/>
        <v>146042.39166666666</v>
      </c>
      <c r="U1138" s="309">
        <f t="shared" si="2733"/>
        <v>146042.39166666666</v>
      </c>
      <c r="V1138" s="309">
        <f t="shared" si="2734"/>
        <v>146042.39166666666</v>
      </c>
    </row>
    <row r="1139" spans="1:22" ht="35.1" customHeight="1" x14ac:dyDescent="0.25">
      <c r="A1139" s="41"/>
      <c r="B1139" s="41"/>
      <c r="C1139" s="41"/>
      <c r="D1139" s="43"/>
      <c r="E1139" s="41"/>
      <c r="F1139" s="43" t="s">
        <v>1292</v>
      </c>
      <c r="G1139" s="275"/>
      <c r="H1139" s="45"/>
      <c r="I1139" s="141" t="s">
        <v>1284</v>
      </c>
      <c r="J1139" s="297">
        <v>529505.94999999995</v>
      </c>
      <c r="K1139" s="309">
        <f t="shared" si="2723"/>
        <v>44125.495833333327</v>
      </c>
      <c r="L1139" s="309">
        <f t="shared" si="2724"/>
        <v>44125.495833333327</v>
      </c>
      <c r="M1139" s="309">
        <f t="shared" si="2725"/>
        <v>44125.495833333327</v>
      </c>
      <c r="N1139" s="309">
        <f t="shared" si="2726"/>
        <v>44125.495833333327</v>
      </c>
      <c r="O1139" s="309">
        <f t="shared" si="2727"/>
        <v>44125.495833333327</v>
      </c>
      <c r="P1139" s="309">
        <f t="shared" si="2728"/>
        <v>44125.495833333327</v>
      </c>
      <c r="Q1139" s="309">
        <f t="shared" si="2729"/>
        <v>44125.495833333327</v>
      </c>
      <c r="R1139" s="309">
        <f t="shared" si="2730"/>
        <v>44125.495833333327</v>
      </c>
      <c r="S1139" s="309">
        <f t="shared" si="2731"/>
        <v>44125.495833333327</v>
      </c>
      <c r="T1139" s="309">
        <f t="shared" si="2732"/>
        <v>44125.495833333327</v>
      </c>
      <c r="U1139" s="309">
        <f t="shared" si="2733"/>
        <v>44125.495833333327</v>
      </c>
      <c r="V1139" s="309">
        <f t="shared" si="2734"/>
        <v>44125.495833333327</v>
      </c>
    </row>
    <row r="1140" spans="1:22" ht="24.95" customHeight="1" x14ac:dyDescent="0.25">
      <c r="A1140" s="41"/>
      <c r="B1140" s="41"/>
      <c r="C1140" s="41"/>
      <c r="D1140" s="43"/>
      <c r="E1140" s="41"/>
      <c r="F1140" s="43" t="s">
        <v>1293</v>
      </c>
      <c r="G1140" s="275"/>
      <c r="H1140" s="45"/>
      <c r="I1140" s="141" t="s">
        <v>1285</v>
      </c>
      <c r="J1140" s="297">
        <v>1048722.92</v>
      </c>
      <c r="K1140" s="309">
        <f t="shared" si="2723"/>
        <v>87393.57666666666</v>
      </c>
      <c r="L1140" s="309">
        <f t="shared" si="2724"/>
        <v>87393.57666666666</v>
      </c>
      <c r="M1140" s="309">
        <f t="shared" si="2725"/>
        <v>87393.57666666666</v>
      </c>
      <c r="N1140" s="309">
        <f t="shared" si="2726"/>
        <v>87393.57666666666</v>
      </c>
      <c r="O1140" s="309">
        <f t="shared" si="2727"/>
        <v>87393.57666666666</v>
      </c>
      <c r="P1140" s="309">
        <f t="shared" si="2728"/>
        <v>87393.57666666666</v>
      </c>
      <c r="Q1140" s="309">
        <f t="shared" si="2729"/>
        <v>87393.57666666666</v>
      </c>
      <c r="R1140" s="309">
        <f t="shared" si="2730"/>
        <v>87393.57666666666</v>
      </c>
      <c r="S1140" s="309">
        <f t="shared" si="2731"/>
        <v>87393.57666666666</v>
      </c>
      <c r="T1140" s="309">
        <f t="shared" si="2732"/>
        <v>87393.57666666666</v>
      </c>
      <c r="U1140" s="309">
        <f t="shared" si="2733"/>
        <v>87393.57666666666</v>
      </c>
      <c r="V1140" s="309">
        <f t="shared" si="2734"/>
        <v>87393.57666666666</v>
      </c>
    </row>
    <row r="1141" spans="1:22" ht="24.95" customHeight="1" x14ac:dyDescent="0.25">
      <c r="A1141" s="41"/>
      <c r="B1141" s="41"/>
      <c r="C1141" s="41"/>
      <c r="D1141" s="43"/>
      <c r="E1141" s="41"/>
      <c r="F1141" s="43" t="s">
        <v>1294</v>
      </c>
      <c r="G1141" s="275"/>
      <c r="H1141" s="45"/>
      <c r="I1141" s="141" t="s">
        <v>1286</v>
      </c>
      <c r="J1141" s="297">
        <v>635982.24</v>
      </c>
      <c r="K1141" s="309">
        <f t="shared" si="2723"/>
        <v>52998.52</v>
      </c>
      <c r="L1141" s="309">
        <f t="shared" si="2724"/>
        <v>52998.52</v>
      </c>
      <c r="M1141" s="309">
        <f t="shared" si="2725"/>
        <v>52998.52</v>
      </c>
      <c r="N1141" s="309">
        <f t="shared" si="2726"/>
        <v>52998.52</v>
      </c>
      <c r="O1141" s="309">
        <f t="shared" si="2727"/>
        <v>52998.52</v>
      </c>
      <c r="P1141" s="309">
        <f t="shared" si="2728"/>
        <v>52998.52</v>
      </c>
      <c r="Q1141" s="309">
        <f t="shared" si="2729"/>
        <v>52998.52</v>
      </c>
      <c r="R1141" s="309">
        <f t="shared" si="2730"/>
        <v>52998.52</v>
      </c>
      <c r="S1141" s="309">
        <f t="shared" si="2731"/>
        <v>52998.52</v>
      </c>
      <c r="T1141" s="309">
        <f t="shared" si="2732"/>
        <v>52998.52</v>
      </c>
      <c r="U1141" s="309">
        <f t="shared" si="2733"/>
        <v>52998.52</v>
      </c>
      <c r="V1141" s="309">
        <f t="shared" si="2734"/>
        <v>52998.52</v>
      </c>
    </row>
    <row r="1142" spans="1:22" ht="35.1" customHeight="1" x14ac:dyDescent="0.25">
      <c r="A1142" s="41"/>
      <c r="B1142" s="41"/>
      <c r="C1142" s="41"/>
      <c r="D1142" s="43"/>
      <c r="E1142" s="41"/>
      <c r="F1142" s="43" t="s">
        <v>1295</v>
      </c>
      <c r="G1142" s="275"/>
      <c r="H1142" s="45"/>
      <c r="I1142" s="141" t="s">
        <v>1287</v>
      </c>
      <c r="J1142" s="297">
        <v>321774.68</v>
      </c>
      <c r="K1142" s="309">
        <f t="shared" si="2723"/>
        <v>26814.556666666667</v>
      </c>
      <c r="L1142" s="309">
        <f t="shared" si="2724"/>
        <v>26814.556666666667</v>
      </c>
      <c r="M1142" s="309">
        <f t="shared" si="2725"/>
        <v>26814.556666666667</v>
      </c>
      <c r="N1142" s="309">
        <f t="shared" si="2726"/>
        <v>26814.556666666667</v>
      </c>
      <c r="O1142" s="309">
        <f t="shared" si="2727"/>
        <v>26814.556666666667</v>
      </c>
      <c r="P1142" s="309">
        <f t="shared" si="2728"/>
        <v>26814.556666666667</v>
      </c>
      <c r="Q1142" s="309">
        <f t="shared" si="2729"/>
        <v>26814.556666666667</v>
      </c>
      <c r="R1142" s="309">
        <f t="shared" si="2730"/>
        <v>26814.556666666667</v>
      </c>
      <c r="S1142" s="309">
        <f t="shared" si="2731"/>
        <v>26814.556666666667</v>
      </c>
      <c r="T1142" s="309">
        <f t="shared" si="2732"/>
        <v>26814.556666666667</v>
      </c>
      <c r="U1142" s="309">
        <f t="shared" si="2733"/>
        <v>26814.556666666667</v>
      </c>
      <c r="V1142" s="309">
        <f t="shared" si="2734"/>
        <v>26814.556666666667</v>
      </c>
    </row>
    <row r="1143" spans="1:22" ht="15" customHeight="1" x14ac:dyDescent="0.25">
      <c r="A1143" s="41"/>
      <c r="B1143" s="41"/>
      <c r="C1143" s="41"/>
      <c r="D1143" s="43"/>
      <c r="E1143" s="41"/>
      <c r="F1143" s="43"/>
      <c r="G1143" s="275"/>
      <c r="H1143" s="45"/>
      <c r="I1143" s="148" t="s">
        <v>801</v>
      </c>
      <c r="J1143" s="298">
        <f>SUM(J1118:J1142)-J1120</f>
        <v>25354336.090000007</v>
      </c>
      <c r="K1143" s="319">
        <f t="shared" si="2723"/>
        <v>2112861.3408333338</v>
      </c>
      <c r="L1143" s="319">
        <f t="shared" si="2724"/>
        <v>2112861.3408333338</v>
      </c>
      <c r="M1143" s="319">
        <f t="shared" si="2725"/>
        <v>2112861.3408333338</v>
      </c>
      <c r="N1143" s="319">
        <f t="shared" si="2726"/>
        <v>2112861.3408333338</v>
      </c>
      <c r="O1143" s="319">
        <f t="shared" si="2727"/>
        <v>2112861.3408333338</v>
      </c>
      <c r="P1143" s="319">
        <f t="shared" si="2728"/>
        <v>2112861.3408333338</v>
      </c>
      <c r="Q1143" s="319">
        <f t="shared" si="2729"/>
        <v>2112861.3408333338</v>
      </c>
      <c r="R1143" s="319">
        <f t="shared" si="2730"/>
        <v>2112861.3408333338</v>
      </c>
      <c r="S1143" s="319">
        <f t="shared" si="2731"/>
        <v>2112861.3408333338</v>
      </c>
      <c r="T1143" s="319">
        <f t="shared" si="2732"/>
        <v>2112861.3408333338</v>
      </c>
      <c r="U1143" s="319">
        <f t="shared" si="2733"/>
        <v>2112861.3408333338</v>
      </c>
      <c r="V1143" s="319">
        <f t="shared" si="2734"/>
        <v>2112861.3408333338</v>
      </c>
    </row>
    <row r="1144" spans="1:22" ht="15" customHeight="1" x14ac:dyDescent="0.25">
      <c r="A1144" s="156" t="s">
        <v>804</v>
      </c>
      <c r="B1144" s="51"/>
      <c r="C1144" s="13"/>
      <c r="D1144" s="39"/>
      <c r="E1144" s="13"/>
      <c r="F1144" s="13"/>
      <c r="G1144" s="277"/>
      <c r="H1144" s="40"/>
      <c r="I1144" s="55"/>
      <c r="J1144" s="325"/>
      <c r="K1144" s="311"/>
      <c r="L1144" s="311"/>
      <c r="M1144" s="311"/>
      <c r="N1144" s="311"/>
      <c r="O1144" s="311"/>
      <c r="P1144" s="311"/>
      <c r="Q1144" s="311"/>
      <c r="R1144" s="311"/>
      <c r="S1144" s="311"/>
      <c r="T1144" s="311"/>
      <c r="U1144" s="311"/>
      <c r="V1144" s="311"/>
    </row>
    <row r="1145" spans="1:22" ht="15" customHeight="1" x14ac:dyDescent="0.25">
      <c r="A1145" s="41"/>
      <c r="B1145" s="41"/>
      <c r="C1145" s="41"/>
      <c r="D1145" s="43"/>
      <c r="E1145" s="41"/>
      <c r="F1145" s="104" t="s">
        <v>1296</v>
      </c>
      <c r="G1145" s="275"/>
      <c r="H1145" s="45"/>
      <c r="I1145" s="112" t="s">
        <v>1250</v>
      </c>
      <c r="J1145" s="299"/>
      <c r="K1145" s="42"/>
      <c r="L1145" s="42"/>
      <c r="M1145" s="42"/>
      <c r="N1145" s="42"/>
      <c r="O1145" s="42"/>
      <c r="P1145" s="42"/>
      <c r="Q1145" s="42"/>
      <c r="R1145" s="42"/>
      <c r="S1145" s="42"/>
      <c r="T1145" s="42"/>
      <c r="U1145" s="42"/>
      <c r="V1145" s="42"/>
    </row>
    <row r="1146" spans="1:22" ht="15" customHeight="1" x14ac:dyDescent="0.25">
      <c r="A1146" s="41"/>
      <c r="B1146" s="41"/>
      <c r="C1146" s="41"/>
      <c r="D1146" s="43"/>
      <c r="E1146" s="41"/>
      <c r="F1146" s="44">
        <v>6100</v>
      </c>
      <c r="G1146" s="275"/>
      <c r="H1146" s="45"/>
      <c r="I1146" s="112" t="s">
        <v>1251</v>
      </c>
      <c r="J1146" s="299"/>
      <c r="K1146" s="42"/>
      <c r="L1146" s="42"/>
      <c r="M1146" s="42"/>
      <c r="N1146" s="42"/>
      <c r="O1146" s="42"/>
      <c r="P1146" s="42"/>
      <c r="Q1146" s="42"/>
      <c r="R1146" s="42"/>
      <c r="S1146" s="42"/>
      <c r="T1146" s="42"/>
      <c r="U1146" s="42"/>
      <c r="V1146" s="42"/>
    </row>
    <row r="1147" spans="1:22" ht="15" customHeight="1" x14ac:dyDescent="0.25">
      <c r="A1147" s="41" t="s">
        <v>321</v>
      </c>
      <c r="B1147" s="150">
        <v>2525821100</v>
      </c>
      <c r="C1147" s="41">
        <v>31111</v>
      </c>
      <c r="D1147" s="43" t="s">
        <v>1297</v>
      </c>
      <c r="E1147" s="41" t="s">
        <v>435</v>
      </c>
      <c r="F1147" s="44">
        <v>6141</v>
      </c>
      <c r="G1147" s="275" t="s">
        <v>913</v>
      </c>
      <c r="H1147" s="45" t="s">
        <v>354</v>
      </c>
      <c r="I1147" s="112" t="s">
        <v>1265</v>
      </c>
      <c r="J1147" s="300">
        <f>J1148</f>
        <v>78956800</v>
      </c>
      <c r="K1147" s="313">
        <f t="shared" ref="K1147:K1149" si="2735">J1147/12</f>
        <v>6579733.333333333</v>
      </c>
      <c r="L1147" s="313">
        <f t="shared" ref="L1147:L1149" si="2736">J1147/12</f>
        <v>6579733.333333333</v>
      </c>
      <c r="M1147" s="313">
        <f t="shared" ref="M1147:M1149" si="2737">J1147/12</f>
        <v>6579733.333333333</v>
      </c>
      <c r="N1147" s="313">
        <f t="shared" ref="N1147:N1149" si="2738">J1147/12</f>
        <v>6579733.333333333</v>
      </c>
      <c r="O1147" s="313">
        <f t="shared" ref="O1147:O1149" si="2739">J1147/12</f>
        <v>6579733.333333333</v>
      </c>
      <c r="P1147" s="313">
        <f t="shared" ref="P1147:P1149" si="2740">J1147/12</f>
        <v>6579733.333333333</v>
      </c>
      <c r="Q1147" s="313">
        <f t="shared" ref="Q1147:Q1149" si="2741">J1147/12</f>
        <v>6579733.333333333</v>
      </c>
      <c r="R1147" s="313">
        <f t="shared" ref="R1147:R1149" si="2742">J1147/12</f>
        <v>6579733.333333333</v>
      </c>
      <c r="S1147" s="313">
        <f t="shared" ref="S1147:S1149" si="2743">J1147/12</f>
        <v>6579733.333333333</v>
      </c>
      <c r="T1147" s="313">
        <f t="shared" ref="T1147:T1149" si="2744">J1147/12</f>
        <v>6579733.333333333</v>
      </c>
      <c r="U1147" s="313">
        <f t="shared" ref="U1147:U1149" si="2745">J1147/12</f>
        <v>6579733.333333333</v>
      </c>
      <c r="V1147" s="313">
        <f t="shared" ref="V1147:V1149" si="2746">J1147/12</f>
        <v>6579733.333333333</v>
      </c>
    </row>
    <row r="1148" spans="1:22" ht="39.950000000000003" customHeight="1" x14ac:dyDescent="0.25">
      <c r="A1148" s="41"/>
      <c r="B1148" s="41"/>
      <c r="C1148" s="41"/>
      <c r="D1148" s="43"/>
      <c r="E1148" s="41"/>
      <c r="F1148" s="43" t="s">
        <v>324</v>
      </c>
      <c r="G1148" s="275"/>
      <c r="H1148" s="45"/>
      <c r="I1148" s="152" t="s">
        <v>1298</v>
      </c>
      <c r="J1148" s="301">
        <v>78956800</v>
      </c>
      <c r="K1148" s="309">
        <f t="shared" si="2735"/>
        <v>6579733.333333333</v>
      </c>
      <c r="L1148" s="309">
        <f t="shared" si="2736"/>
        <v>6579733.333333333</v>
      </c>
      <c r="M1148" s="309">
        <f t="shared" si="2737"/>
        <v>6579733.333333333</v>
      </c>
      <c r="N1148" s="309">
        <f t="shared" si="2738"/>
        <v>6579733.333333333</v>
      </c>
      <c r="O1148" s="309">
        <f t="shared" si="2739"/>
        <v>6579733.333333333</v>
      </c>
      <c r="P1148" s="309">
        <f t="shared" si="2740"/>
        <v>6579733.333333333</v>
      </c>
      <c r="Q1148" s="309">
        <f t="shared" si="2741"/>
        <v>6579733.333333333</v>
      </c>
      <c r="R1148" s="309">
        <f t="shared" si="2742"/>
        <v>6579733.333333333</v>
      </c>
      <c r="S1148" s="309">
        <f t="shared" si="2743"/>
        <v>6579733.333333333</v>
      </c>
      <c r="T1148" s="309">
        <f t="shared" si="2744"/>
        <v>6579733.333333333</v>
      </c>
      <c r="U1148" s="309">
        <f t="shared" si="2745"/>
        <v>6579733.333333333</v>
      </c>
      <c r="V1148" s="309">
        <f t="shared" si="2746"/>
        <v>6579733.333333333</v>
      </c>
    </row>
    <row r="1149" spans="1:22" ht="15" customHeight="1" x14ac:dyDescent="0.25">
      <c r="A1149" s="41"/>
      <c r="B1149" s="41"/>
      <c r="C1149" s="41"/>
      <c r="D1149" s="43"/>
      <c r="E1149" s="41"/>
      <c r="F1149" s="43"/>
      <c r="G1149" s="275"/>
      <c r="H1149" s="45"/>
      <c r="I1149" s="148" t="s">
        <v>806</v>
      </c>
      <c r="J1149" s="302">
        <f>SUM(J1145:J1148)-J1147</f>
        <v>78956800</v>
      </c>
      <c r="K1149" s="319">
        <f t="shared" si="2735"/>
        <v>6579733.333333333</v>
      </c>
      <c r="L1149" s="319">
        <f t="shared" si="2736"/>
        <v>6579733.333333333</v>
      </c>
      <c r="M1149" s="319">
        <f t="shared" si="2737"/>
        <v>6579733.333333333</v>
      </c>
      <c r="N1149" s="319">
        <f t="shared" si="2738"/>
        <v>6579733.333333333</v>
      </c>
      <c r="O1149" s="319">
        <f t="shared" si="2739"/>
        <v>6579733.333333333</v>
      </c>
      <c r="P1149" s="319">
        <f t="shared" si="2740"/>
        <v>6579733.333333333</v>
      </c>
      <c r="Q1149" s="319">
        <f t="shared" si="2741"/>
        <v>6579733.333333333</v>
      </c>
      <c r="R1149" s="319">
        <f t="shared" si="2742"/>
        <v>6579733.333333333</v>
      </c>
      <c r="S1149" s="319">
        <f t="shared" si="2743"/>
        <v>6579733.333333333</v>
      </c>
      <c r="T1149" s="319">
        <f t="shared" si="2744"/>
        <v>6579733.333333333</v>
      </c>
      <c r="U1149" s="319">
        <f t="shared" si="2745"/>
        <v>6579733.333333333</v>
      </c>
      <c r="V1149" s="319">
        <f t="shared" si="2746"/>
        <v>6579733.333333333</v>
      </c>
    </row>
    <row r="1150" spans="1:22" ht="15" customHeight="1" x14ac:dyDescent="0.25">
      <c r="A1150" s="156" t="s">
        <v>802</v>
      </c>
      <c r="B1150" s="51"/>
      <c r="C1150" s="13"/>
      <c r="D1150" s="39"/>
      <c r="E1150" s="13"/>
      <c r="F1150" s="13"/>
      <c r="G1150" s="277"/>
      <c r="H1150" s="40"/>
      <c r="I1150" s="55"/>
      <c r="J1150" s="325"/>
      <c r="K1150" s="311"/>
      <c r="L1150" s="311"/>
      <c r="M1150" s="311"/>
      <c r="N1150" s="311"/>
      <c r="O1150" s="311"/>
      <c r="P1150" s="311"/>
      <c r="Q1150" s="311"/>
      <c r="R1150" s="311"/>
      <c r="S1150" s="311"/>
      <c r="T1150" s="311"/>
      <c r="U1150" s="311"/>
      <c r="V1150" s="311"/>
    </row>
    <row r="1151" spans="1:22" ht="15" customHeight="1" x14ac:dyDescent="0.25">
      <c r="A1151" s="41"/>
      <c r="B1151" s="41"/>
      <c r="C1151" s="41"/>
      <c r="D1151" s="43"/>
      <c r="E1151" s="41"/>
      <c r="F1151" s="154" t="s">
        <v>333</v>
      </c>
      <c r="G1151" s="275"/>
      <c r="H1151" s="45"/>
      <c r="I1151" s="153" t="s">
        <v>1022</v>
      </c>
      <c r="J1151" s="320"/>
      <c r="K1151" s="321"/>
      <c r="L1151" s="321"/>
      <c r="M1151" s="321"/>
      <c r="N1151" s="321"/>
      <c r="O1151" s="321"/>
      <c r="P1151" s="321"/>
      <c r="Q1151" s="321"/>
      <c r="R1151" s="321"/>
      <c r="S1151" s="321"/>
      <c r="T1151" s="321"/>
      <c r="U1151" s="321"/>
      <c r="V1151" s="321"/>
    </row>
    <row r="1152" spans="1:22" ht="15" customHeight="1" x14ac:dyDescent="0.25">
      <c r="A1152" s="41"/>
      <c r="B1152" s="41"/>
      <c r="C1152" s="41"/>
      <c r="D1152" s="43"/>
      <c r="E1152" s="41"/>
      <c r="F1152" s="104" t="s">
        <v>816</v>
      </c>
      <c r="G1152" s="275"/>
      <c r="H1152" s="45"/>
      <c r="I1152" s="112" t="s">
        <v>817</v>
      </c>
      <c r="J1152" s="304"/>
      <c r="K1152" s="42"/>
      <c r="L1152" s="42"/>
      <c r="M1152" s="42"/>
      <c r="N1152" s="42"/>
      <c r="O1152" s="42"/>
      <c r="P1152" s="42"/>
      <c r="Q1152" s="42"/>
      <c r="R1152" s="42"/>
      <c r="S1152" s="42"/>
      <c r="T1152" s="42"/>
      <c r="U1152" s="42"/>
      <c r="V1152" s="42"/>
    </row>
    <row r="1153" spans="1:22" ht="24.95" customHeight="1" x14ac:dyDescent="0.25">
      <c r="A1153" s="41"/>
      <c r="B1153" s="41"/>
      <c r="C1153" s="41"/>
      <c r="D1153" s="43"/>
      <c r="E1153" s="41"/>
      <c r="F1153" s="104" t="s">
        <v>916</v>
      </c>
      <c r="G1153" s="275"/>
      <c r="H1153" s="45"/>
      <c r="I1153" s="112" t="s">
        <v>917</v>
      </c>
      <c r="J1153" s="304"/>
      <c r="K1153" s="42"/>
      <c r="L1153" s="42"/>
      <c r="M1153" s="42"/>
      <c r="N1153" s="42"/>
      <c r="O1153" s="42"/>
      <c r="P1153" s="42"/>
      <c r="Q1153" s="42"/>
      <c r="R1153" s="42"/>
      <c r="S1153" s="42"/>
      <c r="T1153" s="42"/>
      <c r="U1153" s="42"/>
      <c r="V1153" s="42"/>
    </row>
    <row r="1154" spans="1:22" ht="24.95" customHeight="1" x14ac:dyDescent="0.25">
      <c r="A1154" s="41" t="s">
        <v>321</v>
      </c>
      <c r="B1154" s="142">
        <v>2524822100</v>
      </c>
      <c r="C1154" s="41">
        <v>3111</v>
      </c>
      <c r="D1154" s="43" t="s">
        <v>1313</v>
      </c>
      <c r="E1154" s="41" t="s">
        <v>1011</v>
      </c>
      <c r="F1154" s="43" t="s">
        <v>1150</v>
      </c>
      <c r="G1154" s="279" t="s">
        <v>341</v>
      </c>
      <c r="H1154" s="155" t="s">
        <v>1314</v>
      </c>
      <c r="I1154" s="111" t="s">
        <v>1016</v>
      </c>
      <c r="J1154" s="297">
        <v>6844</v>
      </c>
      <c r="K1154" s="309">
        <f t="shared" ref="K1154" si="2747">J1154/12</f>
        <v>570.33333333333337</v>
      </c>
      <c r="L1154" s="309">
        <f t="shared" ref="L1154" si="2748">J1154/12</f>
        <v>570.33333333333337</v>
      </c>
      <c r="M1154" s="309">
        <f t="shared" ref="M1154" si="2749">J1154/12</f>
        <v>570.33333333333337</v>
      </c>
      <c r="N1154" s="309">
        <f t="shared" ref="N1154" si="2750">J1154/12</f>
        <v>570.33333333333337</v>
      </c>
      <c r="O1154" s="309">
        <f t="shared" ref="O1154" si="2751">J1154/12</f>
        <v>570.33333333333337</v>
      </c>
      <c r="P1154" s="309">
        <f t="shared" ref="P1154" si="2752">J1154/12</f>
        <v>570.33333333333337</v>
      </c>
      <c r="Q1154" s="309">
        <f t="shared" ref="Q1154" si="2753">J1154/12</f>
        <v>570.33333333333337</v>
      </c>
      <c r="R1154" s="309">
        <f t="shared" ref="R1154" si="2754">J1154/12</f>
        <v>570.33333333333337</v>
      </c>
      <c r="S1154" s="309">
        <f t="shared" ref="S1154" si="2755">J1154/12</f>
        <v>570.33333333333337</v>
      </c>
      <c r="T1154" s="309">
        <f t="shared" ref="T1154" si="2756">J1154/12</f>
        <v>570.33333333333337</v>
      </c>
      <c r="U1154" s="309">
        <f t="shared" ref="U1154" si="2757">J1154/12</f>
        <v>570.33333333333337</v>
      </c>
      <c r="V1154" s="309">
        <f t="shared" ref="V1154" si="2758">J1154/12</f>
        <v>570.33333333333337</v>
      </c>
    </row>
    <row r="1155" spans="1:22" ht="15" customHeight="1" x14ac:dyDescent="0.25">
      <c r="A1155" s="41"/>
      <c r="B1155" s="41"/>
      <c r="C1155" s="41"/>
      <c r="D1155" s="43"/>
      <c r="E1155" s="41"/>
      <c r="F1155" s="104" t="s">
        <v>1309</v>
      </c>
      <c r="G1155" s="275"/>
      <c r="H1155" s="45"/>
      <c r="I1155" s="112" t="s">
        <v>1299</v>
      </c>
      <c r="J1155" s="304"/>
      <c r="K1155" s="42"/>
      <c r="L1155" s="42"/>
      <c r="M1155" s="42"/>
      <c r="N1155" s="42"/>
      <c r="O1155" s="42"/>
      <c r="P1155" s="42"/>
      <c r="Q1155" s="42"/>
      <c r="R1155" s="42"/>
      <c r="S1155" s="42"/>
      <c r="T1155" s="42"/>
      <c r="U1155" s="42"/>
      <c r="V1155" s="42"/>
    </row>
    <row r="1156" spans="1:22" ht="15" customHeight="1" x14ac:dyDescent="0.25">
      <c r="A1156" s="41" t="s">
        <v>321</v>
      </c>
      <c r="B1156" s="142">
        <v>2524822100</v>
      </c>
      <c r="C1156" s="41">
        <v>3111</v>
      </c>
      <c r="D1156" s="43" t="s">
        <v>1313</v>
      </c>
      <c r="E1156" s="41" t="s">
        <v>1011</v>
      </c>
      <c r="F1156" s="43" t="s">
        <v>1310</v>
      </c>
      <c r="G1156" s="279" t="s">
        <v>341</v>
      </c>
      <c r="H1156" s="155" t="s">
        <v>1314</v>
      </c>
      <c r="I1156" s="111" t="s">
        <v>1300</v>
      </c>
      <c r="J1156" s="297">
        <v>1744013.6</v>
      </c>
      <c r="K1156" s="309">
        <f t="shared" ref="K1156" si="2759">J1156/12</f>
        <v>145334.46666666667</v>
      </c>
      <c r="L1156" s="309">
        <f t="shared" ref="L1156" si="2760">J1156/12</f>
        <v>145334.46666666667</v>
      </c>
      <c r="M1156" s="309">
        <f t="shared" ref="M1156" si="2761">J1156/12</f>
        <v>145334.46666666667</v>
      </c>
      <c r="N1156" s="309">
        <f t="shared" ref="N1156" si="2762">J1156/12</f>
        <v>145334.46666666667</v>
      </c>
      <c r="O1156" s="309">
        <f t="shared" ref="O1156" si="2763">J1156/12</f>
        <v>145334.46666666667</v>
      </c>
      <c r="P1156" s="309">
        <f t="shared" ref="P1156" si="2764">J1156/12</f>
        <v>145334.46666666667</v>
      </c>
      <c r="Q1156" s="309">
        <f t="shared" ref="Q1156" si="2765">J1156/12</f>
        <v>145334.46666666667</v>
      </c>
      <c r="R1156" s="309">
        <f t="shared" ref="R1156" si="2766">J1156/12</f>
        <v>145334.46666666667</v>
      </c>
      <c r="S1156" s="309">
        <f t="shared" ref="S1156" si="2767">J1156/12</f>
        <v>145334.46666666667</v>
      </c>
      <c r="T1156" s="309">
        <f t="shared" ref="T1156" si="2768">J1156/12</f>
        <v>145334.46666666667</v>
      </c>
      <c r="U1156" s="309">
        <f t="shared" ref="U1156" si="2769">J1156/12</f>
        <v>145334.46666666667</v>
      </c>
      <c r="V1156" s="309">
        <f t="shared" ref="V1156" si="2770">J1156/12</f>
        <v>145334.46666666667</v>
      </c>
    </row>
    <row r="1157" spans="1:22" ht="24.95" customHeight="1" x14ac:dyDescent="0.25">
      <c r="A1157" s="41"/>
      <c r="B1157" s="41"/>
      <c r="C1157" s="41"/>
      <c r="D1157" s="43"/>
      <c r="E1157" s="41"/>
      <c r="F1157" s="44">
        <v>3500</v>
      </c>
      <c r="G1157" s="275"/>
      <c r="H1157" s="45"/>
      <c r="I1157" s="112" t="s">
        <v>826</v>
      </c>
      <c r="J1157" s="304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</row>
    <row r="1158" spans="1:22" ht="24.95" customHeight="1" x14ac:dyDescent="0.25">
      <c r="A1158" s="41" t="s">
        <v>321</v>
      </c>
      <c r="B1158" s="142">
        <v>2524822100</v>
      </c>
      <c r="C1158" s="41">
        <v>3111</v>
      </c>
      <c r="D1158" s="43" t="s">
        <v>1313</v>
      </c>
      <c r="E1158" s="41" t="s">
        <v>1011</v>
      </c>
      <c r="F1158" s="41">
        <v>3531</v>
      </c>
      <c r="G1158" s="279" t="s">
        <v>341</v>
      </c>
      <c r="H1158" s="155" t="s">
        <v>1314</v>
      </c>
      <c r="I1158" s="111" t="s">
        <v>1301</v>
      </c>
      <c r="J1158" s="297">
        <v>522000</v>
      </c>
      <c r="K1158" s="309">
        <f t="shared" ref="K1158" si="2771">J1158/12</f>
        <v>43500</v>
      </c>
      <c r="L1158" s="309">
        <f t="shared" ref="L1158" si="2772">J1158/12</f>
        <v>43500</v>
      </c>
      <c r="M1158" s="309">
        <f t="shared" ref="M1158" si="2773">J1158/12</f>
        <v>43500</v>
      </c>
      <c r="N1158" s="309">
        <f t="shared" ref="N1158" si="2774">J1158/12</f>
        <v>43500</v>
      </c>
      <c r="O1158" s="309">
        <f t="shared" ref="O1158" si="2775">J1158/12</f>
        <v>43500</v>
      </c>
      <c r="P1158" s="309">
        <f t="shared" ref="P1158" si="2776">J1158/12</f>
        <v>43500</v>
      </c>
      <c r="Q1158" s="309">
        <f t="shared" ref="Q1158" si="2777">J1158/12</f>
        <v>43500</v>
      </c>
      <c r="R1158" s="309">
        <f t="shared" ref="R1158" si="2778">J1158/12</f>
        <v>43500</v>
      </c>
      <c r="S1158" s="309">
        <f t="shared" ref="S1158" si="2779">J1158/12</f>
        <v>43500</v>
      </c>
      <c r="T1158" s="309">
        <f t="shared" ref="T1158" si="2780">J1158/12</f>
        <v>43500</v>
      </c>
      <c r="U1158" s="309">
        <f t="shared" ref="U1158" si="2781">J1158/12</f>
        <v>43500</v>
      </c>
      <c r="V1158" s="309">
        <f t="shared" ref="V1158" si="2782">J1158/12</f>
        <v>43500</v>
      </c>
    </row>
    <row r="1159" spans="1:22" ht="15" customHeight="1" x14ac:dyDescent="0.25">
      <c r="A1159" s="41"/>
      <c r="B1159" s="41"/>
      <c r="C1159" s="41"/>
      <c r="D1159" s="43"/>
      <c r="E1159" s="41"/>
      <c r="F1159" s="154" t="s">
        <v>350</v>
      </c>
      <c r="G1159" s="275"/>
      <c r="H1159" s="45"/>
      <c r="I1159" s="153" t="s">
        <v>1302</v>
      </c>
      <c r="J1159" s="322"/>
      <c r="K1159" s="321"/>
      <c r="L1159" s="321"/>
      <c r="M1159" s="321"/>
      <c r="N1159" s="321"/>
      <c r="O1159" s="321"/>
      <c r="P1159" s="321"/>
      <c r="Q1159" s="321"/>
      <c r="R1159" s="321"/>
      <c r="S1159" s="321"/>
      <c r="T1159" s="321"/>
      <c r="U1159" s="321"/>
      <c r="V1159" s="321"/>
    </row>
    <row r="1160" spans="1:22" ht="15" customHeight="1" x14ac:dyDescent="0.25">
      <c r="A1160" s="41"/>
      <c r="B1160" s="41"/>
      <c r="C1160" s="41"/>
      <c r="D1160" s="43"/>
      <c r="E1160" s="41"/>
      <c r="F1160" s="44">
        <v>3000</v>
      </c>
      <c r="G1160" s="275"/>
      <c r="H1160" s="45"/>
      <c r="I1160" s="112" t="s">
        <v>812</v>
      </c>
      <c r="J1160" s="304"/>
      <c r="K1160" s="42"/>
      <c r="L1160" s="42"/>
      <c r="M1160" s="42"/>
      <c r="N1160" s="42"/>
      <c r="O1160" s="42"/>
      <c r="P1160" s="42"/>
      <c r="Q1160" s="42"/>
      <c r="R1160" s="42"/>
      <c r="S1160" s="42"/>
      <c r="T1160" s="42"/>
      <c r="U1160" s="42"/>
      <c r="V1160" s="42"/>
    </row>
    <row r="1161" spans="1:22" ht="15" customHeight="1" x14ac:dyDescent="0.25">
      <c r="A1161" s="41"/>
      <c r="B1161" s="41"/>
      <c r="C1161" s="41"/>
      <c r="D1161" s="43"/>
      <c r="E1161" s="41"/>
      <c r="F1161" s="44">
        <v>3300</v>
      </c>
      <c r="G1161" s="275"/>
      <c r="H1161" s="45"/>
      <c r="I1161" s="112" t="s">
        <v>860</v>
      </c>
      <c r="J1161" s="304"/>
      <c r="K1161" s="42"/>
      <c r="L1161" s="42"/>
      <c r="M1161" s="42"/>
      <c r="N1161" s="42"/>
      <c r="O1161" s="42"/>
      <c r="P1161" s="42"/>
      <c r="Q1161" s="42"/>
      <c r="R1161" s="42"/>
      <c r="S1161" s="42"/>
      <c r="T1161" s="42"/>
      <c r="U1161" s="42"/>
      <c r="V1161" s="42"/>
    </row>
    <row r="1162" spans="1:22" ht="24.95" customHeight="1" x14ac:dyDescent="0.25">
      <c r="A1162" s="41" t="s">
        <v>321</v>
      </c>
      <c r="B1162" s="142">
        <v>2524822100</v>
      </c>
      <c r="C1162" s="41">
        <v>3111</v>
      </c>
      <c r="D1162" s="43" t="s">
        <v>1313</v>
      </c>
      <c r="E1162" s="41" t="s">
        <v>1010</v>
      </c>
      <c r="F1162" s="41">
        <v>3331</v>
      </c>
      <c r="G1162" s="279" t="s">
        <v>341</v>
      </c>
      <c r="H1162" s="155" t="s">
        <v>1314</v>
      </c>
      <c r="I1162" s="111" t="s">
        <v>958</v>
      </c>
      <c r="J1162" s="297">
        <v>342000</v>
      </c>
      <c r="K1162" s="309">
        <f t="shared" ref="K1162" si="2783">J1162/12</f>
        <v>28500</v>
      </c>
      <c r="L1162" s="309">
        <f t="shared" ref="L1162" si="2784">J1162/12</f>
        <v>28500</v>
      </c>
      <c r="M1162" s="309">
        <f t="shared" ref="M1162" si="2785">J1162/12</f>
        <v>28500</v>
      </c>
      <c r="N1162" s="309">
        <f t="shared" ref="N1162" si="2786">J1162/12</f>
        <v>28500</v>
      </c>
      <c r="O1162" s="309">
        <f t="shared" ref="O1162" si="2787">J1162/12</f>
        <v>28500</v>
      </c>
      <c r="P1162" s="309">
        <f t="shared" ref="P1162" si="2788">J1162/12</f>
        <v>28500</v>
      </c>
      <c r="Q1162" s="309">
        <f t="shared" ref="Q1162" si="2789">J1162/12</f>
        <v>28500</v>
      </c>
      <c r="R1162" s="309">
        <f t="shared" ref="R1162" si="2790">J1162/12</f>
        <v>28500</v>
      </c>
      <c r="S1162" s="309">
        <f t="shared" ref="S1162" si="2791">J1162/12</f>
        <v>28500</v>
      </c>
      <c r="T1162" s="309">
        <f t="shared" ref="T1162" si="2792">J1162/12</f>
        <v>28500</v>
      </c>
      <c r="U1162" s="309">
        <f t="shared" ref="U1162" si="2793">J1162/12</f>
        <v>28500</v>
      </c>
      <c r="V1162" s="309">
        <f t="shared" ref="V1162" si="2794">J1162/12</f>
        <v>28500</v>
      </c>
    </row>
    <row r="1163" spans="1:22" ht="15" customHeight="1" x14ac:dyDescent="0.25">
      <c r="A1163" s="41"/>
      <c r="B1163" s="41"/>
      <c r="C1163" s="41"/>
      <c r="D1163" s="43"/>
      <c r="E1163" s="41"/>
      <c r="F1163" s="44">
        <v>5000</v>
      </c>
      <c r="G1163" s="275"/>
      <c r="H1163" s="45"/>
      <c r="I1163" s="112" t="s">
        <v>1303</v>
      </c>
      <c r="J1163" s="304"/>
      <c r="K1163" s="42"/>
      <c r="L1163" s="42"/>
      <c r="M1163" s="42"/>
      <c r="N1163" s="42"/>
      <c r="O1163" s="42"/>
      <c r="P1163" s="42"/>
      <c r="Q1163" s="42"/>
      <c r="R1163" s="42"/>
      <c r="S1163" s="42"/>
      <c r="T1163" s="42"/>
      <c r="U1163" s="42"/>
      <c r="V1163" s="42"/>
    </row>
    <row r="1164" spans="1:22" ht="15" customHeight="1" x14ac:dyDescent="0.25">
      <c r="A1164" s="41"/>
      <c r="B1164" s="41"/>
      <c r="C1164" s="41"/>
      <c r="D1164" s="43"/>
      <c r="E1164" s="41"/>
      <c r="F1164" s="44">
        <v>5100</v>
      </c>
      <c r="G1164" s="275"/>
      <c r="H1164" s="45"/>
      <c r="I1164" s="112" t="s">
        <v>1304</v>
      </c>
      <c r="J1164" s="304"/>
      <c r="K1164" s="42"/>
      <c r="L1164" s="42"/>
      <c r="M1164" s="42"/>
      <c r="N1164" s="42"/>
      <c r="O1164" s="42"/>
      <c r="P1164" s="42"/>
      <c r="Q1164" s="42"/>
      <c r="R1164" s="42"/>
      <c r="S1164" s="42"/>
      <c r="T1164" s="42"/>
      <c r="U1164" s="42"/>
      <c r="V1164" s="42"/>
    </row>
    <row r="1165" spans="1:22" ht="15" customHeight="1" x14ac:dyDescent="0.25">
      <c r="A1165" s="41" t="s">
        <v>321</v>
      </c>
      <c r="B1165" s="142">
        <v>2524822100</v>
      </c>
      <c r="C1165" s="41">
        <v>3111</v>
      </c>
      <c r="D1165" s="43" t="s">
        <v>1313</v>
      </c>
      <c r="E1165" s="41" t="s">
        <v>1010</v>
      </c>
      <c r="F1165" s="41">
        <v>5151</v>
      </c>
      <c r="G1165" s="279" t="s">
        <v>341</v>
      </c>
      <c r="H1165" s="155" t="s">
        <v>1314</v>
      </c>
      <c r="I1165" s="111" t="s">
        <v>1305</v>
      </c>
      <c r="J1165" s="297">
        <v>226470</v>
      </c>
      <c r="K1165" s="309">
        <f t="shared" ref="K1165" si="2795">J1165/12</f>
        <v>18872.5</v>
      </c>
      <c r="L1165" s="309">
        <f t="shared" ref="L1165" si="2796">J1165/12</f>
        <v>18872.5</v>
      </c>
      <c r="M1165" s="309">
        <f t="shared" ref="M1165" si="2797">J1165/12</f>
        <v>18872.5</v>
      </c>
      <c r="N1165" s="309">
        <f t="shared" ref="N1165" si="2798">J1165/12</f>
        <v>18872.5</v>
      </c>
      <c r="O1165" s="309">
        <f t="shared" ref="O1165" si="2799">J1165/12</f>
        <v>18872.5</v>
      </c>
      <c r="P1165" s="309">
        <f t="shared" ref="P1165" si="2800">J1165/12</f>
        <v>18872.5</v>
      </c>
      <c r="Q1165" s="309">
        <f t="shared" ref="Q1165" si="2801">J1165/12</f>
        <v>18872.5</v>
      </c>
      <c r="R1165" s="309">
        <f t="shared" ref="R1165" si="2802">J1165/12</f>
        <v>18872.5</v>
      </c>
      <c r="S1165" s="309">
        <f t="shared" ref="S1165" si="2803">J1165/12</f>
        <v>18872.5</v>
      </c>
      <c r="T1165" s="309">
        <f t="shared" ref="T1165" si="2804">J1165/12</f>
        <v>18872.5</v>
      </c>
      <c r="U1165" s="309">
        <f t="shared" ref="U1165" si="2805">J1165/12</f>
        <v>18872.5</v>
      </c>
      <c r="V1165" s="309">
        <f t="shared" ref="V1165" si="2806">J1165/12</f>
        <v>18872.5</v>
      </c>
    </row>
    <row r="1166" spans="1:22" ht="15" customHeight="1" x14ac:dyDescent="0.25">
      <c r="A1166" s="41"/>
      <c r="B1166" s="41"/>
      <c r="C1166" s="41"/>
      <c r="D1166" s="43"/>
      <c r="E1166" s="41"/>
      <c r="F1166" s="154" t="s">
        <v>1311</v>
      </c>
      <c r="G1166" s="275"/>
      <c r="H1166" s="45"/>
      <c r="I1166" s="153" t="s">
        <v>1306</v>
      </c>
      <c r="J1166" s="322"/>
      <c r="K1166" s="321"/>
      <c r="L1166" s="321"/>
      <c r="M1166" s="321"/>
      <c r="N1166" s="321"/>
      <c r="O1166" s="321"/>
      <c r="P1166" s="321"/>
      <c r="Q1166" s="321"/>
      <c r="R1166" s="321"/>
      <c r="S1166" s="321"/>
      <c r="T1166" s="321"/>
      <c r="U1166" s="321"/>
      <c r="V1166" s="321"/>
    </row>
    <row r="1167" spans="1:22" ht="15" customHeight="1" x14ac:dyDescent="0.25">
      <c r="A1167" s="41"/>
      <c r="B1167" s="41"/>
      <c r="C1167" s="41"/>
      <c r="D1167" s="43"/>
      <c r="E1167" s="41"/>
      <c r="F1167" s="44">
        <v>3000</v>
      </c>
      <c r="G1167" s="275"/>
      <c r="H1167" s="45"/>
      <c r="I1167" s="112" t="s">
        <v>812</v>
      </c>
      <c r="J1167" s="304"/>
      <c r="K1167" s="42"/>
      <c r="L1167" s="42"/>
      <c r="M1167" s="42"/>
      <c r="N1167" s="42"/>
      <c r="O1167" s="42"/>
      <c r="P1167" s="42"/>
      <c r="Q1167" s="42"/>
      <c r="R1167" s="42"/>
      <c r="S1167" s="42"/>
      <c r="T1167" s="42"/>
      <c r="U1167" s="42"/>
      <c r="V1167" s="42"/>
    </row>
    <row r="1168" spans="1:22" ht="15" customHeight="1" x14ac:dyDescent="0.25">
      <c r="A1168" s="41"/>
      <c r="B1168" s="41"/>
      <c r="C1168" s="41"/>
      <c r="D1168" s="43"/>
      <c r="E1168" s="41"/>
      <c r="F1168" s="44">
        <v>3100</v>
      </c>
      <c r="G1168" s="275"/>
      <c r="H1168" s="45"/>
      <c r="I1168" s="112" t="s">
        <v>852</v>
      </c>
      <c r="J1168" s="304"/>
      <c r="K1168" s="42"/>
      <c r="L1168" s="42"/>
      <c r="M1168" s="42"/>
      <c r="N1168" s="42"/>
      <c r="O1168" s="42"/>
      <c r="P1168" s="42"/>
      <c r="Q1168" s="42"/>
      <c r="R1168" s="42"/>
      <c r="S1168" s="42"/>
      <c r="T1168" s="42"/>
      <c r="U1168" s="42"/>
      <c r="V1168" s="42"/>
    </row>
    <row r="1169" spans="1:22" ht="15" customHeight="1" x14ac:dyDescent="0.25">
      <c r="A1169" s="41" t="s">
        <v>321</v>
      </c>
      <c r="B1169" s="142">
        <v>2524822100</v>
      </c>
      <c r="C1169" s="41">
        <v>3111</v>
      </c>
      <c r="D1169" s="43" t="s">
        <v>1313</v>
      </c>
      <c r="E1169" s="41" t="s">
        <v>389</v>
      </c>
      <c r="F1169" s="43" t="s">
        <v>1080</v>
      </c>
      <c r="G1169" s="279" t="s">
        <v>341</v>
      </c>
      <c r="H1169" s="155" t="s">
        <v>1314</v>
      </c>
      <c r="I1169" s="111" t="s">
        <v>1307</v>
      </c>
      <c r="J1169" s="297">
        <v>3191894.81</v>
      </c>
      <c r="K1169" s="309">
        <f t="shared" ref="K1169:K1171" si="2807">J1169/12</f>
        <v>265991.23416666669</v>
      </c>
      <c r="L1169" s="309">
        <f t="shared" ref="L1169:L1171" si="2808">J1169/12</f>
        <v>265991.23416666669</v>
      </c>
      <c r="M1169" s="309">
        <f t="shared" ref="M1169:M1171" si="2809">J1169/12</f>
        <v>265991.23416666669</v>
      </c>
      <c r="N1169" s="309">
        <f t="shared" ref="N1169:N1171" si="2810">J1169/12</f>
        <v>265991.23416666669</v>
      </c>
      <c r="O1169" s="309">
        <f t="shared" ref="O1169:O1171" si="2811">J1169/12</f>
        <v>265991.23416666669</v>
      </c>
      <c r="P1169" s="309">
        <f t="shared" ref="P1169:P1171" si="2812">J1169/12</f>
        <v>265991.23416666669</v>
      </c>
      <c r="Q1169" s="309">
        <f t="shared" ref="Q1169:Q1171" si="2813">J1169/12</f>
        <v>265991.23416666669</v>
      </c>
      <c r="R1169" s="309">
        <f t="shared" ref="R1169:R1171" si="2814">J1169/12</f>
        <v>265991.23416666669</v>
      </c>
      <c r="S1169" s="309">
        <f t="shared" ref="S1169:S1171" si="2815">J1169/12</f>
        <v>265991.23416666669</v>
      </c>
      <c r="T1169" s="309">
        <f t="shared" ref="T1169:T1171" si="2816">J1169/12</f>
        <v>265991.23416666669</v>
      </c>
      <c r="U1169" s="309">
        <f t="shared" ref="U1169:U1171" si="2817">J1169/12</f>
        <v>265991.23416666669</v>
      </c>
      <c r="V1169" s="309">
        <f t="shared" ref="V1169:V1171" si="2818">J1169/12</f>
        <v>265991.23416666669</v>
      </c>
    </row>
    <row r="1170" spans="1:22" ht="15" customHeight="1" x14ac:dyDescent="0.25">
      <c r="A1170" s="41" t="s">
        <v>321</v>
      </c>
      <c r="B1170" s="142">
        <v>2524822100</v>
      </c>
      <c r="C1170" s="41">
        <v>3111</v>
      </c>
      <c r="D1170" s="43" t="s">
        <v>1313</v>
      </c>
      <c r="E1170" s="41" t="s">
        <v>389</v>
      </c>
      <c r="F1170" s="43" t="s">
        <v>1312</v>
      </c>
      <c r="G1170" s="279" t="s">
        <v>341</v>
      </c>
      <c r="H1170" s="155" t="s">
        <v>1314</v>
      </c>
      <c r="I1170" s="111" t="s">
        <v>1308</v>
      </c>
      <c r="J1170" s="297">
        <f>2955549.39-38016.24</f>
        <v>2917533.15</v>
      </c>
      <c r="K1170" s="309">
        <f t="shared" si="2807"/>
        <v>243127.76249999998</v>
      </c>
      <c r="L1170" s="309">
        <f t="shared" si="2808"/>
        <v>243127.76249999998</v>
      </c>
      <c r="M1170" s="309">
        <f t="shared" si="2809"/>
        <v>243127.76249999998</v>
      </c>
      <c r="N1170" s="309">
        <f t="shared" si="2810"/>
        <v>243127.76249999998</v>
      </c>
      <c r="O1170" s="309">
        <f t="shared" si="2811"/>
        <v>243127.76249999998</v>
      </c>
      <c r="P1170" s="309">
        <f t="shared" si="2812"/>
        <v>243127.76249999998</v>
      </c>
      <c r="Q1170" s="309">
        <f t="shared" si="2813"/>
        <v>243127.76249999998</v>
      </c>
      <c r="R1170" s="309">
        <f t="shared" si="2814"/>
        <v>243127.76249999998</v>
      </c>
      <c r="S1170" s="309">
        <f t="shared" si="2815"/>
        <v>243127.76249999998</v>
      </c>
      <c r="T1170" s="309">
        <f t="shared" si="2816"/>
        <v>243127.76249999998</v>
      </c>
      <c r="U1170" s="309">
        <f t="shared" si="2817"/>
        <v>243127.76249999998</v>
      </c>
      <c r="V1170" s="309">
        <f t="shared" si="2818"/>
        <v>243127.76249999998</v>
      </c>
    </row>
    <row r="1171" spans="1:22" ht="15" customHeight="1" x14ac:dyDescent="0.25">
      <c r="A1171" s="41"/>
      <c r="B1171" s="41"/>
      <c r="C1171" s="41"/>
      <c r="D1171" s="43"/>
      <c r="E1171" s="42"/>
      <c r="F1171" s="41"/>
      <c r="G1171" s="275"/>
      <c r="H1171" s="45"/>
      <c r="I1171" s="148" t="s">
        <v>803</v>
      </c>
      <c r="J1171" s="298">
        <f>SUM(J1151:J1170)</f>
        <v>8950755.5600000005</v>
      </c>
      <c r="K1171" s="319">
        <f t="shared" si="2807"/>
        <v>745896.29666666675</v>
      </c>
      <c r="L1171" s="319">
        <f t="shared" si="2808"/>
        <v>745896.29666666675</v>
      </c>
      <c r="M1171" s="319">
        <f t="shared" si="2809"/>
        <v>745896.29666666675</v>
      </c>
      <c r="N1171" s="319">
        <f t="shared" si="2810"/>
        <v>745896.29666666675</v>
      </c>
      <c r="O1171" s="319">
        <f t="shared" si="2811"/>
        <v>745896.29666666675</v>
      </c>
      <c r="P1171" s="319">
        <f t="shared" si="2812"/>
        <v>745896.29666666675</v>
      </c>
      <c r="Q1171" s="319">
        <f t="shared" si="2813"/>
        <v>745896.29666666675</v>
      </c>
      <c r="R1171" s="319">
        <f t="shared" si="2814"/>
        <v>745896.29666666675</v>
      </c>
      <c r="S1171" s="319">
        <f t="shared" si="2815"/>
        <v>745896.29666666675</v>
      </c>
      <c r="T1171" s="319">
        <f t="shared" si="2816"/>
        <v>745896.29666666675</v>
      </c>
      <c r="U1171" s="319">
        <f t="shared" si="2817"/>
        <v>745896.29666666675</v>
      </c>
      <c r="V1171" s="319">
        <f t="shared" si="2818"/>
        <v>745896.29666666675</v>
      </c>
    </row>
    <row r="1172" spans="1:22" ht="15" customHeight="1" x14ac:dyDescent="0.25">
      <c r="A1172" s="156" t="s">
        <v>805</v>
      </c>
      <c r="B1172" s="51"/>
      <c r="C1172" s="13"/>
      <c r="D1172" s="39"/>
      <c r="E1172" s="13"/>
      <c r="F1172" s="13"/>
      <c r="G1172" s="277"/>
      <c r="H1172" s="40"/>
      <c r="I1172" s="55"/>
      <c r="J1172" s="13"/>
      <c r="K1172" s="314"/>
      <c r="L1172" s="314"/>
      <c r="M1172" s="314"/>
      <c r="N1172" s="314"/>
      <c r="O1172" s="314"/>
      <c r="P1172" s="314"/>
      <c r="Q1172" s="314"/>
      <c r="R1172" s="314"/>
      <c r="S1172" s="314"/>
      <c r="T1172" s="314"/>
      <c r="U1172" s="314"/>
      <c r="V1172" s="314"/>
    </row>
    <row r="1173" spans="1:22" ht="15" customHeight="1" x14ac:dyDescent="0.25">
      <c r="A1173" s="41"/>
      <c r="B1173" s="41"/>
      <c r="C1173" s="41"/>
      <c r="D1173" s="43"/>
      <c r="E1173" s="41"/>
      <c r="F1173" s="104"/>
      <c r="G1173" s="275"/>
      <c r="H1173" s="45"/>
      <c r="I1173" s="157" t="s">
        <v>1022</v>
      </c>
      <c r="J1173" s="323"/>
      <c r="K1173" s="321"/>
      <c r="L1173" s="321"/>
      <c r="M1173" s="321"/>
      <c r="N1173" s="321"/>
      <c r="O1173" s="321"/>
      <c r="P1173" s="321"/>
      <c r="Q1173" s="321"/>
      <c r="R1173" s="321"/>
      <c r="S1173" s="321"/>
      <c r="T1173" s="321"/>
      <c r="U1173" s="321"/>
      <c r="V1173" s="321"/>
    </row>
    <row r="1174" spans="1:22" ht="15" customHeight="1" x14ac:dyDescent="0.25">
      <c r="A1174" s="41"/>
      <c r="B1174" s="41"/>
      <c r="C1174" s="41"/>
      <c r="D1174" s="43"/>
      <c r="E1174" s="41"/>
      <c r="F1174" s="44">
        <v>1000</v>
      </c>
      <c r="G1174" s="275"/>
      <c r="H1174" s="45"/>
      <c r="I1174" s="108" t="s">
        <v>326</v>
      </c>
      <c r="J1174" s="291"/>
      <c r="K1174" s="42"/>
      <c r="L1174" s="42"/>
      <c r="M1174" s="42"/>
      <c r="N1174" s="42"/>
      <c r="O1174" s="42"/>
      <c r="P1174" s="42"/>
      <c r="Q1174" s="42"/>
      <c r="R1174" s="42"/>
      <c r="S1174" s="42"/>
      <c r="T1174" s="42"/>
      <c r="U1174" s="42"/>
      <c r="V1174" s="42"/>
    </row>
    <row r="1175" spans="1:22" ht="15" customHeight="1" x14ac:dyDescent="0.25">
      <c r="A1175" s="41"/>
      <c r="B1175" s="41"/>
      <c r="C1175" s="41"/>
      <c r="D1175" s="43"/>
      <c r="E1175" s="41"/>
      <c r="F1175" s="44">
        <v>1100</v>
      </c>
      <c r="G1175" s="275"/>
      <c r="H1175" s="45"/>
      <c r="I1175" s="108" t="s">
        <v>327</v>
      </c>
      <c r="J1175" s="291"/>
      <c r="K1175" s="42"/>
      <c r="L1175" s="42"/>
      <c r="M1175" s="42"/>
      <c r="N1175" s="42"/>
      <c r="O1175" s="42"/>
      <c r="P1175" s="42"/>
      <c r="Q1175" s="42"/>
      <c r="R1175" s="42"/>
      <c r="S1175" s="42"/>
      <c r="T1175" s="42"/>
      <c r="U1175" s="42"/>
      <c r="V1175" s="42"/>
    </row>
    <row r="1176" spans="1:22" ht="15" customHeight="1" x14ac:dyDescent="0.25">
      <c r="A1176" s="41" t="s">
        <v>321</v>
      </c>
      <c r="B1176" s="163">
        <v>2525822100</v>
      </c>
      <c r="C1176" s="41">
        <v>31111</v>
      </c>
      <c r="D1176" s="43" t="s">
        <v>1401</v>
      </c>
      <c r="E1176" s="41" t="s">
        <v>1011</v>
      </c>
      <c r="F1176" s="41">
        <v>1131</v>
      </c>
      <c r="G1176" s="275" t="s">
        <v>341</v>
      </c>
      <c r="H1176" s="45" t="s">
        <v>437</v>
      </c>
      <c r="I1176" s="109" t="s">
        <v>325</v>
      </c>
      <c r="J1176" s="291">
        <f>SUM(Nómina!T103:T105)</f>
        <v>5439720</v>
      </c>
      <c r="K1176" s="309">
        <f t="shared" ref="K1176:K1179" si="2819">J1176/12</f>
        <v>453310</v>
      </c>
      <c r="L1176" s="309">
        <f t="shared" ref="L1176:L1179" si="2820">J1176/12</f>
        <v>453310</v>
      </c>
      <c r="M1176" s="309">
        <f t="shared" ref="M1176:M1179" si="2821">J1176/12</f>
        <v>453310</v>
      </c>
      <c r="N1176" s="309">
        <f t="shared" ref="N1176:N1179" si="2822">J1176/12</f>
        <v>453310</v>
      </c>
      <c r="O1176" s="309">
        <f t="shared" ref="O1176:O1179" si="2823">J1176/12</f>
        <v>453310</v>
      </c>
      <c r="P1176" s="309">
        <f t="shared" ref="P1176:P1179" si="2824">J1176/12</f>
        <v>453310</v>
      </c>
      <c r="Q1176" s="309">
        <f t="shared" ref="Q1176:Q1179" si="2825">J1176/12</f>
        <v>453310</v>
      </c>
      <c r="R1176" s="309">
        <f t="shared" ref="R1176:R1179" si="2826">J1176/12</f>
        <v>453310</v>
      </c>
      <c r="S1176" s="309">
        <f t="shared" ref="S1176:S1179" si="2827">J1176/12</f>
        <v>453310</v>
      </c>
      <c r="T1176" s="309">
        <f t="shared" ref="T1176:T1179" si="2828">J1176/12</f>
        <v>453310</v>
      </c>
      <c r="U1176" s="309">
        <f t="shared" ref="U1176:U1179" si="2829">J1176/12</f>
        <v>453310</v>
      </c>
      <c r="V1176" s="309">
        <f t="shared" ref="V1176:V1179" si="2830">J1176/12</f>
        <v>453310</v>
      </c>
    </row>
    <row r="1177" spans="1:22" ht="15" customHeight="1" x14ac:dyDescent="0.25">
      <c r="A1177" s="41" t="s">
        <v>321</v>
      </c>
      <c r="B1177" s="163">
        <v>2525822100</v>
      </c>
      <c r="C1177" s="41">
        <v>31111</v>
      </c>
      <c r="D1177" s="43" t="s">
        <v>1401</v>
      </c>
      <c r="E1177" s="41" t="s">
        <v>1011</v>
      </c>
      <c r="F1177" s="41">
        <v>1132</v>
      </c>
      <c r="G1177" s="275" t="s">
        <v>341</v>
      </c>
      <c r="H1177" s="45" t="s">
        <v>437</v>
      </c>
      <c r="I1177" s="109" t="s">
        <v>335</v>
      </c>
      <c r="J1177" s="291">
        <f>SUM(Nómina!U103:U105)</f>
        <v>543972.00000000012</v>
      </c>
      <c r="K1177" s="309">
        <f t="shared" si="2819"/>
        <v>45331.000000000007</v>
      </c>
      <c r="L1177" s="309">
        <f t="shared" si="2820"/>
        <v>45331.000000000007</v>
      </c>
      <c r="M1177" s="309">
        <f t="shared" si="2821"/>
        <v>45331.000000000007</v>
      </c>
      <c r="N1177" s="309">
        <f t="shared" si="2822"/>
        <v>45331.000000000007</v>
      </c>
      <c r="O1177" s="309">
        <f t="shared" si="2823"/>
        <v>45331.000000000007</v>
      </c>
      <c r="P1177" s="309">
        <f t="shared" si="2824"/>
        <v>45331.000000000007</v>
      </c>
      <c r="Q1177" s="309">
        <f t="shared" si="2825"/>
        <v>45331.000000000007</v>
      </c>
      <c r="R1177" s="309">
        <f t="shared" si="2826"/>
        <v>45331.000000000007</v>
      </c>
      <c r="S1177" s="309">
        <f t="shared" si="2827"/>
        <v>45331.000000000007</v>
      </c>
      <c r="T1177" s="309">
        <f t="shared" si="2828"/>
        <v>45331.000000000007</v>
      </c>
      <c r="U1177" s="309">
        <f t="shared" si="2829"/>
        <v>45331.000000000007</v>
      </c>
      <c r="V1177" s="309">
        <f t="shared" si="2830"/>
        <v>45331.000000000007</v>
      </c>
    </row>
    <row r="1178" spans="1:22" ht="15" customHeight="1" x14ac:dyDescent="0.25">
      <c r="A1178" s="41" t="s">
        <v>321</v>
      </c>
      <c r="B1178" s="163">
        <v>2525822100</v>
      </c>
      <c r="C1178" s="41">
        <v>31111</v>
      </c>
      <c r="D1178" s="43" t="s">
        <v>1401</v>
      </c>
      <c r="E1178" s="41" t="s">
        <v>1011</v>
      </c>
      <c r="F1178" s="41">
        <v>1133</v>
      </c>
      <c r="G1178" s="275" t="s">
        <v>341</v>
      </c>
      <c r="H1178" s="45" t="s">
        <v>437</v>
      </c>
      <c r="I1178" s="111" t="s">
        <v>336</v>
      </c>
      <c r="J1178" s="291">
        <f>SUM(Nómina!V103:V105)</f>
        <v>543972.00000000012</v>
      </c>
      <c r="K1178" s="309">
        <f t="shared" si="2819"/>
        <v>45331.000000000007</v>
      </c>
      <c r="L1178" s="309">
        <f t="shared" si="2820"/>
        <v>45331.000000000007</v>
      </c>
      <c r="M1178" s="309">
        <f t="shared" si="2821"/>
        <v>45331.000000000007</v>
      </c>
      <c r="N1178" s="309">
        <f t="shared" si="2822"/>
        <v>45331.000000000007</v>
      </c>
      <c r="O1178" s="309">
        <f t="shared" si="2823"/>
        <v>45331.000000000007</v>
      </c>
      <c r="P1178" s="309">
        <f t="shared" si="2824"/>
        <v>45331.000000000007</v>
      </c>
      <c r="Q1178" s="309">
        <f t="shared" si="2825"/>
        <v>45331.000000000007</v>
      </c>
      <c r="R1178" s="309">
        <f t="shared" si="2826"/>
        <v>45331.000000000007</v>
      </c>
      <c r="S1178" s="309">
        <f t="shared" si="2827"/>
        <v>45331.000000000007</v>
      </c>
      <c r="T1178" s="309">
        <f t="shared" si="2828"/>
        <v>45331.000000000007</v>
      </c>
      <c r="U1178" s="309">
        <f t="shared" si="2829"/>
        <v>45331.000000000007</v>
      </c>
      <c r="V1178" s="309">
        <f t="shared" si="2830"/>
        <v>45331.000000000007</v>
      </c>
    </row>
    <row r="1179" spans="1:22" ht="15" customHeight="1" x14ac:dyDescent="0.25">
      <c r="A1179" s="41" t="s">
        <v>321</v>
      </c>
      <c r="B1179" s="163">
        <v>2525822100</v>
      </c>
      <c r="C1179" s="41">
        <v>31111</v>
      </c>
      <c r="D1179" s="43" t="s">
        <v>1401</v>
      </c>
      <c r="E1179" s="41" t="s">
        <v>1011</v>
      </c>
      <c r="F1179" s="41">
        <v>1134</v>
      </c>
      <c r="G1179" s="275" t="s">
        <v>341</v>
      </c>
      <c r="H1179" s="45" t="s">
        <v>437</v>
      </c>
      <c r="I1179" s="111" t="s">
        <v>337</v>
      </c>
      <c r="J1179" s="291">
        <f>SUM(Nómina!W103:W105)</f>
        <v>543972.00000000012</v>
      </c>
      <c r="K1179" s="309">
        <f t="shared" si="2819"/>
        <v>45331.000000000007</v>
      </c>
      <c r="L1179" s="309">
        <f t="shared" si="2820"/>
        <v>45331.000000000007</v>
      </c>
      <c r="M1179" s="309">
        <f t="shared" si="2821"/>
        <v>45331.000000000007</v>
      </c>
      <c r="N1179" s="309">
        <f t="shared" si="2822"/>
        <v>45331.000000000007</v>
      </c>
      <c r="O1179" s="309">
        <f t="shared" si="2823"/>
        <v>45331.000000000007</v>
      </c>
      <c r="P1179" s="309">
        <f t="shared" si="2824"/>
        <v>45331.000000000007</v>
      </c>
      <c r="Q1179" s="309">
        <f t="shared" si="2825"/>
        <v>45331.000000000007</v>
      </c>
      <c r="R1179" s="309">
        <f t="shared" si="2826"/>
        <v>45331.000000000007</v>
      </c>
      <c r="S1179" s="309">
        <f t="shared" si="2827"/>
        <v>45331.000000000007</v>
      </c>
      <c r="T1179" s="309">
        <f t="shared" si="2828"/>
        <v>45331.000000000007</v>
      </c>
      <c r="U1179" s="309">
        <f t="shared" si="2829"/>
        <v>45331.000000000007</v>
      </c>
      <c r="V1179" s="309">
        <f t="shared" si="2830"/>
        <v>45331.000000000007</v>
      </c>
    </row>
    <row r="1180" spans="1:22" ht="15" customHeight="1" x14ac:dyDescent="0.25">
      <c r="A1180" s="41"/>
      <c r="B1180" s="163"/>
      <c r="C1180" s="41"/>
      <c r="D1180" s="43"/>
      <c r="E1180" s="41"/>
      <c r="F1180" s="44">
        <v>1300</v>
      </c>
      <c r="G1180" s="275"/>
      <c r="H1180" s="45"/>
      <c r="I1180" s="108" t="s">
        <v>328</v>
      </c>
      <c r="J1180" s="291"/>
      <c r="K1180" s="42"/>
      <c r="L1180" s="42"/>
      <c r="M1180" s="42"/>
      <c r="N1180" s="42"/>
      <c r="O1180" s="42"/>
      <c r="P1180" s="42"/>
      <c r="Q1180" s="42"/>
      <c r="R1180" s="42"/>
      <c r="S1180" s="42"/>
      <c r="T1180" s="42"/>
      <c r="U1180" s="42"/>
      <c r="V1180" s="42"/>
    </row>
    <row r="1181" spans="1:22" ht="15" customHeight="1" x14ac:dyDescent="0.25">
      <c r="A1181" s="41" t="s">
        <v>321</v>
      </c>
      <c r="B1181" s="163">
        <v>2525822100</v>
      </c>
      <c r="C1181" s="41">
        <v>31111</v>
      </c>
      <c r="D1181" s="43" t="s">
        <v>1401</v>
      </c>
      <c r="E1181" s="41" t="s">
        <v>1011</v>
      </c>
      <c r="F1181" s="41">
        <v>1321</v>
      </c>
      <c r="G1181" s="275" t="s">
        <v>341</v>
      </c>
      <c r="H1181" s="45" t="s">
        <v>437</v>
      </c>
      <c r="I1181" s="109" t="s">
        <v>329</v>
      </c>
      <c r="J1181" s="291">
        <f>SUM(Nómina!Y103:Y105)</f>
        <v>116246.0712328767</v>
      </c>
      <c r="K1181" s="309">
        <f t="shared" ref="K1181:K1182" si="2831">J1181/12</f>
        <v>9687.1726027397253</v>
      </c>
      <c r="L1181" s="309">
        <f t="shared" ref="L1181:L1182" si="2832">J1181/12</f>
        <v>9687.1726027397253</v>
      </c>
      <c r="M1181" s="309">
        <f t="shared" ref="M1181:M1182" si="2833">J1181/12</f>
        <v>9687.1726027397253</v>
      </c>
      <c r="N1181" s="309">
        <f t="shared" ref="N1181:N1182" si="2834">J1181/12</f>
        <v>9687.1726027397253</v>
      </c>
      <c r="O1181" s="309">
        <f t="shared" ref="O1181:O1182" si="2835">J1181/12</f>
        <v>9687.1726027397253</v>
      </c>
      <c r="P1181" s="309">
        <f t="shared" ref="P1181:P1182" si="2836">J1181/12</f>
        <v>9687.1726027397253</v>
      </c>
      <c r="Q1181" s="309">
        <f t="shared" ref="Q1181:Q1182" si="2837">J1181/12</f>
        <v>9687.1726027397253</v>
      </c>
      <c r="R1181" s="309">
        <f t="shared" ref="R1181:R1182" si="2838">J1181/12</f>
        <v>9687.1726027397253</v>
      </c>
      <c r="S1181" s="309">
        <f t="shared" ref="S1181:S1182" si="2839">J1181/12</f>
        <v>9687.1726027397253</v>
      </c>
      <c r="T1181" s="309">
        <f t="shared" ref="T1181:T1182" si="2840">J1181/12</f>
        <v>9687.1726027397253</v>
      </c>
      <c r="U1181" s="309">
        <f t="shared" ref="U1181:U1182" si="2841">J1181/12</f>
        <v>9687.1726027397253</v>
      </c>
      <c r="V1181" s="309">
        <f t="shared" ref="V1181:V1182" si="2842">J1181/12</f>
        <v>9687.1726027397253</v>
      </c>
    </row>
    <row r="1182" spans="1:22" ht="15" customHeight="1" x14ac:dyDescent="0.25">
      <c r="A1182" s="41" t="s">
        <v>321</v>
      </c>
      <c r="B1182" s="163">
        <v>2525822100</v>
      </c>
      <c r="C1182" s="41">
        <v>31111</v>
      </c>
      <c r="D1182" s="43" t="s">
        <v>1401</v>
      </c>
      <c r="E1182" s="41" t="s">
        <v>1011</v>
      </c>
      <c r="F1182" s="41">
        <v>1323</v>
      </c>
      <c r="G1182" s="275" t="s">
        <v>341</v>
      </c>
      <c r="H1182" s="45" t="s">
        <v>437</v>
      </c>
      <c r="I1182" s="109" t="s">
        <v>330</v>
      </c>
      <c r="J1182" s="291">
        <f>SUM(Nómina!Z103:Z105)</f>
        <v>774973.808219178</v>
      </c>
      <c r="K1182" s="309">
        <f t="shared" si="2831"/>
        <v>64581.150684931497</v>
      </c>
      <c r="L1182" s="309">
        <f t="shared" si="2832"/>
        <v>64581.150684931497</v>
      </c>
      <c r="M1182" s="309">
        <f t="shared" si="2833"/>
        <v>64581.150684931497</v>
      </c>
      <c r="N1182" s="309">
        <f t="shared" si="2834"/>
        <v>64581.150684931497</v>
      </c>
      <c r="O1182" s="309">
        <f t="shared" si="2835"/>
        <v>64581.150684931497</v>
      </c>
      <c r="P1182" s="309">
        <f t="shared" si="2836"/>
        <v>64581.150684931497</v>
      </c>
      <c r="Q1182" s="309">
        <f t="shared" si="2837"/>
        <v>64581.150684931497</v>
      </c>
      <c r="R1182" s="309">
        <f t="shared" si="2838"/>
        <v>64581.150684931497</v>
      </c>
      <c r="S1182" s="309">
        <f t="shared" si="2839"/>
        <v>64581.150684931497</v>
      </c>
      <c r="T1182" s="309">
        <f t="shared" si="2840"/>
        <v>64581.150684931497</v>
      </c>
      <c r="U1182" s="309">
        <f t="shared" si="2841"/>
        <v>64581.150684931497</v>
      </c>
      <c r="V1182" s="309">
        <f t="shared" si="2842"/>
        <v>64581.150684931497</v>
      </c>
    </row>
    <row r="1183" spans="1:22" ht="15" customHeight="1" x14ac:dyDescent="0.25">
      <c r="A1183" s="41"/>
      <c r="B1183" s="163"/>
      <c r="C1183" s="41"/>
      <c r="D1183" s="43"/>
      <c r="E1183" s="41"/>
      <c r="F1183" s="44">
        <v>1400</v>
      </c>
      <c r="G1183" s="275"/>
      <c r="H1183" s="45"/>
      <c r="I1183" s="108" t="s">
        <v>334</v>
      </c>
      <c r="J1183" s="291"/>
      <c r="K1183" s="42"/>
      <c r="L1183" s="42"/>
      <c r="M1183" s="42"/>
      <c r="N1183" s="42"/>
      <c r="O1183" s="42"/>
      <c r="P1183" s="42"/>
      <c r="Q1183" s="42"/>
      <c r="R1183" s="42"/>
      <c r="S1183" s="42"/>
      <c r="T1183" s="42"/>
      <c r="U1183" s="42"/>
      <c r="V1183" s="42"/>
    </row>
    <row r="1184" spans="1:22" ht="15" customHeight="1" x14ac:dyDescent="0.25">
      <c r="A1184" s="41" t="s">
        <v>321</v>
      </c>
      <c r="B1184" s="163">
        <v>2525822100</v>
      </c>
      <c r="C1184" s="41">
        <v>31111</v>
      </c>
      <c r="D1184" s="43" t="s">
        <v>1401</v>
      </c>
      <c r="E1184" s="41" t="s">
        <v>1011</v>
      </c>
      <c r="F1184" s="41">
        <v>1441</v>
      </c>
      <c r="G1184" s="275" t="s">
        <v>377</v>
      </c>
      <c r="H1184" s="45" t="s">
        <v>333</v>
      </c>
      <c r="I1184" s="109" t="s">
        <v>1023</v>
      </c>
      <c r="J1184" s="291">
        <v>1500000</v>
      </c>
      <c r="K1184" s="309">
        <f t="shared" ref="K1184" si="2843">J1184/12</f>
        <v>125000</v>
      </c>
      <c r="L1184" s="309">
        <f t="shared" ref="L1184" si="2844">J1184/12</f>
        <v>125000</v>
      </c>
      <c r="M1184" s="309">
        <f t="shared" ref="M1184" si="2845">J1184/12</f>
        <v>125000</v>
      </c>
      <c r="N1184" s="309">
        <f t="shared" ref="N1184" si="2846">J1184/12</f>
        <v>125000</v>
      </c>
      <c r="O1184" s="309">
        <f t="shared" ref="O1184" si="2847">J1184/12</f>
        <v>125000</v>
      </c>
      <c r="P1184" s="309">
        <f t="shared" ref="P1184" si="2848">J1184/12</f>
        <v>125000</v>
      </c>
      <c r="Q1184" s="309">
        <f t="shared" ref="Q1184" si="2849">J1184/12</f>
        <v>125000</v>
      </c>
      <c r="R1184" s="309">
        <f t="shared" ref="R1184" si="2850">J1184/12</f>
        <v>125000</v>
      </c>
      <c r="S1184" s="309">
        <f t="shared" ref="S1184" si="2851">J1184/12</f>
        <v>125000</v>
      </c>
      <c r="T1184" s="309">
        <f t="shared" ref="T1184" si="2852">J1184/12</f>
        <v>125000</v>
      </c>
      <c r="U1184" s="309">
        <f t="shared" ref="U1184" si="2853">J1184/12</f>
        <v>125000</v>
      </c>
      <c r="V1184" s="309">
        <f t="shared" ref="V1184" si="2854">J1184/12</f>
        <v>125000</v>
      </c>
    </row>
    <row r="1185" spans="1:22" ht="15" customHeight="1" x14ac:dyDescent="0.25">
      <c r="A1185" s="41"/>
      <c r="B1185" s="163"/>
      <c r="C1185" s="41"/>
      <c r="D1185" s="43"/>
      <c r="E1185" s="41"/>
      <c r="F1185" s="104" t="s">
        <v>816</v>
      </c>
      <c r="G1185" s="275"/>
      <c r="H1185" s="45"/>
      <c r="I1185" s="108" t="s">
        <v>817</v>
      </c>
      <c r="J1185" s="291"/>
      <c r="K1185" s="42"/>
      <c r="L1185" s="42"/>
      <c r="M1185" s="42"/>
      <c r="N1185" s="42"/>
      <c r="O1185" s="42"/>
      <c r="P1185" s="42"/>
      <c r="Q1185" s="42"/>
      <c r="R1185" s="42"/>
      <c r="S1185" s="42"/>
      <c r="T1185" s="42"/>
      <c r="U1185" s="42"/>
      <c r="V1185" s="42"/>
    </row>
    <row r="1186" spans="1:22" ht="24.95" customHeight="1" x14ac:dyDescent="0.25">
      <c r="A1186" s="41"/>
      <c r="B1186" s="163"/>
      <c r="C1186" s="41"/>
      <c r="D1186" s="43"/>
      <c r="E1186" s="41"/>
      <c r="F1186" s="104" t="s">
        <v>916</v>
      </c>
      <c r="G1186" s="275"/>
      <c r="H1186" s="45"/>
      <c r="I1186" s="109" t="s">
        <v>917</v>
      </c>
      <c r="J1186" s="291"/>
      <c r="K1186" s="42"/>
      <c r="L1186" s="42"/>
      <c r="M1186" s="42"/>
      <c r="N1186" s="42"/>
      <c r="O1186" s="42"/>
      <c r="P1186" s="42"/>
      <c r="Q1186" s="42"/>
      <c r="R1186" s="42"/>
      <c r="S1186" s="42"/>
      <c r="T1186" s="42"/>
      <c r="U1186" s="42"/>
      <c r="V1186" s="42"/>
    </row>
    <row r="1187" spans="1:22" ht="15" customHeight="1" x14ac:dyDescent="0.25">
      <c r="A1187" s="41" t="s">
        <v>321</v>
      </c>
      <c r="B1187" s="163">
        <v>2525822100</v>
      </c>
      <c r="C1187" s="41">
        <v>31111</v>
      </c>
      <c r="D1187" s="43" t="s">
        <v>1401</v>
      </c>
      <c r="E1187" s="41" t="s">
        <v>1011</v>
      </c>
      <c r="F1187" s="43" t="s">
        <v>1148</v>
      </c>
      <c r="G1187" s="275" t="s">
        <v>341</v>
      </c>
      <c r="H1187" s="45" t="s">
        <v>437</v>
      </c>
      <c r="I1187" s="109" t="s">
        <v>923</v>
      </c>
      <c r="J1187" s="291">
        <v>100000</v>
      </c>
      <c r="K1187" s="309">
        <f t="shared" ref="K1187:K1189" si="2855">J1187/12</f>
        <v>8333.3333333333339</v>
      </c>
      <c r="L1187" s="309">
        <f t="shared" ref="L1187:L1189" si="2856">J1187/12</f>
        <v>8333.3333333333339</v>
      </c>
      <c r="M1187" s="309">
        <f t="shared" ref="M1187:M1189" si="2857">J1187/12</f>
        <v>8333.3333333333339</v>
      </c>
      <c r="N1187" s="309">
        <f t="shared" ref="N1187:N1189" si="2858">J1187/12</f>
        <v>8333.3333333333339</v>
      </c>
      <c r="O1187" s="309">
        <f t="shared" ref="O1187:O1189" si="2859">J1187/12</f>
        <v>8333.3333333333339</v>
      </c>
      <c r="P1187" s="309">
        <f t="shared" ref="P1187:P1189" si="2860">J1187/12</f>
        <v>8333.3333333333339</v>
      </c>
      <c r="Q1187" s="309">
        <f t="shared" ref="Q1187:Q1189" si="2861">J1187/12</f>
        <v>8333.3333333333339</v>
      </c>
      <c r="R1187" s="309">
        <f t="shared" ref="R1187:R1189" si="2862">J1187/12</f>
        <v>8333.3333333333339</v>
      </c>
      <c r="S1187" s="309">
        <f t="shared" ref="S1187:S1189" si="2863">J1187/12</f>
        <v>8333.3333333333339</v>
      </c>
      <c r="T1187" s="309">
        <f t="shared" ref="T1187:T1189" si="2864">J1187/12</f>
        <v>8333.3333333333339</v>
      </c>
      <c r="U1187" s="309">
        <f t="shared" ref="U1187:U1189" si="2865">J1187/12</f>
        <v>8333.3333333333339</v>
      </c>
      <c r="V1187" s="309">
        <f t="shared" ref="V1187:V1189" si="2866">J1187/12</f>
        <v>8333.3333333333339</v>
      </c>
    </row>
    <row r="1188" spans="1:22" ht="24.95" customHeight="1" x14ac:dyDescent="0.25">
      <c r="A1188" s="41" t="s">
        <v>321</v>
      </c>
      <c r="B1188" s="163">
        <v>2525822100</v>
      </c>
      <c r="C1188" s="41">
        <v>31111</v>
      </c>
      <c r="D1188" s="43" t="s">
        <v>1401</v>
      </c>
      <c r="E1188" s="41" t="s">
        <v>1011</v>
      </c>
      <c r="F1188" s="43" t="s">
        <v>1150</v>
      </c>
      <c r="G1188" s="275" t="s">
        <v>341</v>
      </c>
      <c r="H1188" s="45" t="s">
        <v>437</v>
      </c>
      <c r="I1188" s="109" t="s">
        <v>1016</v>
      </c>
      <c r="J1188" s="291">
        <v>50000</v>
      </c>
      <c r="K1188" s="309">
        <f t="shared" si="2855"/>
        <v>4166.666666666667</v>
      </c>
      <c r="L1188" s="309">
        <f t="shared" si="2856"/>
        <v>4166.666666666667</v>
      </c>
      <c r="M1188" s="309">
        <f t="shared" si="2857"/>
        <v>4166.666666666667</v>
      </c>
      <c r="N1188" s="309">
        <f t="shared" si="2858"/>
        <v>4166.666666666667</v>
      </c>
      <c r="O1188" s="309">
        <f t="shared" si="2859"/>
        <v>4166.666666666667</v>
      </c>
      <c r="P1188" s="309">
        <f t="shared" si="2860"/>
        <v>4166.666666666667</v>
      </c>
      <c r="Q1188" s="309">
        <f t="shared" si="2861"/>
        <v>4166.666666666667</v>
      </c>
      <c r="R1188" s="309">
        <f t="shared" si="2862"/>
        <v>4166.666666666667</v>
      </c>
      <c r="S1188" s="309">
        <f t="shared" si="2863"/>
        <v>4166.666666666667</v>
      </c>
      <c r="T1188" s="309">
        <f t="shared" si="2864"/>
        <v>4166.666666666667</v>
      </c>
      <c r="U1188" s="309">
        <f t="shared" si="2865"/>
        <v>4166.666666666667</v>
      </c>
      <c r="V1188" s="309">
        <f t="shared" si="2866"/>
        <v>4166.666666666667</v>
      </c>
    </row>
    <row r="1189" spans="1:22" ht="15" customHeight="1" x14ac:dyDescent="0.25">
      <c r="A1189" s="41" t="s">
        <v>321</v>
      </c>
      <c r="B1189" s="163">
        <v>2525822100</v>
      </c>
      <c r="C1189" s="41">
        <v>31111</v>
      </c>
      <c r="D1189" s="43" t="s">
        <v>1401</v>
      </c>
      <c r="E1189" s="41" t="s">
        <v>1011</v>
      </c>
      <c r="F1189" s="43" t="s">
        <v>1147</v>
      </c>
      <c r="G1189" s="275" t="s">
        <v>341</v>
      </c>
      <c r="H1189" s="45" t="s">
        <v>437</v>
      </c>
      <c r="I1189" s="109" t="s">
        <v>918</v>
      </c>
      <c r="J1189" s="291">
        <v>50000</v>
      </c>
      <c r="K1189" s="309">
        <f t="shared" si="2855"/>
        <v>4166.666666666667</v>
      </c>
      <c r="L1189" s="309">
        <f t="shared" si="2856"/>
        <v>4166.666666666667</v>
      </c>
      <c r="M1189" s="309">
        <f t="shared" si="2857"/>
        <v>4166.666666666667</v>
      </c>
      <c r="N1189" s="309">
        <f t="shared" si="2858"/>
        <v>4166.666666666667</v>
      </c>
      <c r="O1189" s="309">
        <f t="shared" si="2859"/>
        <v>4166.666666666667</v>
      </c>
      <c r="P1189" s="309">
        <f t="shared" si="2860"/>
        <v>4166.666666666667</v>
      </c>
      <c r="Q1189" s="309">
        <f t="shared" si="2861"/>
        <v>4166.666666666667</v>
      </c>
      <c r="R1189" s="309">
        <f t="shared" si="2862"/>
        <v>4166.666666666667</v>
      </c>
      <c r="S1189" s="309">
        <f t="shared" si="2863"/>
        <v>4166.666666666667</v>
      </c>
      <c r="T1189" s="309">
        <f t="shared" si="2864"/>
        <v>4166.666666666667</v>
      </c>
      <c r="U1189" s="309">
        <f t="shared" si="2865"/>
        <v>4166.666666666667</v>
      </c>
      <c r="V1189" s="309">
        <f t="shared" si="2866"/>
        <v>4166.666666666667</v>
      </c>
    </row>
    <row r="1190" spans="1:22" ht="15" customHeight="1" x14ac:dyDescent="0.25">
      <c r="A1190" s="41"/>
      <c r="B1190" s="163"/>
      <c r="C1190" s="41"/>
      <c r="D1190" s="43"/>
      <c r="E1190" s="41"/>
      <c r="F1190" s="104" t="s">
        <v>938</v>
      </c>
      <c r="G1190" s="275"/>
      <c r="H1190" s="45"/>
      <c r="I1190" s="108" t="s">
        <v>939</v>
      </c>
      <c r="J1190" s="291"/>
      <c r="K1190" s="42"/>
      <c r="L1190" s="42"/>
      <c r="M1190" s="42"/>
      <c r="N1190" s="42"/>
      <c r="O1190" s="42"/>
      <c r="P1190" s="42"/>
      <c r="Q1190" s="42"/>
      <c r="R1190" s="42"/>
      <c r="S1190" s="42"/>
      <c r="T1190" s="42"/>
      <c r="U1190" s="42"/>
      <c r="V1190" s="42"/>
    </row>
    <row r="1191" spans="1:22" ht="15" customHeight="1" x14ac:dyDescent="0.25">
      <c r="A1191" s="41" t="s">
        <v>321</v>
      </c>
      <c r="B1191" s="163">
        <v>2525822100</v>
      </c>
      <c r="C1191" s="41">
        <v>31111</v>
      </c>
      <c r="D1191" s="43" t="s">
        <v>1401</v>
      </c>
      <c r="E1191" s="41" t="s">
        <v>1011</v>
      </c>
      <c r="F1191" s="43" t="s">
        <v>1160</v>
      </c>
      <c r="G1191" s="275" t="s">
        <v>341</v>
      </c>
      <c r="H1191" s="45" t="s">
        <v>437</v>
      </c>
      <c r="I1191" s="109" t="s">
        <v>940</v>
      </c>
      <c r="J1191" s="291">
        <v>500000</v>
      </c>
      <c r="K1191" s="309">
        <f t="shared" ref="K1191" si="2867">J1191/12</f>
        <v>41666.666666666664</v>
      </c>
      <c r="L1191" s="309">
        <f t="shared" ref="L1191" si="2868">J1191/12</f>
        <v>41666.666666666664</v>
      </c>
      <c r="M1191" s="309">
        <f t="shared" ref="M1191" si="2869">J1191/12</f>
        <v>41666.666666666664</v>
      </c>
      <c r="N1191" s="309">
        <f t="shared" ref="N1191" si="2870">J1191/12</f>
        <v>41666.666666666664</v>
      </c>
      <c r="O1191" s="309">
        <f t="shared" ref="O1191" si="2871">J1191/12</f>
        <v>41666.666666666664</v>
      </c>
      <c r="P1191" s="309">
        <f t="shared" ref="P1191" si="2872">J1191/12</f>
        <v>41666.666666666664</v>
      </c>
      <c r="Q1191" s="309">
        <f t="shared" ref="Q1191" si="2873">J1191/12</f>
        <v>41666.666666666664</v>
      </c>
      <c r="R1191" s="309">
        <f t="shared" ref="R1191" si="2874">J1191/12</f>
        <v>41666.666666666664</v>
      </c>
      <c r="S1191" s="309">
        <f t="shared" ref="S1191" si="2875">J1191/12</f>
        <v>41666.666666666664</v>
      </c>
      <c r="T1191" s="309">
        <f t="shared" ref="T1191" si="2876">J1191/12</f>
        <v>41666.666666666664</v>
      </c>
      <c r="U1191" s="309">
        <f t="shared" ref="U1191" si="2877">J1191/12</f>
        <v>41666.666666666664</v>
      </c>
      <c r="V1191" s="309">
        <f t="shared" ref="V1191" si="2878">J1191/12</f>
        <v>41666.666666666664</v>
      </c>
    </row>
    <row r="1192" spans="1:22" ht="24.95" customHeight="1" x14ac:dyDescent="0.25">
      <c r="A1192" s="41"/>
      <c r="B1192" s="163"/>
      <c r="C1192" s="41"/>
      <c r="D1192" s="43"/>
      <c r="E1192" s="41"/>
      <c r="F1192" s="104" t="s">
        <v>941</v>
      </c>
      <c r="G1192" s="275"/>
      <c r="H1192" s="45"/>
      <c r="I1192" s="108" t="s">
        <v>942</v>
      </c>
      <c r="J1192" s="291"/>
      <c r="K1192" s="42"/>
      <c r="L1192" s="42"/>
      <c r="M1192" s="42"/>
      <c r="N1192" s="42"/>
      <c r="O1192" s="42"/>
      <c r="P1192" s="42"/>
      <c r="Q1192" s="42"/>
      <c r="R1192" s="42"/>
      <c r="S1192" s="42"/>
      <c r="T1192" s="42"/>
      <c r="U1192" s="42"/>
      <c r="V1192" s="42"/>
    </row>
    <row r="1193" spans="1:22" ht="15" customHeight="1" x14ac:dyDescent="0.25">
      <c r="A1193" s="41" t="s">
        <v>321</v>
      </c>
      <c r="B1193" s="163">
        <v>2525822100</v>
      </c>
      <c r="C1193" s="41">
        <v>31111</v>
      </c>
      <c r="D1193" s="43" t="s">
        <v>1401</v>
      </c>
      <c r="E1193" s="41" t="s">
        <v>1011</v>
      </c>
      <c r="F1193" s="43" t="s">
        <v>1017</v>
      </c>
      <c r="G1193" s="275" t="s">
        <v>341</v>
      </c>
      <c r="H1193" s="45" t="s">
        <v>437</v>
      </c>
      <c r="I1193" s="109" t="s">
        <v>943</v>
      </c>
      <c r="J1193" s="291">
        <v>2000000</v>
      </c>
      <c r="K1193" s="309">
        <f t="shared" ref="K1193" si="2879">J1193/12</f>
        <v>166666.66666666666</v>
      </c>
      <c r="L1193" s="309">
        <f t="shared" ref="L1193" si="2880">J1193/12</f>
        <v>166666.66666666666</v>
      </c>
      <c r="M1193" s="309">
        <f t="shared" ref="M1193" si="2881">J1193/12</f>
        <v>166666.66666666666</v>
      </c>
      <c r="N1193" s="309">
        <f t="shared" ref="N1193" si="2882">J1193/12</f>
        <v>166666.66666666666</v>
      </c>
      <c r="O1193" s="309">
        <f t="shared" ref="O1193" si="2883">J1193/12</f>
        <v>166666.66666666666</v>
      </c>
      <c r="P1193" s="309">
        <f t="shared" ref="P1193" si="2884">J1193/12</f>
        <v>166666.66666666666</v>
      </c>
      <c r="Q1193" s="309">
        <f t="shared" ref="Q1193" si="2885">J1193/12</f>
        <v>166666.66666666666</v>
      </c>
      <c r="R1193" s="309">
        <f t="shared" ref="R1193" si="2886">J1193/12</f>
        <v>166666.66666666666</v>
      </c>
      <c r="S1193" s="309">
        <f t="shared" ref="S1193" si="2887">J1193/12</f>
        <v>166666.66666666666</v>
      </c>
      <c r="T1193" s="309">
        <f t="shared" ref="T1193" si="2888">J1193/12</f>
        <v>166666.66666666666</v>
      </c>
      <c r="U1193" s="309">
        <f t="shared" ref="U1193" si="2889">J1193/12</f>
        <v>166666.66666666666</v>
      </c>
      <c r="V1193" s="309">
        <f t="shared" ref="V1193" si="2890">J1193/12</f>
        <v>166666.66666666666</v>
      </c>
    </row>
    <row r="1194" spans="1:22" ht="15" customHeight="1" x14ac:dyDescent="0.25">
      <c r="A1194" s="41"/>
      <c r="B1194" s="163"/>
      <c r="C1194" s="41"/>
      <c r="D1194" s="43"/>
      <c r="E1194" s="41"/>
      <c r="F1194" s="104" t="s">
        <v>877</v>
      </c>
      <c r="G1194" s="275"/>
      <c r="H1194" s="45"/>
      <c r="I1194" s="108" t="s">
        <v>823</v>
      </c>
      <c r="J1194" s="291"/>
      <c r="K1194" s="42"/>
      <c r="L1194" s="42"/>
      <c r="M1194" s="42"/>
      <c r="N1194" s="42"/>
      <c r="O1194" s="42"/>
      <c r="P1194" s="42"/>
      <c r="Q1194" s="42"/>
      <c r="R1194" s="42"/>
      <c r="S1194" s="42"/>
      <c r="T1194" s="42"/>
      <c r="U1194" s="42"/>
      <c r="V1194" s="42"/>
    </row>
    <row r="1195" spans="1:22" ht="15" customHeight="1" x14ac:dyDescent="0.25">
      <c r="A1195" s="41" t="s">
        <v>321</v>
      </c>
      <c r="B1195" s="163">
        <v>2525822100</v>
      </c>
      <c r="C1195" s="41">
        <v>31111</v>
      </c>
      <c r="D1195" s="43" t="s">
        <v>1401</v>
      </c>
      <c r="E1195" s="41" t="s">
        <v>1011</v>
      </c>
      <c r="F1195" s="43" t="s">
        <v>1123</v>
      </c>
      <c r="G1195" s="275" t="s">
        <v>341</v>
      </c>
      <c r="H1195" s="45" t="s">
        <v>437</v>
      </c>
      <c r="I1195" s="109" t="s">
        <v>824</v>
      </c>
      <c r="J1195" s="291">
        <v>1500000</v>
      </c>
      <c r="K1195" s="309">
        <f t="shared" ref="K1195" si="2891">J1195/12</f>
        <v>125000</v>
      </c>
      <c r="L1195" s="309">
        <f t="shared" ref="L1195" si="2892">J1195/12</f>
        <v>125000</v>
      </c>
      <c r="M1195" s="309">
        <f t="shared" ref="M1195" si="2893">J1195/12</f>
        <v>125000</v>
      </c>
      <c r="N1195" s="309">
        <f t="shared" ref="N1195" si="2894">J1195/12</f>
        <v>125000</v>
      </c>
      <c r="O1195" s="309">
        <f t="shared" ref="O1195" si="2895">J1195/12</f>
        <v>125000</v>
      </c>
      <c r="P1195" s="309">
        <f t="shared" ref="P1195" si="2896">J1195/12</f>
        <v>125000</v>
      </c>
      <c r="Q1195" s="309">
        <f t="shared" ref="Q1195" si="2897">J1195/12</f>
        <v>125000</v>
      </c>
      <c r="R1195" s="309">
        <f t="shared" ref="R1195" si="2898">J1195/12</f>
        <v>125000</v>
      </c>
      <c r="S1195" s="309">
        <f t="shared" ref="S1195" si="2899">J1195/12</f>
        <v>125000</v>
      </c>
      <c r="T1195" s="309">
        <f t="shared" ref="T1195" si="2900">J1195/12</f>
        <v>125000</v>
      </c>
      <c r="U1195" s="309">
        <f t="shared" ref="U1195" si="2901">J1195/12</f>
        <v>125000</v>
      </c>
      <c r="V1195" s="309">
        <f t="shared" ref="V1195" si="2902">J1195/12</f>
        <v>125000</v>
      </c>
    </row>
    <row r="1196" spans="1:22" ht="15" customHeight="1" x14ac:dyDescent="0.25">
      <c r="A1196" s="41"/>
      <c r="B1196" s="163"/>
      <c r="C1196" s="41"/>
      <c r="D1196" s="43"/>
      <c r="E1196" s="41"/>
      <c r="F1196" s="104" t="s">
        <v>811</v>
      </c>
      <c r="G1196" s="275"/>
      <c r="H1196" s="45"/>
      <c r="I1196" s="108" t="s">
        <v>812</v>
      </c>
      <c r="J1196" s="291"/>
      <c r="K1196" s="42"/>
      <c r="L1196" s="42"/>
      <c r="M1196" s="42"/>
      <c r="N1196" s="42"/>
      <c r="O1196" s="42"/>
      <c r="P1196" s="42"/>
      <c r="Q1196" s="42"/>
      <c r="R1196" s="42"/>
      <c r="S1196" s="42"/>
      <c r="T1196" s="42"/>
      <c r="U1196" s="42"/>
      <c r="V1196" s="42"/>
    </row>
    <row r="1197" spans="1:22" ht="15" customHeight="1" x14ac:dyDescent="0.25">
      <c r="A1197" s="41"/>
      <c r="B1197" s="163"/>
      <c r="C1197" s="41"/>
      <c r="D1197" s="43"/>
      <c r="E1197" s="41"/>
      <c r="F1197" s="104" t="s">
        <v>878</v>
      </c>
      <c r="G1197" s="275"/>
      <c r="H1197" s="45"/>
      <c r="I1197" s="108" t="s">
        <v>858</v>
      </c>
      <c r="J1197" s="291"/>
      <c r="K1197" s="42"/>
      <c r="L1197" s="42"/>
      <c r="M1197" s="42"/>
      <c r="N1197" s="42"/>
      <c r="O1197" s="42"/>
      <c r="P1197" s="42"/>
      <c r="Q1197" s="42"/>
      <c r="R1197" s="42"/>
      <c r="S1197" s="42"/>
      <c r="T1197" s="42"/>
      <c r="U1197" s="42"/>
      <c r="V1197" s="42"/>
    </row>
    <row r="1198" spans="1:22" ht="15" customHeight="1" x14ac:dyDescent="0.25">
      <c r="A1198" s="41" t="s">
        <v>321</v>
      </c>
      <c r="B1198" s="163">
        <v>2525822100</v>
      </c>
      <c r="C1198" s="41">
        <v>31111</v>
      </c>
      <c r="D1198" s="43" t="s">
        <v>1401</v>
      </c>
      <c r="E1198" s="41" t="s">
        <v>1011</v>
      </c>
      <c r="F1198" s="43" t="s">
        <v>1204</v>
      </c>
      <c r="G1198" s="275" t="s">
        <v>341</v>
      </c>
      <c r="H1198" s="45" t="s">
        <v>437</v>
      </c>
      <c r="I1198" s="109" t="s">
        <v>1012</v>
      </c>
      <c r="J1198" s="291">
        <v>30000</v>
      </c>
      <c r="K1198" s="309">
        <f t="shared" ref="K1198" si="2903">J1198/12</f>
        <v>2500</v>
      </c>
      <c r="L1198" s="309">
        <f t="shared" ref="L1198" si="2904">J1198/12</f>
        <v>2500</v>
      </c>
      <c r="M1198" s="309">
        <f t="shared" ref="M1198" si="2905">J1198/12</f>
        <v>2500</v>
      </c>
      <c r="N1198" s="309">
        <f t="shared" ref="N1198" si="2906">J1198/12</f>
        <v>2500</v>
      </c>
      <c r="O1198" s="309">
        <f t="shared" ref="O1198" si="2907">J1198/12</f>
        <v>2500</v>
      </c>
      <c r="P1198" s="309">
        <f t="shared" ref="P1198" si="2908">J1198/12</f>
        <v>2500</v>
      </c>
      <c r="Q1198" s="309">
        <f t="shared" ref="Q1198" si="2909">J1198/12</f>
        <v>2500</v>
      </c>
      <c r="R1198" s="309">
        <f t="shared" ref="R1198" si="2910">J1198/12</f>
        <v>2500</v>
      </c>
      <c r="S1198" s="309">
        <f t="shared" ref="S1198" si="2911">J1198/12</f>
        <v>2500</v>
      </c>
      <c r="T1198" s="309">
        <f t="shared" ref="T1198" si="2912">J1198/12</f>
        <v>2500</v>
      </c>
      <c r="U1198" s="309">
        <f t="shared" ref="U1198" si="2913">J1198/12</f>
        <v>2500</v>
      </c>
      <c r="V1198" s="309">
        <f t="shared" ref="V1198" si="2914">J1198/12</f>
        <v>2500</v>
      </c>
    </row>
    <row r="1199" spans="1:22" ht="15" customHeight="1" x14ac:dyDescent="0.25">
      <c r="A1199" s="41"/>
      <c r="B1199" s="163"/>
      <c r="C1199" s="41"/>
      <c r="D1199" s="43"/>
      <c r="E1199" s="41"/>
      <c r="F1199" s="104" t="s">
        <v>956</v>
      </c>
      <c r="G1199" s="275"/>
      <c r="H1199" s="45"/>
      <c r="I1199" s="108" t="s">
        <v>860</v>
      </c>
      <c r="J1199" s="291"/>
      <c r="K1199" s="42"/>
      <c r="L1199" s="42"/>
      <c r="M1199" s="42"/>
      <c r="N1199" s="42"/>
      <c r="O1199" s="42"/>
      <c r="P1199" s="42"/>
      <c r="Q1199" s="42"/>
      <c r="R1199" s="42"/>
      <c r="S1199" s="42"/>
      <c r="T1199" s="42"/>
      <c r="U1199" s="42"/>
      <c r="V1199" s="42"/>
    </row>
    <row r="1200" spans="1:22" ht="24.95" customHeight="1" x14ac:dyDescent="0.25">
      <c r="A1200" s="41" t="s">
        <v>321</v>
      </c>
      <c r="B1200" s="163">
        <v>2525822100</v>
      </c>
      <c r="C1200" s="41">
        <v>31111</v>
      </c>
      <c r="D1200" s="43" t="s">
        <v>1401</v>
      </c>
      <c r="E1200" s="41" t="s">
        <v>1011</v>
      </c>
      <c r="F1200" s="43" t="s">
        <v>1175</v>
      </c>
      <c r="G1200" s="275" t="s">
        <v>341</v>
      </c>
      <c r="H1200" s="45" t="s">
        <v>437</v>
      </c>
      <c r="I1200" s="109" t="s">
        <v>1015</v>
      </c>
      <c r="J1200" s="291">
        <v>25000</v>
      </c>
      <c r="K1200" s="309">
        <f t="shared" ref="K1200:K1201" si="2915">J1200/12</f>
        <v>2083.3333333333335</v>
      </c>
      <c r="L1200" s="309">
        <f t="shared" ref="L1200:L1201" si="2916">J1200/12</f>
        <v>2083.3333333333335</v>
      </c>
      <c r="M1200" s="309">
        <f t="shared" ref="M1200:M1201" si="2917">J1200/12</f>
        <v>2083.3333333333335</v>
      </c>
      <c r="N1200" s="309">
        <f t="shared" ref="N1200:N1201" si="2918">J1200/12</f>
        <v>2083.3333333333335</v>
      </c>
      <c r="O1200" s="309">
        <f t="shared" ref="O1200:O1201" si="2919">J1200/12</f>
        <v>2083.3333333333335</v>
      </c>
      <c r="P1200" s="309">
        <f t="shared" ref="P1200:P1201" si="2920">J1200/12</f>
        <v>2083.3333333333335</v>
      </c>
      <c r="Q1200" s="309">
        <f t="shared" ref="Q1200:Q1201" si="2921">J1200/12</f>
        <v>2083.3333333333335</v>
      </c>
      <c r="R1200" s="309">
        <f t="shared" ref="R1200:R1201" si="2922">J1200/12</f>
        <v>2083.3333333333335</v>
      </c>
      <c r="S1200" s="309">
        <f t="shared" ref="S1200:S1201" si="2923">J1200/12</f>
        <v>2083.3333333333335</v>
      </c>
      <c r="T1200" s="309">
        <f t="shared" ref="T1200:T1201" si="2924">J1200/12</f>
        <v>2083.3333333333335</v>
      </c>
      <c r="U1200" s="309">
        <f t="shared" ref="U1200:U1201" si="2925">J1200/12</f>
        <v>2083.3333333333335</v>
      </c>
      <c r="V1200" s="309">
        <f t="shared" ref="V1200:V1201" si="2926">J1200/12</f>
        <v>2083.3333333333335</v>
      </c>
    </row>
    <row r="1201" spans="1:22" ht="15" customHeight="1" x14ac:dyDescent="0.25">
      <c r="A1201" s="41" t="s">
        <v>321</v>
      </c>
      <c r="B1201" s="163">
        <v>2525822100</v>
      </c>
      <c r="C1201" s="41">
        <v>31111</v>
      </c>
      <c r="D1201" s="43" t="s">
        <v>1401</v>
      </c>
      <c r="E1201" s="41" t="s">
        <v>1011</v>
      </c>
      <c r="F1201" s="43" t="s">
        <v>1176</v>
      </c>
      <c r="G1201" s="275" t="s">
        <v>341</v>
      </c>
      <c r="H1201" s="45" t="s">
        <v>437</v>
      </c>
      <c r="I1201" s="109" t="s">
        <v>1018</v>
      </c>
      <c r="J1201" s="291">
        <v>500000</v>
      </c>
      <c r="K1201" s="309">
        <f t="shared" si="2915"/>
        <v>41666.666666666664</v>
      </c>
      <c r="L1201" s="309">
        <f t="shared" si="2916"/>
        <v>41666.666666666664</v>
      </c>
      <c r="M1201" s="309">
        <f t="shared" si="2917"/>
        <v>41666.666666666664</v>
      </c>
      <c r="N1201" s="309">
        <f t="shared" si="2918"/>
        <v>41666.666666666664</v>
      </c>
      <c r="O1201" s="309">
        <f t="shared" si="2919"/>
        <v>41666.666666666664</v>
      </c>
      <c r="P1201" s="309">
        <f t="shared" si="2920"/>
        <v>41666.666666666664</v>
      </c>
      <c r="Q1201" s="309">
        <f t="shared" si="2921"/>
        <v>41666.666666666664</v>
      </c>
      <c r="R1201" s="309">
        <f t="shared" si="2922"/>
        <v>41666.666666666664</v>
      </c>
      <c r="S1201" s="309">
        <f t="shared" si="2923"/>
        <v>41666.666666666664</v>
      </c>
      <c r="T1201" s="309">
        <f t="shared" si="2924"/>
        <v>41666.666666666664</v>
      </c>
      <c r="U1201" s="309">
        <f t="shared" si="2925"/>
        <v>41666.666666666664</v>
      </c>
      <c r="V1201" s="309">
        <f t="shared" si="2926"/>
        <v>41666.666666666664</v>
      </c>
    </row>
    <row r="1202" spans="1:22" ht="15" customHeight="1" x14ac:dyDescent="0.25">
      <c r="A1202" s="41"/>
      <c r="B1202" s="163"/>
      <c r="C1202" s="41"/>
      <c r="D1202" s="43"/>
      <c r="E1202" s="41"/>
      <c r="F1202" s="104" t="s">
        <v>959</v>
      </c>
      <c r="G1202" s="275"/>
      <c r="H1202" s="45"/>
      <c r="I1202" s="108" t="s">
        <v>1019</v>
      </c>
      <c r="J1202" s="291"/>
      <c r="K1202" s="42"/>
      <c r="L1202" s="42"/>
      <c r="M1202" s="42"/>
      <c r="N1202" s="42"/>
      <c r="O1202" s="42"/>
      <c r="P1202" s="42"/>
      <c r="Q1202" s="42"/>
      <c r="R1202" s="42"/>
      <c r="S1202" s="42"/>
      <c r="T1202" s="42"/>
      <c r="U1202" s="42"/>
      <c r="V1202" s="42"/>
    </row>
    <row r="1203" spans="1:22" ht="15" customHeight="1" x14ac:dyDescent="0.25">
      <c r="A1203" s="41" t="s">
        <v>321</v>
      </c>
      <c r="B1203" s="163">
        <v>2525822100</v>
      </c>
      <c r="C1203" s="41">
        <v>31111</v>
      </c>
      <c r="D1203" s="43" t="s">
        <v>1401</v>
      </c>
      <c r="E1203" s="41" t="s">
        <v>1011</v>
      </c>
      <c r="F1203" s="43" t="s">
        <v>1178</v>
      </c>
      <c r="G1203" s="275" t="s">
        <v>341</v>
      </c>
      <c r="H1203" s="45" t="s">
        <v>437</v>
      </c>
      <c r="I1203" s="109" t="s">
        <v>961</v>
      </c>
      <c r="J1203" s="291">
        <v>1500000</v>
      </c>
      <c r="K1203" s="309">
        <f t="shared" ref="K1203" si="2927">J1203/12</f>
        <v>125000</v>
      </c>
      <c r="L1203" s="309">
        <f t="shared" ref="L1203" si="2928">J1203/12</f>
        <v>125000</v>
      </c>
      <c r="M1203" s="309">
        <f t="shared" ref="M1203" si="2929">J1203/12</f>
        <v>125000</v>
      </c>
      <c r="N1203" s="309">
        <f t="shared" ref="N1203" si="2930">J1203/12</f>
        <v>125000</v>
      </c>
      <c r="O1203" s="309">
        <f t="shared" ref="O1203" si="2931">J1203/12</f>
        <v>125000</v>
      </c>
      <c r="P1203" s="309">
        <f t="shared" ref="P1203" si="2932">J1203/12</f>
        <v>125000</v>
      </c>
      <c r="Q1203" s="309">
        <f t="shared" ref="Q1203" si="2933">J1203/12</f>
        <v>125000</v>
      </c>
      <c r="R1203" s="309">
        <f t="shared" ref="R1203" si="2934">J1203/12</f>
        <v>125000</v>
      </c>
      <c r="S1203" s="309">
        <f t="shared" ref="S1203" si="2935">J1203/12</f>
        <v>125000</v>
      </c>
      <c r="T1203" s="309">
        <f t="shared" ref="T1203" si="2936">J1203/12</f>
        <v>125000</v>
      </c>
      <c r="U1203" s="309">
        <f t="shared" ref="U1203" si="2937">J1203/12</f>
        <v>125000</v>
      </c>
      <c r="V1203" s="309">
        <f t="shared" ref="V1203" si="2938">J1203/12</f>
        <v>125000</v>
      </c>
    </row>
    <row r="1204" spans="1:22" ht="24.95" customHeight="1" x14ac:dyDescent="0.25">
      <c r="A1204" s="41"/>
      <c r="B1204" s="163"/>
      <c r="C1204" s="41"/>
      <c r="D1204" s="43"/>
      <c r="E1204" s="41"/>
      <c r="F1204" s="104" t="s">
        <v>879</v>
      </c>
      <c r="G1204" s="275"/>
      <c r="H1204" s="45"/>
      <c r="I1204" s="108" t="s">
        <v>826</v>
      </c>
      <c r="J1204" s="291"/>
      <c r="K1204" s="42"/>
      <c r="L1204" s="42"/>
      <c r="M1204" s="42"/>
      <c r="N1204" s="42"/>
      <c r="O1204" s="42"/>
      <c r="P1204" s="42"/>
      <c r="Q1204" s="42"/>
      <c r="R1204" s="42"/>
      <c r="S1204" s="42"/>
      <c r="T1204" s="42"/>
      <c r="U1204" s="42"/>
      <c r="V1204" s="42"/>
    </row>
    <row r="1205" spans="1:22" ht="24.95" customHeight="1" x14ac:dyDescent="0.25">
      <c r="A1205" s="41" t="s">
        <v>321</v>
      </c>
      <c r="B1205" s="163">
        <v>2525822100</v>
      </c>
      <c r="C1205" s="41">
        <v>31111</v>
      </c>
      <c r="D1205" s="43" t="s">
        <v>1401</v>
      </c>
      <c r="E1205" s="41" t="s">
        <v>1011</v>
      </c>
      <c r="F1205" s="43" t="s">
        <v>1183</v>
      </c>
      <c r="G1205" s="275" t="s">
        <v>341</v>
      </c>
      <c r="H1205" s="45" t="s">
        <v>437</v>
      </c>
      <c r="I1205" s="109" t="s">
        <v>1020</v>
      </c>
      <c r="J1205" s="291">
        <v>450000</v>
      </c>
      <c r="K1205" s="309">
        <f t="shared" ref="K1205:K1206" si="2939">J1205/12</f>
        <v>37500</v>
      </c>
      <c r="L1205" s="309">
        <f t="shared" ref="L1205:L1206" si="2940">J1205/12</f>
        <v>37500</v>
      </c>
      <c r="M1205" s="309">
        <f t="shared" ref="M1205:M1206" si="2941">J1205/12</f>
        <v>37500</v>
      </c>
      <c r="N1205" s="309">
        <f t="shared" ref="N1205:N1206" si="2942">J1205/12</f>
        <v>37500</v>
      </c>
      <c r="O1205" s="309">
        <f t="shared" ref="O1205:O1206" si="2943">J1205/12</f>
        <v>37500</v>
      </c>
      <c r="P1205" s="309">
        <f t="shared" ref="P1205:P1206" si="2944">J1205/12</f>
        <v>37500</v>
      </c>
      <c r="Q1205" s="309">
        <f t="shared" ref="Q1205:Q1206" si="2945">J1205/12</f>
        <v>37500</v>
      </c>
      <c r="R1205" s="309">
        <f t="shared" ref="R1205:R1206" si="2946">J1205/12</f>
        <v>37500</v>
      </c>
      <c r="S1205" s="309">
        <f t="shared" ref="S1205:S1206" si="2947">J1205/12</f>
        <v>37500</v>
      </c>
      <c r="T1205" s="309">
        <f t="shared" ref="T1205:T1206" si="2948">J1205/12</f>
        <v>37500</v>
      </c>
      <c r="U1205" s="309">
        <f t="shared" ref="U1205:U1206" si="2949">J1205/12</f>
        <v>37500</v>
      </c>
      <c r="V1205" s="309">
        <f t="shared" ref="V1205:V1206" si="2950">J1205/12</f>
        <v>37500</v>
      </c>
    </row>
    <row r="1206" spans="1:22" ht="15" customHeight="1" x14ac:dyDescent="0.25">
      <c r="A1206" s="41" t="s">
        <v>321</v>
      </c>
      <c r="B1206" s="163">
        <v>2525822100</v>
      </c>
      <c r="C1206" s="41">
        <v>31111</v>
      </c>
      <c r="D1206" s="43" t="s">
        <v>1401</v>
      </c>
      <c r="E1206" s="41" t="s">
        <v>1011</v>
      </c>
      <c r="F1206" s="43" t="s">
        <v>1100</v>
      </c>
      <c r="G1206" s="275" t="s">
        <v>341</v>
      </c>
      <c r="H1206" s="45" t="s">
        <v>437</v>
      </c>
      <c r="I1206" s="109" t="s">
        <v>827</v>
      </c>
      <c r="J1206" s="291">
        <v>1500000</v>
      </c>
      <c r="K1206" s="309">
        <f t="shared" si="2939"/>
        <v>125000</v>
      </c>
      <c r="L1206" s="309">
        <f t="shared" si="2940"/>
        <v>125000</v>
      </c>
      <c r="M1206" s="309">
        <f t="shared" si="2941"/>
        <v>125000</v>
      </c>
      <c r="N1206" s="309">
        <f t="shared" si="2942"/>
        <v>125000</v>
      </c>
      <c r="O1206" s="309">
        <f t="shared" si="2943"/>
        <v>125000</v>
      </c>
      <c r="P1206" s="309">
        <f t="shared" si="2944"/>
        <v>125000</v>
      </c>
      <c r="Q1206" s="309">
        <f t="shared" si="2945"/>
        <v>125000</v>
      </c>
      <c r="R1206" s="309">
        <f t="shared" si="2946"/>
        <v>125000</v>
      </c>
      <c r="S1206" s="309">
        <f t="shared" si="2947"/>
        <v>125000</v>
      </c>
      <c r="T1206" s="309">
        <f t="shared" si="2948"/>
        <v>125000</v>
      </c>
      <c r="U1206" s="309">
        <f t="shared" si="2949"/>
        <v>125000</v>
      </c>
      <c r="V1206" s="309">
        <f t="shared" si="2950"/>
        <v>125000</v>
      </c>
    </row>
    <row r="1207" spans="1:22" ht="15" customHeight="1" x14ac:dyDescent="0.25">
      <c r="A1207" s="41"/>
      <c r="B1207" s="163"/>
      <c r="C1207" s="41"/>
      <c r="D1207" s="43"/>
      <c r="E1207" s="41"/>
      <c r="F1207" s="104" t="s">
        <v>990</v>
      </c>
      <c r="G1207" s="275"/>
      <c r="H1207" s="45"/>
      <c r="I1207" s="112" t="s">
        <v>1024</v>
      </c>
      <c r="J1207" s="292"/>
      <c r="K1207" s="42"/>
      <c r="L1207" s="42"/>
      <c r="M1207" s="42"/>
      <c r="N1207" s="42"/>
      <c r="O1207" s="42"/>
      <c r="P1207" s="42"/>
      <c r="Q1207" s="42"/>
      <c r="R1207" s="42"/>
      <c r="S1207" s="42"/>
      <c r="T1207" s="42"/>
      <c r="U1207" s="42"/>
      <c r="V1207" s="42"/>
    </row>
    <row r="1208" spans="1:22" ht="15" customHeight="1" x14ac:dyDescent="0.25">
      <c r="A1208" s="41"/>
      <c r="B1208" s="163"/>
      <c r="C1208" s="41"/>
      <c r="D1208" s="43"/>
      <c r="E1208" s="41"/>
      <c r="F1208" s="104" t="s">
        <v>1025</v>
      </c>
      <c r="G1208" s="275"/>
      <c r="H1208" s="45"/>
      <c r="I1208" s="112" t="s">
        <v>1026</v>
      </c>
      <c r="J1208" s="292"/>
      <c r="K1208" s="42"/>
      <c r="L1208" s="42"/>
      <c r="M1208" s="42"/>
      <c r="N1208" s="42"/>
      <c r="O1208" s="42"/>
      <c r="P1208" s="42"/>
      <c r="Q1208" s="42"/>
      <c r="R1208" s="42"/>
      <c r="S1208" s="42"/>
      <c r="T1208" s="42"/>
      <c r="U1208" s="42"/>
      <c r="V1208" s="42"/>
    </row>
    <row r="1209" spans="1:22" ht="15" customHeight="1" x14ac:dyDescent="0.25">
      <c r="A1209" s="41" t="s">
        <v>321</v>
      </c>
      <c r="B1209" s="163">
        <v>2525822100</v>
      </c>
      <c r="C1209" s="41">
        <v>31111</v>
      </c>
      <c r="D1209" s="43" t="s">
        <v>1401</v>
      </c>
      <c r="E1209" s="41" t="s">
        <v>1011</v>
      </c>
      <c r="F1209" s="43" t="s">
        <v>1315</v>
      </c>
      <c r="G1209" s="275" t="s">
        <v>913</v>
      </c>
      <c r="H1209" s="45" t="s">
        <v>355</v>
      </c>
      <c r="I1209" s="111" t="s">
        <v>1027</v>
      </c>
      <c r="J1209" s="291">
        <v>2438276.17</v>
      </c>
      <c r="K1209" s="309">
        <f t="shared" ref="K1209" si="2951">J1209/12</f>
        <v>203189.68083333332</v>
      </c>
      <c r="L1209" s="309">
        <f t="shared" ref="L1209" si="2952">J1209/12</f>
        <v>203189.68083333332</v>
      </c>
      <c r="M1209" s="309">
        <f t="shared" ref="M1209" si="2953">J1209/12</f>
        <v>203189.68083333332</v>
      </c>
      <c r="N1209" s="309">
        <f t="shared" ref="N1209" si="2954">J1209/12</f>
        <v>203189.68083333332</v>
      </c>
      <c r="O1209" s="309">
        <f t="shared" ref="O1209" si="2955">J1209/12</f>
        <v>203189.68083333332</v>
      </c>
      <c r="P1209" s="309">
        <f t="shared" ref="P1209" si="2956">J1209/12</f>
        <v>203189.68083333332</v>
      </c>
      <c r="Q1209" s="309">
        <f t="shared" ref="Q1209" si="2957">J1209/12</f>
        <v>203189.68083333332</v>
      </c>
      <c r="R1209" s="309">
        <f t="shared" ref="R1209" si="2958">J1209/12</f>
        <v>203189.68083333332</v>
      </c>
      <c r="S1209" s="309">
        <f t="shared" ref="S1209" si="2959">J1209/12</f>
        <v>203189.68083333332</v>
      </c>
      <c r="T1209" s="309">
        <f t="shared" ref="T1209" si="2960">J1209/12</f>
        <v>203189.68083333332</v>
      </c>
      <c r="U1209" s="309">
        <f t="shared" ref="U1209" si="2961">J1209/12</f>
        <v>203189.68083333332</v>
      </c>
      <c r="V1209" s="309">
        <f t="shared" ref="V1209" si="2962">J1209/12</f>
        <v>203189.68083333332</v>
      </c>
    </row>
    <row r="1210" spans="1:22" ht="15" customHeight="1" x14ac:dyDescent="0.25">
      <c r="A1210" s="41"/>
      <c r="B1210" s="163"/>
      <c r="C1210" s="41"/>
      <c r="D1210" s="43"/>
      <c r="E1210" s="41"/>
      <c r="F1210" s="104" t="s">
        <v>909</v>
      </c>
      <c r="G1210" s="275"/>
      <c r="H1210" s="45"/>
      <c r="I1210" s="108" t="s">
        <v>910</v>
      </c>
      <c r="J1210" s="291"/>
      <c r="K1210" s="42"/>
      <c r="L1210" s="42"/>
      <c r="M1210" s="42"/>
      <c r="N1210" s="42"/>
      <c r="O1210" s="42"/>
      <c r="P1210" s="42"/>
      <c r="Q1210" s="42"/>
      <c r="R1210" s="42"/>
      <c r="S1210" s="42"/>
      <c r="T1210" s="42"/>
      <c r="U1210" s="42"/>
      <c r="V1210" s="42"/>
    </row>
    <row r="1211" spans="1:22" ht="15" customHeight="1" x14ac:dyDescent="0.25">
      <c r="A1211" s="41"/>
      <c r="B1211" s="163"/>
      <c r="C1211" s="41"/>
      <c r="D1211" s="43"/>
      <c r="E1211" s="41"/>
      <c r="F1211" s="104" t="s">
        <v>911</v>
      </c>
      <c r="G1211" s="275"/>
      <c r="H1211" s="45"/>
      <c r="I1211" s="108" t="s">
        <v>759</v>
      </c>
      <c r="J1211" s="291"/>
      <c r="K1211" s="42"/>
      <c r="L1211" s="42"/>
      <c r="M1211" s="42"/>
      <c r="N1211" s="42"/>
      <c r="O1211" s="42"/>
      <c r="P1211" s="42"/>
      <c r="Q1211" s="42"/>
      <c r="R1211" s="42"/>
      <c r="S1211" s="42"/>
      <c r="T1211" s="42"/>
      <c r="U1211" s="42"/>
      <c r="V1211" s="42"/>
    </row>
    <row r="1212" spans="1:22" ht="15" customHeight="1" x14ac:dyDescent="0.25">
      <c r="A1212" s="41" t="s">
        <v>321</v>
      </c>
      <c r="B1212" s="163">
        <v>2525822100</v>
      </c>
      <c r="C1212" s="41">
        <v>31111</v>
      </c>
      <c r="D1212" s="43" t="s">
        <v>1401</v>
      </c>
      <c r="E1212" s="41" t="s">
        <v>1011</v>
      </c>
      <c r="F1212" s="43" t="s">
        <v>1146</v>
      </c>
      <c r="G1212" s="275" t="s">
        <v>913</v>
      </c>
      <c r="H1212" s="45" t="s">
        <v>355</v>
      </c>
      <c r="I1212" s="109" t="s">
        <v>1021</v>
      </c>
      <c r="J1212" s="291">
        <v>500000</v>
      </c>
      <c r="K1212" s="309">
        <f t="shared" ref="K1212" si="2963">J1212/12</f>
        <v>41666.666666666664</v>
      </c>
      <c r="L1212" s="309">
        <f t="shared" ref="L1212" si="2964">J1212/12</f>
        <v>41666.666666666664</v>
      </c>
      <c r="M1212" s="309">
        <f t="shared" ref="M1212" si="2965">J1212/12</f>
        <v>41666.666666666664</v>
      </c>
      <c r="N1212" s="309">
        <f t="shared" ref="N1212" si="2966">J1212/12</f>
        <v>41666.666666666664</v>
      </c>
      <c r="O1212" s="309">
        <f t="shared" ref="O1212" si="2967">J1212/12</f>
        <v>41666.666666666664</v>
      </c>
      <c r="P1212" s="309">
        <f t="shared" ref="P1212" si="2968">J1212/12</f>
        <v>41666.666666666664</v>
      </c>
      <c r="Q1212" s="309">
        <f t="shared" ref="Q1212" si="2969">J1212/12</f>
        <v>41666.666666666664</v>
      </c>
      <c r="R1212" s="309">
        <f t="shared" ref="R1212" si="2970">J1212/12</f>
        <v>41666.666666666664</v>
      </c>
      <c r="S1212" s="309">
        <f t="shared" ref="S1212" si="2971">J1212/12</f>
        <v>41666.666666666664</v>
      </c>
      <c r="T1212" s="309">
        <f t="shared" ref="T1212" si="2972">J1212/12</f>
        <v>41666.666666666664</v>
      </c>
      <c r="U1212" s="309">
        <f t="shared" ref="U1212" si="2973">J1212/12</f>
        <v>41666.666666666664</v>
      </c>
      <c r="V1212" s="309">
        <f t="shared" ref="V1212" si="2974">J1212/12</f>
        <v>41666.666666666664</v>
      </c>
    </row>
    <row r="1213" spans="1:22" ht="15" customHeight="1" x14ac:dyDescent="0.25">
      <c r="A1213" s="41"/>
      <c r="B1213" s="163"/>
      <c r="C1213" s="41"/>
      <c r="D1213" s="43"/>
      <c r="E1213" s="41"/>
      <c r="F1213" s="43"/>
      <c r="G1213" s="275"/>
      <c r="H1213" s="45"/>
      <c r="I1213" s="157" t="s">
        <v>808</v>
      </c>
      <c r="J1213" s="323"/>
      <c r="K1213" s="321"/>
      <c r="L1213" s="321"/>
      <c r="M1213" s="321"/>
      <c r="N1213" s="321"/>
      <c r="O1213" s="321"/>
      <c r="P1213" s="321"/>
      <c r="Q1213" s="321"/>
      <c r="R1213" s="321"/>
      <c r="S1213" s="321"/>
      <c r="T1213" s="321"/>
      <c r="U1213" s="321"/>
      <c r="V1213" s="321"/>
    </row>
    <row r="1214" spans="1:22" ht="15" customHeight="1" x14ac:dyDescent="0.25">
      <c r="A1214" s="41"/>
      <c r="B1214" s="163"/>
      <c r="C1214" s="41"/>
      <c r="D1214" s="43"/>
      <c r="E1214" s="41"/>
      <c r="F1214" s="104" t="s">
        <v>816</v>
      </c>
      <c r="G1214" s="275"/>
      <c r="H1214" s="45"/>
      <c r="I1214" s="108" t="s">
        <v>817</v>
      </c>
      <c r="J1214" s="291"/>
      <c r="K1214" s="42"/>
      <c r="L1214" s="42"/>
      <c r="M1214" s="42"/>
      <c r="N1214" s="42"/>
      <c r="O1214" s="42"/>
      <c r="P1214" s="42"/>
      <c r="Q1214" s="42"/>
      <c r="R1214" s="42"/>
      <c r="S1214" s="42"/>
      <c r="T1214" s="42"/>
      <c r="U1214" s="42"/>
      <c r="V1214" s="42"/>
    </row>
    <row r="1215" spans="1:22" ht="15" customHeight="1" x14ac:dyDescent="0.25">
      <c r="A1215" s="41"/>
      <c r="B1215" s="163"/>
      <c r="C1215" s="41"/>
      <c r="D1215" s="43"/>
      <c r="E1215" s="41"/>
      <c r="F1215" s="104" t="s">
        <v>928</v>
      </c>
      <c r="G1215" s="275"/>
      <c r="H1215" s="45"/>
      <c r="I1215" s="109" t="s">
        <v>929</v>
      </c>
      <c r="J1215" s="291"/>
      <c r="K1215" s="42"/>
      <c r="L1215" s="42"/>
      <c r="M1215" s="42"/>
      <c r="N1215" s="42"/>
      <c r="O1215" s="42"/>
      <c r="P1215" s="42"/>
      <c r="Q1215" s="42"/>
      <c r="R1215" s="42"/>
      <c r="S1215" s="42"/>
      <c r="T1215" s="42"/>
      <c r="U1215" s="42"/>
      <c r="V1215" s="42"/>
    </row>
    <row r="1216" spans="1:22" ht="15" customHeight="1" x14ac:dyDescent="0.25">
      <c r="A1216" s="41" t="s">
        <v>321</v>
      </c>
      <c r="B1216" s="163">
        <v>2525822100</v>
      </c>
      <c r="C1216" s="41">
        <v>31111</v>
      </c>
      <c r="D1216" s="43" t="s">
        <v>1401</v>
      </c>
      <c r="E1216" s="41" t="s">
        <v>1011</v>
      </c>
      <c r="F1216" s="43" t="s">
        <v>1159</v>
      </c>
      <c r="G1216" s="275" t="s">
        <v>341</v>
      </c>
      <c r="H1216" s="45" t="s">
        <v>437</v>
      </c>
      <c r="I1216" s="109" t="s">
        <v>937</v>
      </c>
      <c r="J1216" s="291">
        <v>400000</v>
      </c>
      <c r="K1216" s="309">
        <f t="shared" ref="K1216" si="2975">J1216/12</f>
        <v>33333.333333333336</v>
      </c>
      <c r="L1216" s="309">
        <f t="shared" ref="L1216" si="2976">J1216/12</f>
        <v>33333.333333333336</v>
      </c>
      <c r="M1216" s="309">
        <f t="shared" ref="M1216" si="2977">J1216/12</f>
        <v>33333.333333333336</v>
      </c>
      <c r="N1216" s="309">
        <f t="shared" ref="N1216" si="2978">J1216/12</f>
        <v>33333.333333333336</v>
      </c>
      <c r="O1216" s="309">
        <f t="shared" ref="O1216" si="2979">J1216/12</f>
        <v>33333.333333333336</v>
      </c>
      <c r="P1216" s="309">
        <f t="shared" ref="P1216" si="2980">J1216/12</f>
        <v>33333.333333333336</v>
      </c>
      <c r="Q1216" s="309">
        <f t="shared" ref="Q1216" si="2981">J1216/12</f>
        <v>33333.333333333336</v>
      </c>
      <c r="R1216" s="309">
        <f t="shared" ref="R1216" si="2982">J1216/12</f>
        <v>33333.333333333336</v>
      </c>
      <c r="S1216" s="309">
        <f t="shared" ref="S1216" si="2983">J1216/12</f>
        <v>33333.333333333336</v>
      </c>
      <c r="T1216" s="309">
        <f t="shared" ref="T1216" si="2984">J1216/12</f>
        <v>33333.333333333336</v>
      </c>
      <c r="U1216" s="309">
        <f t="shared" ref="U1216" si="2985">J1216/12</f>
        <v>33333.333333333336</v>
      </c>
      <c r="V1216" s="309">
        <f t="shared" ref="V1216" si="2986">J1216/12</f>
        <v>33333.333333333336</v>
      </c>
    </row>
    <row r="1217" spans="1:22" ht="24.95" customHeight="1" x14ac:dyDescent="0.25">
      <c r="A1217" s="41"/>
      <c r="B1217" s="163"/>
      <c r="C1217" s="41"/>
      <c r="D1217" s="43"/>
      <c r="E1217" s="41"/>
      <c r="F1217" s="104" t="s">
        <v>941</v>
      </c>
      <c r="G1217" s="275"/>
      <c r="H1217" s="45"/>
      <c r="I1217" s="108" t="s">
        <v>942</v>
      </c>
      <c r="J1217" s="291"/>
      <c r="K1217" s="42"/>
      <c r="L1217" s="42"/>
      <c r="M1217" s="42"/>
      <c r="N1217" s="42"/>
      <c r="O1217" s="42"/>
      <c r="P1217" s="42"/>
      <c r="Q1217" s="42"/>
      <c r="R1217" s="42"/>
      <c r="S1217" s="42"/>
      <c r="T1217" s="42"/>
      <c r="U1217" s="42"/>
      <c r="V1217" s="42"/>
    </row>
    <row r="1218" spans="1:22" ht="15" customHeight="1" x14ac:dyDescent="0.25">
      <c r="A1218" s="41" t="s">
        <v>321</v>
      </c>
      <c r="B1218" s="163">
        <v>2525822100</v>
      </c>
      <c r="C1218" s="41">
        <v>31111</v>
      </c>
      <c r="D1218" s="43" t="s">
        <v>1401</v>
      </c>
      <c r="E1218" s="41" t="s">
        <v>1011</v>
      </c>
      <c r="F1218" s="43" t="s">
        <v>1017</v>
      </c>
      <c r="G1218" s="275" t="s">
        <v>341</v>
      </c>
      <c r="H1218" s="45" t="s">
        <v>437</v>
      </c>
      <c r="I1218" s="109" t="s">
        <v>943</v>
      </c>
      <c r="J1218" s="291">
        <v>400000</v>
      </c>
      <c r="K1218" s="309">
        <f t="shared" ref="K1218" si="2987">J1218/12</f>
        <v>33333.333333333336</v>
      </c>
      <c r="L1218" s="309">
        <f t="shared" ref="L1218" si="2988">J1218/12</f>
        <v>33333.333333333336</v>
      </c>
      <c r="M1218" s="309">
        <f t="shared" ref="M1218" si="2989">J1218/12</f>
        <v>33333.333333333336</v>
      </c>
      <c r="N1218" s="309">
        <f t="shared" ref="N1218" si="2990">J1218/12</f>
        <v>33333.333333333336</v>
      </c>
      <c r="O1218" s="309">
        <f t="shared" ref="O1218" si="2991">J1218/12</f>
        <v>33333.333333333336</v>
      </c>
      <c r="P1218" s="309">
        <f t="shared" ref="P1218" si="2992">J1218/12</f>
        <v>33333.333333333336</v>
      </c>
      <c r="Q1218" s="309">
        <f t="shared" ref="Q1218" si="2993">J1218/12</f>
        <v>33333.333333333336</v>
      </c>
      <c r="R1218" s="309">
        <f t="shared" ref="R1218" si="2994">J1218/12</f>
        <v>33333.333333333336</v>
      </c>
      <c r="S1218" s="309">
        <f t="shared" ref="S1218" si="2995">J1218/12</f>
        <v>33333.333333333336</v>
      </c>
      <c r="T1218" s="309">
        <f t="shared" ref="T1218" si="2996">J1218/12</f>
        <v>33333.333333333336</v>
      </c>
      <c r="U1218" s="309">
        <f t="shared" ref="U1218" si="2997">J1218/12</f>
        <v>33333.333333333336</v>
      </c>
      <c r="V1218" s="309">
        <f t="shared" ref="V1218" si="2998">J1218/12</f>
        <v>33333.333333333336</v>
      </c>
    </row>
    <row r="1219" spans="1:22" ht="15" customHeight="1" x14ac:dyDescent="0.25">
      <c r="A1219" s="41"/>
      <c r="B1219" s="163"/>
      <c r="C1219" s="41"/>
      <c r="D1219" s="43"/>
      <c r="E1219" s="41"/>
      <c r="F1219" s="104" t="s">
        <v>877</v>
      </c>
      <c r="G1219" s="275"/>
      <c r="H1219" s="45"/>
      <c r="I1219" s="108" t="s">
        <v>823</v>
      </c>
      <c r="J1219" s="291"/>
      <c r="K1219" s="42"/>
      <c r="L1219" s="42"/>
      <c r="M1219" s="42"/>
      <c r="N1219" s="42"/>
      <c r="O1219" s="42"/>
      <c r="P1219" s="42"/>
      <c r="Q1219" s="42"/>
      <c r="R1219" s="42"/>
      <c r="S1219" s="42"/>
      <c r="T1219" s="42"/>
      <c r="U1219" s="42"/>
      <c r="V1219" s="42"/>
    </row>
    <row r="1220" spans="1:22" ht="15" customHeight="1" x14ac:dyDescent="0.25">
      <c r="A1220" s="41" t="s">
        <v>321</v>
      </c>
      <c r="B1220" s="163">
        <v>2525822100</v>
      </c>
      <c r="C1220" s="41">
        <v>31111</v>
      </c>
      <c r="D1220" s="43" t="s">
        <v>1401</v>
      </c>
      <c r="E1220" s="41" t="s">
        <v>1011</v>
      </c>
      <c r="F1220" s="43" t="s">
        <v>1123</v>
      </c>
      <c r="G1220" s="275" t="s">
        <v>341</v>
      </c>
      <c r="H1220" s="45" t="s">
        <v>437</v>
      </c>
      <c r="I1220" s="109" t="s">
        <v>824</v>
      </c>
      <c r="J1220" s="291">
        <v>500000</v>
      </c>
      <c r="K1220" s="309">
        <f t="shared" ref="K1220" si="2999">J1220/12</f>
        <v>41666.666666666664</v>
      </c>
      <c r="L1220" s="309">
        <f t="shared" ref="L1220" si="3000">J1220/12</f>
        <v>41666.666666666664</v>
      </c>
      <c r="M1220" s="309">
        <f t="shared" ref="M1220" si="3001">J1220/12</f>
        <v>41666.666666666664</v>
      </c>
      <c r="N1220" s="309">
        <f t="shared" ref="N1220" si="3002">J1220/12</f>
        <v>41666.666666666664</v>
      </c>
      <c r="O1220" s="309">
        <f t="shared" ref="O1220" si="3003">J1220/12</f>
        <v>41666.666666666664</v>
      </c>
      <c r="P1220" s="309">
        <f t="shared" ref="P1220" si="3004">J1220/12</f>
        <v>41666.666666666664</v>
      </c>
      <c r="Q1220" s="309">
        <f t="shared" ref="Q1220" si="3005">J1220/12</f>
        <v>41666.666666666664</v>
      </c>
      <c r="R1220" s="309">
        <f t="shared" ref="R1220" si="3006">J1220/12</f>
        <v>41666.666666666664</v>
      </c>
      <c r="S1220" s="309">
        <f t="shared" ref="S1220" si="3007">J1220/12</f>
        <v>41666.666666666664</v>
      </c>
      <c r="T1220" s="309">
        <f t="shared" ref="T1220" si="3008">J1220/12</f>
        <v>41666.666666666664</v>
      </c>
      <c r="U1220" s="309">
        <f t="shared" ref="U1220" si="3009">J1220/12</f>
        <v>41666.666666666664</v>
      </c>
      <c r="V1220" s="309">
        <f t="shared" ref="V1220" si="3010">J1220/12</f>
        <v>41666.666666666664</v>
      </c>
    </row>
    <row r="1221" spans="1:22" ht="15" customHeight="1" x14ac:dyDescent="0.25">
      <c r="A1221" s="41"/>
      <c r="B1221" s="163"/>
      <c r="C1221" s="41"/>
      <c r="D1221" s="43"/>
      <c r="E1221" s="41"/>
      <c r="F1221" s="104" t="s">
        <v>811</v>
      </c>
      <c r="G1221" s="275"/>
      <c r="H1221" s="45"/>
      <c r="I1221" s="108" t="s">
        <v>812</v>
      </c>
      <c r="J1221" s="291"/>
      <c r="K1221" s="42"/>
      <c r="L1221" s="42"/>
      <c r="M1221" s="42"/>
      <c r="N1221" s="42"/>
      <c r="O1221" s="42"/>
      <c r="P1221" s="42"/>
      <c r="Q1221" s="42"/>
      <c r="R1221" s="42"/>
      <c r="S1221" s="42"/>
      <c r="T1221" s="42"/>
      <c r="U1221" s="42"/>
      <c r="V1221" s="42"/>
    </row>
    <row r="1222" spans="1:22" ht="15" customHeight="1" x14ac:dyDescent="0.25">
      <c r="A1222" s="41"/>
      <c r="B1222" s="163"/>
      <c r="C1222" s="41"/>
      <c r="D1222" s="43"/>
      <c r="E1222" s="41"/>
      <c r="F1222" s="104" t="s">
        <v>959</v>
      </c>
      <c r="G1222" s="275"/>
      <c r="H1222" s="45"/>
      <c r="I1222" s="108" t="s">
        <v>1019</v>
      </c>
      <c r="J1222" s="291"/>
      <c r="K1222" s="42"/>
      <c r="L1222" s="42"/>
      <c r="M1222" s="42"/>
      <c r="N1222" s="42"/>
      <c r="O1222" s="42"/>
      <c r="P1222" s="42"/>
      <c r="Q1222" s="42"/>
      <c r="R1222" s="42"/>
      <c r="S1222" s="42"/>
      <c r="T1222" s="42"/>
      <c r="U1222" s="42"/>
      <c r="V1222" s="42"/>
    </row>
    <row r="1223" spans="1:22" ht="15" customHeight="1" x14ac:dyDescent="0.25">
      <c r="A1223" s="41" t="s">
        <v>321</v>
      </c>
      <c r="B1223" s="163">
        <v>2525822100</v>
      </c>
      <c r="C1223" s="41">
        <v>31111</v>
      </c>
      <c r="D1223" s="43" t="s">
        <v>1401</v>
      </c>
      <c r="E1223" s="41" t="s">
        <v>1011</v>
      </c>
      <c r="F1223" s="43" t="s">
        <v>1178</v>
      </c>
      <c r="G1223" s="275" t="s">
        <v>341</v>
      </c>
      <c r="H1223" s="45" t="s">
        <v>437</v>
      </c>
      <c r="I1223" s="109" t="s">
        <v>961</v>
      </c>
      <c r="J1223" s="291">
        <v>100000</v>
      </c>
      <c r="K1223" s="309">
        <f t="shared" ref="K1223" si="3011">J1223/12</f>
        <v>8333.3333333333339</v>
      </c>
      <c r="L1223" s="309">
        <f t="shared" ref="L1223" si="3012">J1223/12</f>
        <v>8333.3333333333339</v>
      </c>
      <c r="M1223" s="309">
        <f t="shared" ref="M1223" si="3013">J1223/12</f>
        <v>8333.3333333333339</v>
      </c>
      <c r="N1223" s="309">
        <f t="shared" ref="N1223" si="3014">J1223/12</f>
        <v>8333.3333333333339</v>
      </c>
      <c r="O1223" s="309">
        <f t="shared" ref="O1223" si="3015">J1223/12</f>
        <v>8333.3333333333339</v>
      </c>
      <c r="P1223" s="309">
        <f t="shared" ref="P1223" si="3016">J1223/12</f>
        <v>8333.3333333333339</v>
      </c>
      <c r="Q1223" s="309">
        <f t="shared" ref="Q1223" si="3017">J1223/12</f>
        <v>8333.3333333333339</v>
      </c>
      <c r="R1223" s="309">
        <f t="shared" ref="R1223" si="3018">J1223/12</f>
        <v>8333.3333333333339</v>
      </c>
      <c r="S1223" s="309">
        <f t="shared" ref="S1223" si="3019">J1223/12</f>
        <v>8333.3333333333339</v>
      </c>
      <c r="T1223" s="309">
        <f t="shared" ref="T1223" si="3020">J1223/12</f>
        <v>8333.3333333333339</v>
      </c>
      <c r="U1223" s="309">
        <f t="shared" ref="U1223" si="3021">J1223/12</f>
        <v>8333.3333333333339</v>
      </c>
      <c r="V1223" s="309">
        <f t="shared" ref="V1223" si="3022">J1223/12</f>
        <v>8333.3333333333339</v>
      </c>
    </row>
    <row r="1224" spans="1:22" ht="24.95" customHeight="1" x14ac:dyDescent="0.25">
      <c r="A1224" s="41"/>
      <c r="B1224" s="163"/>
      <c r="C1224" s="41"/>
      <c r="D1224" s="43"/>
      <c r="E1224" s="41"/>
      <c r="F1224" s="104" t="s">
        <v>879</v>
      </c>
      <c r="G1224" s="275"/>
      <c r="H1224" s="45"/>
      <c r="I1224" s="108" t="s">
        <v>826</v>
      </c>
      <c r="J1224" s="291"/>
      <c r="K1224" s="42"/>
      <c r="L1224" s="42"/>
      <c r="M1224" s="42"/>
      <c r="N1224" s="42"/>
      <c r="O1224" s="42"/>
      <c r="P1224" s="42"/>
      <c r="Q1224" s="42"/>
      <c r="R1224" s="42"/>
      <c r="S1224" s="42"/>
      <c r="T1224" s="42"/>
      <c r="U1224" s="42"/>
      <c r="V1224" s="42"/>
    </row>
    <row r="1225" spans="1:22" ht="15" customHeight="1" x14ac:dyDescent="0.25">
      <c r="A1225" s="41" t="s">
        <v>321</v>
      </c>
      <c r="B1225" s="163">
        <v>2525822100</v>
      </c>
      <c r="C1225" s="41">
        <v>31111</v>
      </c>
      <c r="D1225" s="43" t="s">
        <v>1401</v>
      </c>
      <c r="E1225" s="41" t="s">
        <v>1011</v>
      </c>
      <c r="F1225" s="43" t="s">
        <v>1100</v>
      </c>
      <c r="G1225" s="275" t="s">
        <v>341</v>
      </c>
      <c r="H1225" s="45" t="s">
        <v>437</v>
      </c>
      <c r="I1225" s="109" t="s">
        <v>827</v>
      </c>
      <c r="J1225" s="291">
        <v>200000</v>
      </c>
      <c r="K1225" s="309">
        <f t="shared" ref="K1225" si="3023">J1225/12</f>
        <v>16666.666666666668</v>
      </c>
      <c r="L1225" s="309">
        <f t="shared" ref="L1225" si="3024">J1225/12</f>
        <v>16666.666666666668</v>
      </c>
      <c r="M1225" s="309">
        <f t="shared" ref="M1225" si="3025">J1225/12</f>
        <v>16666.666666666668</v>
      </c>
      <c r="N1225" s="309">
        <f t="shared" ref="N1225" si="3026">J1225/12</f>
        <v>16666.666666666668</v>
      </c>
      <c r="O1225" s="309">
        <f t="shared" ref="O1225" si="3027">J1225/12</f>
        <v>16666.666666666668</v>
      </c>
      <c r="P1225" s="309">
        <f t="shared" ref="P1225" si="3028">J1225/12</f>
        <v>16666.666666666668</v>
      </c>
      <c r="Q1225" s="309">
        <f t="shared" ref="Q1225" si="3029">J1225/12</f>
        <v>16666.666666666668</v>
      </c>
      <c r="R1225" s="309">
        <f t="shared" ref="R1225" si="3030">J1225/12</f>
        <v>16666.666666666668</v>
      </c>
      <c r="S1225" s="309">
        <f t="shared" ref="S1225" si="3031">J1225/12</f>
        <v>16666.666666666668</v>
      </c>
      <c r="T1225" s="309">
        <f t="shared" ref="T1225" si="3032">J1225/12</f>
        <v>16666.666666666668</v>
      </c>
      <c r="U1225" s="309">
        <f t="shared" ref="U1225" si="3033">J1225/12</f>
        <v>16666.666666666668</v>
      </c>
      <c r="V1225" s="309">
        <f t="shared" ref="V1225" si="3034">J1225/12</f>
        <v>16666.666666666668</v>
      </c>
    </row>
    <row r="1226" spans="1:22" ht="15" customHeight="1" x14ac:dyDescent="0.25">
      <c r="A1226" s="41"/>
      <c r="B1226" s="163"/>
      <c r="C1226" s="41"/>
      <c r="D1226" s="43"/>
      <c r="E1226" s="41"/>
      <c r="F1226" s="43"/>
      <c r="G1226" s="275"/>
      <c r="H1226" s="45"/>
      <c r="I1226" s="157" t="s">
        <v>809</v>
      </c>
      <c r="J1226" s="323"/>
      <c r="K1226" s="321"/>
      <c r="L1226" s="321"/>
      <c r="M1226" s="321"/>
      <c r="N1226" s="321"/>
      <c r="O1226" s="321"/>
      <c r="P1226" s="321"/>
      <c r="Q1226" s="321"/>
      <c r="R1226" s="321"/>
      <c r="S1226" s="321"/>
      <c r="T1226" s="321"/>
      <c r="U1226" s="321"/>
      <c r="V1226" s="321"/>
    </row>
    <row r="1227" spans="1:22" ht="15" customHeight="1" x14ac:dyDescent="0.25">
      <c r="A1227" s="41"/>
      <c r="B1227" s="163"/>
      <c r="C1227" s="41"/>
      <c r="D1227" s="43"/>
      <c r="E1227" s="41"/>
      <c r="F1227" s="104" t="s">
        <v>816</v>
      </c>
      <c r="G1227" s="275"/>
      <c r="H1227" s="45"/>
      <c r="I1227" s="108" t="s">
        <v>817</v>
      </c>
      <c r="J1227" s="291"/>
      <c r="K1227" s="42"/>
      <c r="L1227" s="42"/>
      <c r="M1227" s="42"/>
      <c r="N1227" s="42"/>
      <c r="O1227" s="42"/>
      <c r="P1227" s="42"/>
      <c r="Q1227" s="42"/>
      <c r="R1227" s="42"/>
      <c r="S1227" s="42"/>
      <c r="T1227" s="42"/>
      <c r="U1227" s="42"/>
      <c r="V1227" s="42"/>
    </row>
    <row r="1228" spans="1:22" ht="24.95" customHeight="1" x14ac:dyDescent="0.25">
      <c r="A1228" s="41"/>
      <c r="B1228" s="163"/>
      <c r="C1228" s="41"/>
      <c r="D1228" s="43"/>
      <c r="E1228" s="41"/>
      <c r="F1228" s="104" t="s">
        <v>941</v>
      </c>
      <c r="G1228" s="275"/>
      <c r="H1228" s="45"/>
      <c r="I1228" s="108" t="s">
        <v>942</v>
      </c>
      <c r="J1228" s="291"/>
      <c r="K1228" s="42"/>
      <c r="L1228" s="42"/>
      <c r="M1228" s="42"/>
      <c r="N1228" s="42"/>
      <c r="O1228" s="42"/>
      <c r="P1228" s="42"/>
      <c r="Q1228" s="42"/>
      <c r="R1228" s="42"/>
      <c r="S1228" s="42"/>
      <c r="T1228" s="42"/>
      <c r="U1228" s="42"/>
      <c r="V1228" s="42"/>
    </row>
    <row r="1229" spans="1:22" ht="15" customHeight="1" x14ac:dyDescent="0.25">
      <c r="A1229" s="41" t="s">
        <v>321</v>
      </c>
      <c r="B1229" s="163">
        <v>2525822100</v>
      </c>
      <c r="C1229" s="41">
        <v>31111</v>
      </c>
      <c r="D1229" s="43" t="s">
        <v>1401</v>
      </c>
      <c r="E1229" s="41" t="s">
        <v>1011</v>
      </c>
      <c r="F1229" s="43" t="s">
        <v>1017</v>
      </c>
      <c r="G1229" s="275" t="s">
        <v>341</v>
      </c>
      <c r="H1229" s="45" t="s">
        <v>437</v>
      </c>
      <c r="I1229" s="109" t="s">
        <v>943</v>
      </c>
      <c r="J1229" s="291">
        <v>100000</v>
      </c>
      <c r="K1229" s="309">
        <f t="shared" ref="K1229" si="3035">J1229/12</f>
        <v>8333.3333333333339</v>
      </c>
      <c r="L1229" s="309">
        <f t="shared" ref="L1229" si="3036">J1229/12</f>
        <v>8333.3333333333339</v>
      </c>
      <c r="M1229" s="309">
        <f t="shared" ref="M1229" si="3037">J1229/12</f>
        <v>8333.3333333333339</v>
      </c>
      <c r="N1229" s="309">
        <f t="shared" ref="N1229" si="3038">J1229/12</f>
        <v>8333.3333333333339</v>
      </c>
      <c r="O1229" s="309">
        <f t="shared" ref="O1229" si="3039">J1229/12</f>
        <v>8333.3333333333339</v>
      </c>
      <c r="P1229" s="309">
        <f t="shared" ref="P1229" si="3040">J1229/12</f>
        <v>8333.3333333333339</v>
      </c>
      <c r="Q1229" s="309">
        <f t="shared" ref="Q1229" si="3041">J1229/12</f>
        <v>8333.3333333333339</v>
      </c>
      <c r="R1229" s="309">
        <f t="shared" ref="R1229" si="3042">J1229/12</f>
        <v>8333.3333333333339</v>
      </c>
      <c r="S1229" s="309">
        <f t="shared" ref="S1229" si="3043">J1229/12</f>
        <v>8333.3333333333339</v>
      </c>
      <c r="T1229" s="309">
        <f t="shared" ref="T1229" si="3044">J1229/12</f>
        <v>8333.3333333333339</v>
      </c>
      <c r="U1229" s="309">
        <f t="shared" ref="U1229" si="3045">J1229/12</f>
        <v>8333.3333333333339</v>
      </c>
      <c r="V1229" s="309">
        <f t="shared" ref="V1229" si="3046">J1229/12</f>
        <v>8333.3333333333339</v>
      </c>
    </row>
    <row r="1230" spans="1:22" ht="15" customHeight="1" x14ac:dyDescent="0.25">
      <c r="A1230" s="41"/>
      <c r="B1230" s="163"/>
      <c r="C1230" s="41"/>
      <c r="D1230" s="43"/>
      <c r="E1230" s="41"/>
      <c r="F1230" s="104" t="s">
        <v>877</v>
      </c>
      <c r="G1230" s="275"/>
      <c r="H1230" s="45"/>
      <c r="I1230" s="108" t="s">
        <v>823</v>
      </c>
      <c r="J1230" s="291"/>
      <c r="K1230" s="42"/>
      <c r="L1230" s="42"/>
      <c r="M1230" s="42"/>
      <c r="N1230" s="42"/>
      <c r="O1230" s="42"/>
      <c r="P1230" s="42"/>
      <c r="Q1230" s="42"/>
      <c r="R1230" s="42"/>
      <c r="S1230" s="42"/>
      <c r="T1230" s="42"/>
      <c r="U1230" s="42"/>
      <c r="V1230" s="42"/>
    </row>
    <row r="1231" spans="1:22" ht="15" customHeight="1" x14ac:dyDescent="0.25">
      <c r="A1231" s="41" t="s">
        <v>321</v>
      </c>
      <c r="B1231" s="163">
        <v>2525822100</v>
      </c>
      <c r="C1231" s="41">
        <v>31111</v>
      </c>
      <c r="D1231" s="43" t="s">
        <v>1401</v>
      </c>
      <c r="E1231" s="41" t="s">
        <v>1011</v>
      </c>
      <c r="F1231" s="43" t="s">
        <v>1123</v>
      </c>
      <c r="G1231" s="275" t="s">
        <v>341</v>
      </c>
      <c r="H1231" s="45" t="s">
        <v>437</v>
      </c>
      <c r="I1231" s="109" t="s">
        <v>824</v>
      </c>
      <c r="J1231" s="291">
        <v>100000</v>
      </c>
      <c r="K1231" s="309">
        <f t="shared" ref="K1231" si="3047">J1231/12</f>
        <v>8333.3333333333339</v>
      </c>
      <c r="L1231" s="309">
        <f t="shared" ref="L1231" si="3048">J1231/12</f>
        <v>8333.3333333333339</v>
      </c>
      <c r="M1231" s="309">
        <f t="shared" ref="M1231" si="3049">J1231/12</f>
        <v>8333.3333333333339</v>
      </c>
      <c r="N1231" s="309">
        <f t="shared" ref="N1231" si="3050">J1231/12</f>
        <v>8333.3333333333339</v>
      </c>
      <c r="O1231" s="309">
        <f t="shared" ref="O1231" si="3051">J1231/12</f>
        <v>8333.3333333333339</v>
      </c>
      <c r="P1231" s="309">
        <f t="shared" ref="P1231" si="3052">J1231/12</f>
        <v>8333.3333333333339</v>
      </c>
      <c r="Q1231" s="309">
        <f t="shared" ref="Q1231" si="3053">J1231/12</f>
        <v>8333.3333333333339</v>
      </c>
      <c r="R1231" s="309">
        <f t="shared" ref="R1231" si="3054">J1231/12</f>
        <v>8333.3333333333339</v>
      </c>
      <c r="S1231" s="309">
        <f t="shared" ref="S1231" si="3055">J1231/12</f>
        <v>8333.3333333333339</v>
      </c>
      <c r="T1231" s="309">
        <f t="shared" ref="T1231" si="3056">J1231/12</f>
        <v>8333.3333333333339</v>
      </c>
      <c r="U1231" s="309">
        <f t="shared" ref="U1231" si="3057">J1231/12</f>
        <v>8333.3333333333339</v>
      </c>
      <c r="V1231" s="309">
        <f t="shared" ref="V1231" si="3058">J1231/12</f>
        <v>8333.3333333333339</v>
      </c>
    </row>
    <row r="1232" spans="1:22" ht="15" customHeight="1" x14ac:dyDescent="0.25">
      <c r="A1232" s="41"/>
      <c r="B1232" s="163"/>
      <c r="C1232" s="41"/>
      <c r="D1232" s="43"/>
      <c r="E1232" s="41"/>
      <c r="F1232" s="104" t="s">
        <v>811</v>
      </c>
      <c r="G1232" s="275"/>
      <c r="H1232" s="45"/>
      <c r="I1232" s="108" t="s">
        <v>812</v>
      </c>
      <c r="J1232" s="291"/>
      <c r="K1232" s="42"/>
      <c r="L1232" s="42"/>
      <c r="M1232" s="42"/>
      <c r="N1232" s="42"/>
      <c r="O1232" s="42"/>
      <c r="P1232" s="42"/>
      <c r="Q1232" s="42"/>
      <c r="R1232" s="42"/>
      <c r="S1232" s="42"/>
      <c r="T1232" s="42"/>
      <c r="U1232" s="42"/>
      <c r="V1232" s="42"/>
    </row>
    <row r="1233" spans="1:22" ht="15" customHeight="1" x14ac:dyDescent="0.25">
      <c r="A1233" s="41"/>
      <c r="B1233" s="163"/>
      <c r="C1233" s="41"/>
      <c r="D1233" s="43"/>
      <c r="E1233" s="41"/>
      <c r="F1233" s="104" t="s">
        <v>959</v>
      </c>
      <c r="G1233" s="275"/>
      <c r="H1233" s="45"/>
      <c r="I1233" s="108" t="s">
        <v>1019</v>
      </c>
      <c r="J1233" s="291"/>
      <c r="K1233" s="42"/>
      <c r="L1233" s="42"/>
      <c r="M1233" s="42"/>
      <c r="N1233" s="42"/>
      <c r="O1233" s="42"/>
      <c r="P1233" s="42"/>
      <c r="Q1233" s="42"/>
      <c r="R1233" s="42"/>
      <c r="S1233" s="42"/>
      <c r="T1233" s="42"/>
      <c r="U1233" s="42"/>
      <c r="V1233" s="42"/>
    </row>
    <row r="1234" spans="1:22" ht="15" customHeight="1" x14ac:dyDescent="0.25">
      <c r="A1234" s="41" t="s">
        <v>321</v>
      </c>
      <c r="B1234" s="163">
        <v>2525822100</v>
      </c>
      <c r="C1234" s="41">
        <v>31111</v>
      </c>
      <c r="D1234" s="43" t="s">
        <v>1401</v>
      </c>
      <c r="E1234" s="41" t="s">
        <v>1011</v>
      </c>
      <c r="F1234" s="43" t="s">
        <v>1178</v>
      </c>
      <c r="G1234" s="275" t="s">
        <v>341</v>
      </c>
      <c r="H1234" s="45" t="s">
        <v>437</v>
      </c>
      <c r="I1234" s="109" t="s">
        <v>961</v>
      </c>
      <c r="J1234" s="291">
        <v>50000</v>
      </c>
      <c r="K1234" s="309">
        <f t="shared" ref="K1234" si="3059">J1234/12</f>
        <v>4166.666666666667</v>
      </c>
      <c r="L1234" s="309">
        <f t="shared" ref="L1234" si="3060">J1234/12</f>
        <v>4166.666666666667</v>
      </c>
      <c r="M1234" s="309">
        <f t="shared" ref="M1234" si="3061">J1234/12</f>
        <v>4166.666666666667</v>
      </c>
      <c r="N1234" s="309">
        <f t="shared" ref="N1234" si="3062">J1234/12</f>
        <v>4166.666666666667</v>
      </c>
      <c r="O1234" s="309">
        <f t="shared" ref="O1234" si="3063">J1234/12</f>
        <v>4166.666666666667</v>
      </c>
      <c r="P1234" s="309">
        <f t="shared" ref="P1234" si="3064">J1234/12</f>
        <v>4166.666666666667</v>
      </c>
      <c r="Q1234" s="309">
        <f t="shared" ref="Q1234" si="3065">J1234/12</f>
        <v>4166.666666666667</v>
      </c>
      <c r="R1234" s="309">
        <f t="shared" ref="R1234" si="3066">J1234/12</f>
        <v>4166.666666666667</v>
      </c>
      <c r="S1234" s="309">
        <f t="shared" ref="S1234" si="3067">J1234/12</f>
        <v>4166.666666666667</v>
      </c>
      <c r="T1234" s="309">
        <f t="shared" ref="T1234" si="3068">J1234/12</f>
        <v>4166.666666666667</v>
      </c>
      <c r="U1234" s="309">
        <f t="shared" ref="U1234" si="3069">J1234/12</f>
        <v>4166.666666666667</v>
      </c>
      <c r="V1234" s="309">
        <f t="shared" ref="V1234" si="3070">J1234/12</f>
        <v>4166.666666666667</v>
      </c>
    </row>
    <row r="1235" spans="1:22" ht="24.95" customHeight="1" x14ac:dyDescent="0.25">
      <c r="A1235" s="41"/>
      <c r="B1235" s="163"/>
      <c r="C1235" s="41"/>
      <c r="D1235" s="43"/>
      <c r="E1235" s="41"/>
      <c r="F1235" s="104" t="s">
        <v>879</v>
      </c>
      <c r="G1235" s="275"/>
      <c r="H1235" s="45"/>
      <c r="I1235" s="108" t="s">
        <v>826</v>
      </c>
      <c r="J1235" s="291"/>
      <c r="K1235" s="42"/>
      <c r="L1235" s="42"/>
      <c r="M1235" s="42"/>
      <c r="N1235" s="42"/>
      <c r="O1235" s="42"/>
      <c r="P1235" s="42"/>
      <c r="Q1235" s="42"/>
      <c r="R1235" s="42"/>
      <c r="S1235" s="42"/>
      <c r="T1235" s="42"/>
      <c r="U1235" s="42"/>
      <c r="V1235" s="42"/>
    </row>
    <row r="1236" spans="1:22" ht="15" customHeight="1" x14ac:dyDescent="0.25">
      <c r="A1236" s="41" t="s">
        <v>321</v>
      </c>
      <c r="B1236" s="163">
        <v>2525822100</v>
      </c>
      <c r="C1236" s="41">
        <v>31111</v>
      </c>
      <c r="D1236" s="43" t="s">
        <v>1401</v>
      </c>
      <c r="E1236" s="41" t="s">
        <v>1011</v>
      </c>
      <c r="F1236" s="43" t="s">
        <v>1100</v>
      </c>
      <c r="G1236" s="275" t="s">
        <v>341</v>
      </c>
      <c r="H1236" s="45" t="s">
        <v>437</v>
      </c>
      <c r="I1236" s="109" t="s">
        <v>827</v>
      </c>
      <c r="J1236" s="291">
        <v>150000</v>
      </c>
      <c r="K1236" s="309">
        <f t="shared" ref="K1236" si="3071">J1236/12</f>
        <v>12500</v>
      </c>
      <c r="L1236" s="309">
        <f t="shared" ref="L1236" si="3072">J1236/12</f>
        <v>12500</v>
      </c>
      <c r="M1236" s="309">
        <f t="shared" ref="M1236" si="3073">J1236/12</f>
        <v>12500</v>
      </c>
      <c r="N1236" s="309">
        <f t="shared" ref="N1236" si="3074">J1236/12</f>
        <v>12500</v>
      </c>
      <c r="O1236" s="309">
        <f t="shared" ref="O1236" si="3075">J1236/12</f>
        <v>12500</v>
      </c>
      <c r="P1236" s="309">
        <f t="shared" ref="P1236" si="3076">J1236/12</f>
        <v>12500</v>
      </c>
      <c r="Q1236" s="309">
        <f t="shared" ref="Q1236" si="3077">J1236/12</f>
        <v>12500</v>
      </c>
      <c r="R1236" s="309">
        <f t="shared" ref="R1236" si="3078">J1236/12</f>
        <v>12500</v>
      </c>
      <c r="S1236" s="309">
        <f t="shared" ref="S1236" si="3079">J1236/12</f>
        <v>12500</v>
      </c>
      <c r="T1236" s="309">
        <f t="shared" ref="T1236" si="3080">J1236/12</f>
        <v>12500</v>
      </c>
      <c r="U1236" s="309">
        <f t="shared" ref="U1236" si="3081">J1236/12</f>
        <v>12500</v>
      </c>
      <c r="V1236" s="309">
        <f t="shared" ref="V1236" si="3082">J1236/12</f>
        <v>12500</v>
      </c>
    </row>
    <row r="1237" spans="1:22" ht="15" customHeight="1" x14ac:dyDescent="0.25">
      <c r="A1237" s="41"/>
      <c r="B1237" s="163"/>
      <c r="C1237" s="41"/>
      <c r="D1237" s="43"/>
      <c r="E1237" s="41"/>
      <c r="F1237" s="43"/>
      <c r="G1237" s="275"/>
      <c r="H1237" s="45"/>
      <c r="I1237" s="157" t="s">
        <v>810</v>
      </c>
      <c r="J1237" s="323"/>
      <c r="K1237" s="321"/>
      <c r="L1237" s="321"/>
      <c r="M1237" s="321"/>
      <c r="N1237" s="321"/>
      <c r="O1237" s="321"/>
      <c r="P1237" s="321"/>
      <c r="Q1237" s="321"/>
      <c r="R1237" s="321"/>
      <c r="S1237" s="321"/>
      <c r="T1237" s="321"/>
      <c r="U1237" s="321"/>
      <c r="V1237" s="321"/>
    </row>
    <row r="1238" spans="1:22" ht="15" customHeight="1" x14ac:dyDescent="0.25">
      <c r="A1238" s="41"/>
      <c r="B1238" s="163"/>
      <c r="C1238" s="41"/>
      <c r="D1238" s="43"/>
      <c r="E1238" s="41"/>
      <c r="F1238" s="104" t="s">
        <v>811</v>
      </c>
      <c r="G1238" s="275"/>
      <c r="H1238" s="45"/>
      <c r="I1238" s="108" t="s">
        <v>812</v>
      </c>
      <c r="J1238" s="291"/>
      <c r="K1238" s="42"/>
      <c r="L1238" s="42"/>
      <c r="M1238" s="42"/>
      <c r="N1238" s="42"/>
      <c r="O1238" s="42"/>
      <c r="P1238" s="42"/>
      <c r="Q1238" s="42"/>
      <c r="R1238" s="42"/>
      <c r="S1238" s="42"/>
      <c r="T1238" s="42"/>
      <c r="U1238" s="42"/>
      <c r="V1238" s="42"/>
    </row>
    <row r="1239" spans="1:22" ht="15" customHeight="1" x14ac:dyDescent="0.25">
      <c r="A1239" s="41"/>
      <c r="B1239" s="163"/>
      <c r="C1239" s="41"/>
      <c r="D1239" s="43"/>
      <c r="E1239" s="41"/>
      <c r="F1239" s="104" t="s">
        <v>501</v>
      </c>
      <c r="G1239" s="275"/>
      <c r="H1239" s="45"/>
      <c r="I1239" s="108" t="s">
        <v>813</v>
      </c>
      <c r="J1239" s="291"/>
      <c r="K1239" s="42"/>
      <c r="L1239" s="42"/>
      <c r="M1239" s="42"/>
      <c r="N1239" s="42"/>
      <c r="O1239" s="42"/>
      <c r="P1239" s="42"/>
      <c r="Q1239" s="42"/>
      <c r="R1239" s="42"/>
      <c r="S1239" s="42"/>
      <c r="T1239" s="42"/>
      <c r="U1239" s="42"/>
      <c r="V1239" s="42"/>
    </row>
    <row r="1240" spans="1:22" ht="15" customHeight="1" x14ac:dyDescent="0.25">
      <c r="A1240" s="41" t="s">
        <v>321</v>
      </c>
      <c r="B1240" s="163">
        <v>2525822100</v>
      </c>
      <c r="C1240" s="41">
        <v>31111</v>
      </c>
      <c r="D1240" s="43" t="s">
        <v>1401</v>
      </c>
      <c r="E1240" s="41" t="s">
        <v>1011</v>
      </c>
      <c r="F1240" s="43" t="s">
        <v>1080</v>
      </c>
      <c r="G1240" s="275" t="s">
        <v>341</v>
      </c>
      <c r="H1240" s="45" t="s">
        <v>437</v>
      </c>
      <c r="I1240" s="109" t="s">
        <v>814</v>
      </c>
      <c r="J1240" s="291">
        <v>41202737.950000003</v>
      </c>
      <c r="K1240" s="309">
        <f t="shared" ref="K1240:K1242" si="3083">J1240/12</f>
        <v>3433561.4958333336</v>
      </c>
      <c r="L1240" s="309">
        <f t="shared" ref="L1240:L1242" si="3084">J1240/12</f>
        <v>3433561.4958333336</v>
      </c>
      <c r="M1240" s="309">
        <f t="shared" ref="M1240:M1242" si="3085">J1240/12</f>
        <v>3433561.4958333336</v>
      </c>
      <c r="N1240" s="309">
        <f t="shared" ref="N1240:N1242" si="3086">J1240/12</f>
        <v>3433561.4958333336</v>
      </c>
      <c r="O1240" s="309">
        <f t="shared" ref="O1240:O1242" si="3087">J1240/12</f>
        <v>3433561.4958333336</v>
      </c>
      <c r="P1240" s="309">
        <f t="shared" ref="P1240:P1242" si="3088">J1240/12</f>
        <v>3433561.4958333336</v>
      </c>
      <c r="Q1240" s="309">
        <f t="shared" ref="Q1240:Q1242" si="3089">J1240/12</f>
        <v>3433561.4958333336</v>
      </c>
      <c r="R1240" s="309">
        <f t="shared" ref="R1240:R1242" si="3090">J1240/12</f>
        <v>3433561.4958333336</v>
      </c>
      <c r="S1240" s="309">
        <f t="shared" ref="S1240:S1242" si="3091">J1240/12</f>
        <v>3433561.4958333336</v>
      </c>
      <c r="T1240" s="309">
        <f t="shared" ref="T1240:T1242" si="3092">J1240/12</f>
        <v>3433561.4958333336</v>
      </c>
      <c r="U1240" s="309">
        <f t="shared" ref="U1240:U1242" si="3093">J1240/12</f>
        <v>3433561.4958333336</v>
      </c>
      <c r="V1240" s="309">
        <f t="shared" ref="V1240:V1242" si="3094">J1240/12</f>
        <v>3433561.4958333336</v>
      </c>
    </row>
    <row r="1241" spans="1:22" ht="15" customHeight="1" x14ac:dyDescent="0.25">
      <c r="A1241" s="41" t="s">
        <v>321</v>
      </c>
      <c r="B1241" s="163">
        <v>2525822100</v>
      </c>
      <c r="C1241" s="41">
        <v>31111</v>
      </c>
      <c r="D1241" s="43" t="s">
        <v>1401</v>
      </c>
      <c r="E1241" s="41" t="s">
        <v>1011</v>
      </c>
      <c r="F1241" s="43" t="s">
        <v>1312</v>
      </c>
      <c r="G1241" s="275" t="s">
        <v>341</v>
      </c>
      <c r="H1241" s="45" t="s">
        <v>437</v>
      </c>
      <c r="I1241" s="109" t="s">
        <v>815</v>
      </c>
      <c r="J1241" s="291">
        <v>27000000</v>
      </c>
      <c r="K1241" s="309">
        <f t="shared" si="3083"/>
        <v>2250000</v>
      </c>
      <c r="L1241" s="309">
        <f t="shared" si="3084"/>
        <v>2250000</v>
      </c>
      <c r="M1241" s="309">
        <f t="shared" si="3085"/>
        <v>2250000</v>
      </c>
      <c r="N1241" s="309">
        <f t="shared" si="3086"/>
        <v>2250000</v>
      </c>
      <c r="O1241" s="309">
        <f t="shared" si="3087"/>
        <v>2250000</v>
      </c>
      <c r="P1241" s="309">
        <f t="shared" si="3088"/>
        <v>2250000</v>
      </c>
      <c r="Q1241" s="309">
        <f t="shared" si="3089"/>
        <v>2250000</v>
      </c>
      <c r="R1241" s="309">
        <f t="shared" si="3090"/>
        <v>2250000</v>
      </c>
      <c r="S1241" s="309">
        <f t="shared" si="3091"/>
        <v>2250000</v>
      </c>
      <c r="T1241" s="309">
        <f t="shared" si="3092"/>
        <v>2250000</v>
      </c>
      <c r="U1241" s="309">
        <f t="shared" si="3093"/>
        <v>2250000</v>
      </c>
      <c r="V1241" s="309">
        <f t="shared" si="3094"/>
        <v>2250000</v>
      </c>
    </row>
    <row r="1242" spans="1:22" ht="15" customHeight="1" x14ac:dyDescent="0.25">
      <c r="A1242" s="41"/>
      <c r="B1242" s="163"/>
      <c r="C1242" s="41"/>
      <c r="D1242" s="43"/>
      <c r="E1242" s="41"/>
      <c r="F1242" s="43"/>
      <c r="G1242" s="275"/>
      <c r="H1242" s="45"/>
      <c r="I1242" s="148" t="s">
        <v>807</v>
      </c>
      <c r="J1242" s="298">
        <f>SUM(J1173:J1241)</f>
        <v>90808869.999452055</v>
      </c>
      <c r="K1242" s="319">
        <f t="shared" si="3083"/>
        <v>7567405.8332876712</v>
      </c>
      <c r="L1242" s="319">
        <f t="shared" si="3084"/>
        <v>7567405.8332876712</v>
      </c>
      <c r="M1242" s="319">
        <f t="shared" si="3085"/>
        <v>7567405.8332876712</v>
      </c>
      <c r="N1242" s="319">
        <f t="shared" si="3086"/>
        <v>7567405.8332876712</v>
      </c>
      <c r="O1242" s="319">
        <f t="shared" si="3087"/>
        <v>7567405.8332876712</v>
      </c>
      <c r="P1242" s="319">
        <f t="shared" si="3088"/>
        <v>7567405.8332876712</v>
      </c>
      <c r="Q1242" s="319">
        <f t="shared" si="3089"/>
        <v>7567405.8332876712</v>
      </c>
      <c r="R1242" s="319">
        <f t="shared" si="3090"/>
        <v>7567405.8332876712</v>
      </c>
      <c r="S1242" s="319">
        <f t="shared" si="3091"/>
        <v>7567405.8332876712</v>
      </c>
      <c r="T1242" s="319">
        <f t="shared" si="3092"/>
        <v>7567405.8332876712</v>
      </c>
      <c r="U1242" s="319">
        <f t="shared" si="3093"/>
        <v>7567405.8332876712</v>
      </c>
      <c r="V1242" s="319">
        <f t="shared" si="3094"/>
        <v>7567405.8332876712</v>
      </c>
    </row>
    <row r="1243" spans="1:22" ht="15" customHeight="1" x14ac:dyDescent="0.25">
      <c r="A1243" s="156" t="s">
        <v>1316</v>
      </c>
      <c r="B1243" s="51"/>
      <c r="C1243" s="13"/>
      <c r="D1243" s="39"/>
      <c r="E1243" s="13"/>
      <c r="F1243" s="13"/>
      <c r="G1243" s="277"/>
      <c r="H1243" s="40"/>
      <c r="I1243" s="55"/>
      <c r="J1243" s="325"/>
      <c r="K1243" s="314"/>
      <c r="L1243" s="314"/>
      <c r="M1243" s="314"/>
      <c r="N1243" s="314"/>
      <c r="O1243" s="314"/>
      <c r="P1243" s="314"/>
      <c r="Q1243" s="314"/>
      <c r="R1243" s="314"/>
      <c r="S1243" s="314"/>
      <c r="T1243" s="314"/>
      <c r="U1243" s="314"/>
      <c r="V1243" s="314"/>
    </row>
    <row r="1244" spans="1:22" ht="15" customHeight="1" x14ac:dyDescent="0.25">
      <c r="A1244" s="41"/>
      <c r="B1244" s="42"/>
      <c r="C1244" s="42"/>
      <c r="D1244" s="42"/>
      <c r="E1244" s="42"/>
      <c r="F1244" s="146" t="s">
        <v>892</v>
      </c>
      <c r="G1244" s="275"/>
      <c r="H1244" s="158"/>
      <c r="I1244" s="112" t="s">
        <v>894</v>
      </c>
      <c r="J1244" s="303"/>
      <c r="K1244" s="42"/>
      <c r="L1244" s="42"/>
      <c r="M1244" s="42"/>
      <c r="N1244" s="42"/>
      <c r="O1244" s="42"/>
      <c r="P1244" s="42"/>
      <c r="Q1244" s="42"/>
      <c r="R1244" s="42"/>
      <c r="S1244" s="42"/>
      <c r="T1244" s="42"/>
      <c r="U1244" s="42"/>
      <c r="V1244" s="42"/>
    </row>
    <row r="1245" spans="1:22" ht="15" customHeight="1" x14ac:dyDescent="0.25">
      <c r="A1245" s="41"/>
      <c r="B1245" s="42"/>
      <c r="C1245" s="42"/>
      <c r="D1245" s="42"/>
      <c r="E1245" s="42"/>
      <c r="F1245" s="147">
        <v>4400</v>
      </c>
      <c r="G1245" s="275"/>
      <c r="H1245" s="158"/>
      <c r="I1245" s="112" t="s">
        <v>899</v>
      </c>
      <c r="J1245" s="304"/>
      <c r="K1245" s="42"/>
      <c r="L1245" s="42"/>
      <c r="M1245" s="42"/>
      <c r="N1245" s="42"/>
      <c r="O1245" s="42"/>
      <c r="P1245" s="42"/>
      <c r="Q1245" s="42"/>
      <c r="R1245" s="42"/>
      <c r="S1245" s="42"/>
      <c r="T1245" s="42"/>
      <c r="U1245" s="42"/>
      <c r="V1245" s="42"/>
    </row>
    <row r="1246" spans="1:22" ht="15" customHeight="1" x14ac:dyDescent="0.25">
      <c r="A1246" s="41" t="s">
        <v>321</v>
      </c>
      <c r="B1246" s="160">
        <v>2624911100</v>
      </c>
      <c r="C1246" s="41">
        <v>31111</v>
      </c>
      <c r="D1246" s="41">
        <v>3418</v>
      </c>
      <c r="E1246" s="41" t="s">
        <v>1323</v>
      </c>
      <c r="F1246" s="147">
        <v>4411</v>
      </c>
      <c r="G1246" s="275" t="s">
        <v>855</v>
      </c>
      <c r="H1246" s="45" t="s">
        <v>356</v>
      </c>
      <c r="I1246" s="112" t="s">
        <v>901</v>
      </c>
      <c r="J1246" s="305">
        <f>J1247</f>
        <v>63999.7</v>
      </c>
      <c r="K1246" s="313">
        <f t="shared" ref="K1246:K1247" si="3095">J1246/12</f>
        <v>5333.3083333333334</v>
      </c>
      <c r="L1246" s="313">
        <f t="shared" ref="L1246:L1247" si="3096">J1246/12</f>
        <v>5333.3083333333334</v>
      </c>
      <c r="M1246" s="313">
        <f t="shared" ref="M1246:M1247" si="3097">J1246/12</f>
        <v>5333.3083333333334</v>
      </c>
      <c r="N1246" s="313">
        <f t="shared" ref="N1246:N1247" si="3098">J1246/12</f>
        <v>5333.3083333333334</v>
      </c>
      <c r="O1246" s="313">
        <f t="shared" ref="O1246:O1247" si="3099">J1246/12</f>
        <v>5333.3083333333334</v>
      </c>
      <c r="P1246" s="313">
        <f t="shared" ref="P1246:P1247" si="3100">J1246/12</f>
        <v>5333.3083333333334</v>
      </c>
      <c r="Q1246" s="313">
        <f t="shared" ref="Q1246:Q1247" si="3101">J1246/12</f>
        <v>5333.3083333333334</v>
      </c>
      <c r="R1246" s="313">
        <f t="shared" ref="R1246:R1247" si="3102">J1246/12</f>
        <v>5333.3083333333334</v>
      </c>
      <c r="S1246" s="313">
        <f t="shared" ref="S1246:S1247" si="3103">J1246/12</f>
        <v>5333.3083333333334</v>
      </c>
      <c r="T1246" s="313">
        <f t="shared" ref="T1246:T1247" si="3104">J1246/12</f>
        <v>5333.3083333333334</v>
      </c>
      <c r="U1246" s="313">
        <f t="shared" ref="U1246:U1247" si="3105">J1246/12</f>
        <v>5333.3083333333334</v>
      </c>
      <c r="V1246" s="313">
        <f t="shared" ref="V1246:V1247" si="3106">J1246/12</f>
        <v>5333.3083333333334</v>
      </c>
    </row>
    <row r="1247" spans="1:22" ht="39.950000000000003" customHeight="1" x14ac:dyDescent="0.25">
      <c r="A1247" s="41"/>
      <c r="B1247" s="42"/>
      <c r="C1247" s="42"/>
      <c r="D1247" s="41"/>
      <c r="E1247" s="42"/>
      <c r="F1247" s="8" t="s">
        <v>324</v>
      </c>
      <c r="G1247" s="275"/>
      <c r="H1247" s="166"/>
      <c r="I1247" s="111" t="s">
        <v>1317</v>
      </c>
      <c r="J1247" s="297">
        <v>63999.7</v>
      </c>
      <c r="K1247" s="309">
        <f t="shared" si="3095"/>
        <v>5333.3083333333334</v>
      </c>
      <c r="L1247" s="309">
        <f t="shared" si="3096"/>
        <v>5333.3083333333334</v>
      </c>
      <c r="M1247" s="309">
        <f t="shared" si="3097"/>
        <v>5333.3083333333334</v>
      </c>
      <c r="N1247" s="309">
        <f t="shared" si="3098"/>
        <v>5333.3083333333334</v>
      </c>
      <c r="O1247" s="309">
        <f t="shared" si="3099"/>
        <v>5333.3083333333334</v>
      </c>
      <c r="P1247" s="309">
        <f t="shared" si="3100"/>
        <v>5333.3083333333334</v>
      </c>
      <c r="Q1247" s="309">
        <f t="shared" si="3101"/>
        <v>5333.3083333333334</v>
      </c>
      <c r="R1247" s="309">
        <f t="shared" si="3102"/>
        <v>5333.3083333333334</v>
      </c>
      <c r="S1247" s="309">
        <f t="shared" si="3103"/>
        <v>5333.3083333333334</v>
      </c>
      <c r="T1247" s="309">
        <f t="shared" si="3104"/>
        <v>5333.3083333333334</v>
      </c>
      <c r="U1247" s="309">
        <f t="shared" si="3105"/>
        <v>5333.3083333333334</v>
      </c>
      <c r="V1247" s="309">
        <f t="shared" si="3106"/>
        <v>5333.3083333333334</v>
      </c>
    </row>
    <row r="1248" spans="1:22" ht="15" customHeight="1" x14ac:dyDescent="0.25">
      <c r="A1248" s="41"/>
      <c r="B1248" s="42"/>
      <c r="C1248" s="42"/>
      <c r="D1248" s="41"/>
      <c r="E1248" s="42"/>
      <c r="F1248" s="146" t="s">
        <v>990</v>
      </c>
      <c r="G1248" s="275"/>
      <c r="H1248" s="166"/>
      <c r="I1248" s="112" t="s">
        <v>991</v>
      </c>
      <c r="J1248" s="303"/>
      <c r="K1248" s="42"/>
      <c r="L1248" s="42"/>
      <c r="M1248" s="42"/>
      <c r="N1248" s="42"/>
      <c r="O1248" s="42"/>
      <c r="P1248" s="42"/>
      <c r="Q1248" s="42"/>
      <c r="R1248" s="42"/>
      <c r="S1248" s="42"/>
      <c r="T1248" s="42"/>
      <c r="U1248" s="42"/>
      <c r="V1248" s="42"/>
    </row>
    <row r="1249" spans="1:22" ht="15" customHeight="1" x14ac:dyDescent="0.25">
      <c r="A1249" s="41"/>
      <c r="B1249" s="42"/>
      <c r="C1249" s="42"/>
      <c r="D1249" s="41"/>
      <c r="E1249" s="42"/>
      <c r="F1249" s="147">
        <v>5100</v>
      </c>
      <c r="G1249" s="275"/>
      <c r="H1249" s="166"/>
      <c r="I1249" s="112" t="s">
        <v>1318</v>
      </c>
      <c r="J1249" s="304"/>
      <c r="K1249" s="42"/>
      <c r="L1249" s="42"/>
      <c r="M1249" s="42"/>
      <c r="N1249" s="42"/>
      <c r="O1249" s="42"/>
      <c r="P1249" s="42"/>
      <c r="Q1249" s="42"/>
      <c r="R1249" s="42"/>
      <c r="S1249" s="42"/>
      <c r="T1249" s="42"/>
      <c r="U1249" s="42"/>
      <c r="V1249" s="42"/>
    </row>
    <row r="1250" spans="1:22" ht="15" customHeight="1" x14ac:dyDescent="0.25">
      <c r="A1250" s="41" t="s">
        <v>321</v>
      </c>
      <c r="B1250" s="160">
        <v>2624911100</v>
      </c>
      <c r="C1250" s="41">
        <v>31111</v>
      </c>
      <c r="D1250" s="41">
        <v>3418</v>
      </c>
      <c r="E1250" s="41" t="s">
        <v>435</v>
      </c>
      <c r="F1250" s="147">
        <v>5191</v>
      </c>
      <c r="G1250" s="275" t="s">
        <v>913</v>
      </c>
      <c r="H1250" s="166" t="s">
        <v>351</v>
      </c>
      <c r="I1250" s="112" t="s">
        <v>995</v>
      </c>
      <c r="J1250" s="305">
        <f>SUM(J1251:J1252)</f>
        <v>597050</v>
      </c>
      <c r="K1250" s="313">
        <f t="shared" ref="K1250:K1252" si="3107">J1250/12</f>
        <v>49754.166666666664</v>
      </c>
      <c r="L1250" s="313">
        <f t="shared" ref="L1250:L1252" si="3108">J1250/12</f>
        <v>49754.166666666664</v>
      </c>
      <c r="M1250" s="313">
        <f t="shared" ref="M1250:M1252" si="3109">J1250/12</f>
        <v>49754.166666666664</v>
      </c>
      <c r="N1250" s="313">
        <f t="shared" ref="N1250:N1252" si="3110">J1250/12</f>
        <v>49754.166666666664</v>
      </c>
      <c r="O1250" s="313">
        <f t="shared" ref="O1250:O1252" si="3111">J1250/12</f>
        <v>49754.166666666664</v>
      </c>
      <c r="P1250" s="313">
        <f t="shared" ref="P1250:P1252" si="3112">J1250/12</f>
        <v>49754.166666666664</v>
      </c>
      <c r="Q1250" s="313">
        <f t="shared" ref="Q1250:Q1252" si="3113">J1250/12</f>
        <v>49754.166666666664</v>
      </c>
      <c r="R1250" s="313">
        <f t="shared" ref="R1250:R1252" si="3114">J1250/12</f>
        <v>49754.166666666664</v>
      </c>
      <c r="S1250" s="313">
        <f t="shared" ref="S1250:S1252" si="3115">J1250/12</f>
        <v>49754.166666666664</v>
      </c>
      <c r="T1250" s="313">
        <f t="shared" ref="T1250:T1252" si="3116">J1250/12</f>
        <v>49754.166666666664</v>
      </c>
      <c r="U1250" s="313">
        <f t="shared" ref="U1250:U1252" si="3117">J1250/12</f>
        <v>49754.166666666664</v>
      </c>
      <c r="V1250" s="313">
        <f t="shared" ref="V1250:V1252" si="3118">J1250/12</f>
        <v>49754.166666666664</v>
      </c>
    </row>
    <row r="1251" spans="1:22" ht="24.95" customHeight="1" x14ac:dyDescent="0.25">
      <c r="A1251" s="41"/>
      <c r="B1251" s="42"/>
      <c r="C1251" s="42"/>
      <c r="D1251" s="41"/>
      <c r="E1251" s="42"/>
      <c r="F1251" s="8" t="s">
        <v>324</v>
      </c>
      <c r="G1251" s="275"/>
      <c r="H1251" s="166"/>
      <c r="I1251" s="111" t="s">
        <v>1319</v>
      </c>
      <c r="J1251" s="297">
        <v>347050</v>
      </c>
      <c r="K1251" s="309">
        <f t="shared" si="3107"/>
        <v>28920.833333333332</v>
      </c>
      <c r="L1251" s="309">
        <f t="shared" si="3108"/>
        <v>28920.833333333332</v>
      </c>
      <c r="M1251" s="309">
        <f t="shared" si="3109"/>
        <v>28920.833333333332</v>
      </c>
      <c r="N1251" s="309">
        <f t="shared" si="3110"/>
        <v>28920.833333333332</v>
      </c>
      <c r="O1251" s="309">
        <f t="shared" si="3111"/>
        <v>28920.833333333332</v>
      </c>
      <c r="P1251" s="309">
        <f t="shared" si="3112"/>
        <v>28920.833333333332</v>
      </c>
      <c r="Q1251" s="309">
        <f t="shared" si="3113"/>
        <v>28920.833333333332</v>
      </c>
      <c r="R1251" s="309">
        <f t="shared" si="3114"/>
        <v>28920.833333333332</v>
      </c>
      <c r="S1251" s="309">
        <f t="shared" si="3115"/>
        <v>28920.833333333332</v>
      </c>
      <c r="T1251" s="309">
        <f t="shared" si="3116"/>
        <v>28920.833333333332</v>
      </c>
      <c r="U1251" s="309">
        <f t="shared" si="3117"/>
        <v>28920.833333333332</v>
      </c>
      <c r="V1251" s="309">
        <f t="shared" si="3118"/>
        <v>28920.833333333332</v>
      </c>
    </row>
    <row r="1252" spans="1:22" ht="24.95" customHeight="1" x14ac:dyDescent="0.25">
      <c r="A1252" s="41"/>
      <c r="B1252" s="42"/>
      <c r="C1252" s="42"/>
      <c r="D1252" s="41"/>
      <c r="E1252" s="42"/>
      <c r="F1252" s="8" t="s">
        <v>333</v>
      </c>
      <c r="G1252" s="275"/>
      <c r="H1252" s="166"/>
      <c r="I1252" s="111" t="s">
        <v>1320</v>
      </c>
      <c r="J1252" s="297">
        <v>250000</v>
      </c>
      <c r="K1252" s="309">
        <f t="shared" si="3107"/>
        <v>20833.333333333332</v>
      </c>
      <c r="L1252" s="309">
        <f t="shared" si="3108"/>
        <v>20833.333333333332</v>
      </c>
      <c r="M1252" s="309">
        <f t="shared" si="3109"/>
        <v>20833.333333333332</v>
      </c>
      <c r="N1252" s="309">
        <f t="shared" si="3110"/>
        <v>20833.333333333332</v>
      </c>
      <c r="O1252" s="309">
        <f t="shared" si="3111"/>
        <v>20833.333333333332</v>
      </c>
      <c r="P1252" s="309">
        <f t="shared" si="3112"/>
        <v>20833.333333333332</v>
      </c>
      <c r="Q1252" s="309">
        <f t="shared" si="3113"/>
        <v>20833.333333333332</v>
      </c>
      <c r="R1252" s="309">
        <f t="shared" si="3114"/>
        <v>20833.333333333332</v>
      </c>
      <c r="S1252" s="309">
        <f t="shared" si="3115"/>
        <v>20833.333333333332</v>
      </c>
      <c r="T1252" s="309">
        <f t="shared" si="3116"/>
        <v>20833.333333333332</v>
      </c>
      <c r="U1252" s="309">
        <f t="shared" si="3117"/>
        <v>20833.333333333332</v>
      </c>
      <c r="V1252" s="309">
        <f t="shared" si="3118"/>
        <v>20833.333333333332</v>
      </c>
    </row>
    <row r="1253" spans="1:22" ht="15" customHeight="1" x14ac:dyDescent="0.25">
      <c r="A1253" s="41"/>
      <c r="B1253" s="42"/>
      <c r="C1253" s="42"/>
      <c r="D1253" s="41"/>
      <c r="E1253" s="42"/>
      <c r="F1253" s="146" t="s">
        <v>1296</v>
      </c>
      <c r="G1253" s="275"/>
      <c r="H1253" s="166"/>
      <c r="I1253" s="112" t="s">
        <v>1250</v>
      </c>
      <c r="J1253" s="303"/>
      <c r="K1253" s="42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</row>
    <row r="1254" spans="1:22" ht="15" customHeight="1" x14ac:dyDescent="0.25">
      <c r="A1254" s="41"/>
      <c r="B1254" s="42"/>
      <c r="C1254" s="42"/>
      <c r="D1254" s="41"/>
      <c r="E1254" s="42"/>
      <c r="F1254" s="147">
        <v>6100</v>
      </c>
      <c r="G1254" s="275"/>
      <c r="H1254" s="166"/>
      <c r="I1254" s="112" t="s">
        <v>1251</v>
      </c>
      <c r="J1254" s="304"/>
      <c r="K1254" s="42"/>
      <c r="L1254" s="42"/>
      <c r="M1254" s="42"/>
      <c r="N1254" s="42"/>
      <c r="O1254" s="42"/>
      <c r="P1254" s="42"/>
      <c r="Q1254" s="42"/>
      <c r="R1254" s="42"/>
      <c r="S1254" s="42"/>
      <c r="T1254" s="42"/>
      <c r="U1254" s="42"/>
      <c r="V1254" s="42"/>
    </row>
    <row r="1255" spans="1:22" ht="15" customHeight="1" x14ac:dyDescent="0.25">
      <c r="A1255" s="41" t="s">
        <v>321</v>
      </c>
      <c r="B1255" s="160">
        <v>2624911100</v>
      </c>
      <c r="C1255" s="41">
        <v>31111</v>
      </c>
      <c r="D1255" s="41">
        <v>3418</v>
      </c>
      <c r="E1255" s="41" t="s">
        <v>435</v>
      </c>
      <c r="F1255" s="147">
        <v>6141</v>
      </c>
      <c r="G1255" s="275" t="s">
        <v>913</v>
      </c>
      <c r="H1255" s="166" t="s">
        <v>351</v>
      </c>
      <c r="I1255" s="112" t="s">
        <v>1321</v>
      </c>
      <c r="J1255" s="305">
        <f>SUM(J1256:J1257)</f>
        <v>1000000</v>
      </c>
      <c r="K1255" s="313">
        <f t="shared" ref="K1255:K1258" si="3119">J1255/12</f>
        <v>83333.333333333328</v>
      </c>
      <c r="L1255" s="313">
        <f t="shared" ref="L1255:L1258" si="3120">J1255/12</f>
        <v>83333.333333333328</v>
      </c>
      <c r="M1255" s="313">
        <f t="shared" ref="M1255:M1258" si="3121">J1255/12</f>
        <v>83333.333333333328</v>
      </c>
      <c r="N1255" s="313">
        <f t="shared" ref="N1255:N1258" si="3122">J1255/12</f>
        <v>83333.333333333328</v>
      </c>
      <c r="O1255" s="313">
        <f t="shared" ref="O1255:O1258" si="3123">J1255/12</f>
        <v>83333.333333333328</v>
      </c>
      <c r="P1255" s="313">
        <f t="shared" ref="P1255:P1258" si="3124">J1255/12</f>
        <v>83333.333333333328</v>
      </c>
      <c r="Q1255" s="313">
        <f t="shared" ref="Q1255:Q1258" si="3125">J1255/12</f>
        <v>83333.333333333328</v>
      </c>
      <c r="R1255" s="313">
        <f t="shared" ref="R1255:R1258" si="3126">J1255/12</f>
        <v>83333.333333333328</v>
      </c>
      <c r="S1255" s="313">
        <f t="shared" ref="S1255:S1258" si="3127">J1255/12</f>
        <v>83333.333333333328</v>
      </c>
      <c r="T1255" s="313">
        <f t="shared" ref="T1255:T1258" si="3128">J1255/12</f>
        <v>83333.333333333328</v>
      </c>
      <c r="U1255" s="313">
        <f t="shared" ref="U1255:U1258" si="3129">J1255/12</f>
        <v>83333.333333333328</v>
      </c>
      <c r="V1255" s="313">
        <f t="shared" ref="V1255:V1258" si="3130">J1255/12</f>
        <v>83333.333333333328</v>
      </c>
    </row>
    <row r="1256" spans="1:22" ht="24.95" customHeight="1" x14ac:dyDescent="0.25">
      <c r="A1256" s="41"/>
      <c r="B1256" s="42"/>
      <c r="C1256" s="42"/>
      <c r="D1256" s="41"/>
      <c r="E1256" s="42"/>
      <c r="F1256" s="8" t="s">
        <v>352</v>
      </c>
      <c r="G1256" s="275"/>
      <c r="H1256" s="166"/>
      <c r="I1256" s="111" t="s">
        <v>1322</v>
      </c>
      <c r="J1256" s="297">
        <v>750000</v>
      </c>
      <c r="K1256" s="309">
        <f t="shared" si="3119"/>
        <v>62500</v>
      </c>
      <c r="L1256" s="309">
        <f t="shared" si="3120"/>
        <v>62500</v>
      </c>
      <c r="M1256" s="309">
        <f t="shared" si="3121"/>
        <v>62500</v>
      </c>
      <c r="N1256" s="309">
        <f t="shared" si="3122"/>
        <v>62500</v>
      </c>
      <c r="O1256" s="309">
        <f t="shared" si="3123"/>
        <v>62500</v>
      </c>
      <c r="P1256" s="309">
        <f t="shared" si="3124"/>
        <v>62500</v>
      </c>
      <c r="Q1256" s="309">
        <f t="shared" si="3125"/>
        <v>62500</v>
      </c>
      <c r="R1256" s="309">
        <f t="shared" si="3126"/>
        <v>62500</v>
      </c>
      <c r="S1256" s="309">
        <f t="shared" si="3127"/>
        <v>62500</v>
      </c>
      <c r="T1256" s="309">
        <f t="shared" si="3128"/>
        <v>62500</v>
      </c>
      <c r="U1256" s="309">
        <f t="shared" si="3129"/>
        <v>62500</v>
      </c>
      <c r="V1256" s="309">
        <f t="shared" si="3130"/>
        <v>62500</v>
      </c>
    </row>
    <row r="1257" spans="1:22" ht="24.95" customHeight="1" x14ac:dyDescent="0.25">
      <c r="A1257" s="41"/>
      <c r="B1257" s="42"/>
      <c r="C1257" s="42"/>
      <c r="D1257" s="41"/>
      <c r="E1257" s="42"/>
      <c r="F1257" s="8" t="s">
        <v>352</v>
      </c>
      <c r="G1257" s="275"/>
      <c r="H1257" s="166"/>
      <c r="I1257" s="111" t="s">
        <v>1322</v>
      </c>
      <c r="J1257" s="297">
        <v>250000</v>
      </c>
      <c r="K1257" s="309">
        <f t="shared" si="3119"/>
        <v>20833.333333333332</v>
      </c>
      <c r="L1257" s="309">
        <f t="shared" si="3120"/>
        <v>20833.333333333332</v>
      </c>
      <c r="M1257" s="309">
        <f t="shared" si="3121"/>
        <v>20833.333333333332</v>
      </c>
      <c r="N1257" s="309">
        <f t="shared" si="3122"/>
        <v>20833.333333333332</v>
      </c>
      <c r="O1257" s="309">
        <f t="shared" si="3123"/>
        <v>20833.333333333332</v>
      </c>
      <c r="P1257" s="309">
        <f t="shared" si="3124"/>
        <v>20833.333333333332</v>
      </c>
      <c r="Q1257" s="309">
        <f t="shared" si="3125"/>
        <v>20833.333333333332</v>
      </c>
      <c r="R1257" s="309">
        <f t="shared" si="3126"/>
        <v>20833.333333333332</v>
      </c>
      <c r="S1257" s="309">
        <f t="shared" si="3127"/>
        <v>20833.333333333332</v>
      </c>
      <c r="T1257" s="309">
        <f t="shared" si="3128"/>
        <v>20833.333333333332</v>
      </c>
      <c r="U1257" s="309">
        <f t="shared" si="3129"/>
        <v>20833.333333333332</v>
      </c>
      <c r="V1257" s="309">
        <f t="shared" si="3130"/>
        <v>20833.333333333332</v>
      </c>
    </row>
    <row r="1258" spans="1:22" ht="15" customHeight="1" x14ac:dyDescent="0.25">
      <c r="A1258" s="41"/>
      <c r="B1258" s="42"/>
      <c r="C1258" s="42"/>
      <c r="D1258" s="41"/>
      <c r="E1258" s="42"/>
      <c r="F1258" s="42"/>
      <c r="G1258" s="275"/>
      <c r="H1258" s="166"/>
      <c r="I1258" s="148" t="s">
        <v>1324</v>
      </c>
      <c r="J1258" s="298">
        <f>SUM(J1244:J1257)-J1246-J1250-J1255</f>
        <v>1661049.6999999997</v>
      </c>
      <c r="K1258" s="319">
        <f t="shared" si="3119"/>
        <v>138420.80833333332</v>
      </c>
      <c r="L1258" s="319">
        <f t="shared" si="3120"/>
        <v>138420.80833333332</v>
      </c>
      <c r="M1258" s="319">
        <f t="shared" si="3121"/>
        <v>138420.80833333332</v>
      </c>
      <c r="N1258" s="319">
        <f t="shared" si="3122"/>
        <v>138420.80833333332</v>
      </c>
      <c r="O1258" s="319">
        <f t="shared" si="3123"/>
        <v>138420.80833333332</v>
      </c>
      <c r="P1258" s="319">
        <f t="shared" si="3124"/>
        <v>138420.80833333332</v>
      </c>
      <c r="Q1258" s="319">
        <f t="shared" si="3125"/>
        <v>138420.80833333332</v>
      </c>
      <c r="R1258" s="319">
        <f t="shared" si="3126"/>
        <v>138420.80833333332</v>
      </c>
      <c r="S1258" s="319">
        <f t="shared" si="3127"/>
        <v>138420.80833333332</v>
      </c>
      <c r="T1258" s="319">
        <f t="shared" si="3128"/>
        <v>138420.80833333332</v>
      </c>
      <c r="U1258" s="319">
        <f t="shared" si="3129"/>
        <v>138420.80833333332</v>
      </c>
      <c r="V1258" s="319">
        <f t="shared" si="3130"/>
        <v>138420.80833333332</v>
      </c>
    </row>
    <row r="1259" spans="1:22" ht="15" customHeight="1" x14ac:dyDescent="0.25">
      <c r="A1259" s="156" t="s">
        <v>1325</v>
      </c>
      <c r="B1259" s="51"/>
      <c r="C1259" s="13"/>
      <c r="D1259" s="39"/>
      <c r="E1259" s="13"/>
      <c r="F1259" s="13"/>
      <c r="G1259" s="277"/>
      <c r="H1259" s="40"/>
      <c r="I1259" s="55"/>
      <c r="J1259" s="13"/>
      <c r="K1259" s="314"/>
      <c r="L1259" s="314"/>
      <c r="M1259" s="314"/>
      <c r="N1259" s="314"/>
      <c r="O1259" s="314"/>
      <c r="P1259" s="314"/>
      <c r="Q1259" s="314"/>
      <c r="R1259" s="314"/>
      <c r="S1259" s="314"/>
      <c r="T1259" s="314"/>
      <c r="U1259" s="314"/>
      <c r="V1259" s="314"/>
    </row>
    <row r="1260" spans="1:22" ht="15" customHeight="1" x14ac:dyDescent="0.25">
      <c r="A1260" s="41"/>
      <c r="B1260" s="42"/>
      <c r="C1260" s="42"/>
      <c r="D1260" s="41"/>
      <c r="E1260" s="42"/>
      <c r="F1260" s="44">
        <v>6000</v>
      </c>
      <c r="G1260" s="275"/>
      <c r="H1260" s="166"/>
      <c r="I1260" s="112" t="s">
        <v>1250</v>
      </c>
      <c r="J1260" s="306"/>
      <c r="K1260" s="42"/>
      <c r="L1260" s="42"/>
      <c r="M1260" s="42"/>
      <c r="N1260" s="42"/>
      <c r="O1260" s="42"/>
      <c r="P1260" s="42"/>
      <c r="Q1260" s="42"/>
      <c r="R1260" s="42"/>
      <c r="S1260" s="42"/>
      <c r="T1260" s="42"/>
      <c r="U1260" s="42"/>
      <c r="V1260" s="42"/>
    </row>
    <row r="1261" spans="1:22" ht="15" customHeight="1" x14ac:dyDescent="0.25">
      <c r="A1261" s="41"/>
      <c r="B1261" s="42"/>
      <c r="C1261" s="42"/>
      <c r="D1261" s="41"/>
      <c r="E1261" s="42"/>
      <c r="F1261" s="44">
        <v>6100</v>
      </c>
      <c r="G1261" s="275"/>
      <c r="H1261" s="166"/>
      <c r="I1261" s="112" t="s">
        <v>1251</v>
      </c>
      <c r="J1261" s="306"/>
      <c r="K1261" s="42"/>
      <c r="L1261" s="42"/>
      <c r="M1261" s="42"/>
      <c r="N1261" s="42"/>
      <c r="O1261" s="42"/>
      <c r="P1261" s="42"/>
      <c r="Q1261" s="42"/>
      <c r="R1261" s="42"/>
      <c r="S1261" s="42"/>
      <c r="T1261" s="42"/>
      <c r="U1261" s="42"/>
      <c r="V1261" s="42"/>
    </row>
    <row r="1262" spans="1:22" ht="15" customHeight="1" x14ac:dyDescent="0.25">
      <c r="A1262" s="41" t="s">
        <v>321</v>
      </c>
      <c r="B1262" s="175">
        <v>2625911100</v>
      </c>
      <c r="C1262" s="41">
        <v>31111</v>
      </c>
      <c r="D1262" s="41">
        <v>3420</v>
      </c>
      <c r="E1262" s="41" t="s">
        <v>435</v>
      </c>
      <c r="F1262" s="44">
        <v>6141</v>
      </c>
      <c r="G1262" s="275" t="s">
        <v>913</v>
      </c>
      <c r="H1262" s="166" t="s">
        <v>356</v>
      </c>
      <c r="I1262" s="112" t="s">
        <v>1252</v>
      </c>
      <c r="J1262" s="292">
        <f>J1263</f>
        <v>25522786</v>
      </c>
      <c r="K1262" s="313">
        <f t="shared" ref="K1262:K1264" si="3131">J1262/12</f>
        <v>2126898.8333333335</v>
      </c>
      <c r="L1262" s="313">
        <f t="shared" ref="L1262:L1264" si="3132">J1262/12</f>
        <v>2126898.8333333335</v>
      </c>
      <c r="M1262" s="313">
        <f t="shared" ref="M1262:M1264" si="3133">J1262/12</f>
        <v>2126898.8333333335</v>
      </c>
      <c r="N1262" s="313">
        <f t="shared" ref="N1262:N1264" si="3134">J1262/12</f>
        <v>2126898.8333333335</v>
      </c>
      <c r="O1262" s="313">
        <f t="shared" ref="O1262:O1264" si="3135">J1262/12</f>
        <v>2126898.8333333335</v>
      </c>
      <c r="P1262" s="313">
        <f t="shared" ref="P1262:P1264" si="3136">J1262/12</f>
        <v>2126898.8333333335</v>
      </c>
      <c r="Q1262" s="313">
        <f t="shared" ref="Q1262:Q1264" si="3137">J1262/12</f>
        <v>2126898.8333333335</v>
      </c>
      <c r="R1262" s="313">
        <f t="shared" ref="R1262:R1264" si="3138">J1262/12</f>
        <v>2126898.8333333335</v>
      </c>
      <c r="S1262" s="313">
        <f t="shared" ref="S1262:S1264" si="3139">J1262/12</f>
        <v>2126898.8333333335</v>
      </c>
      <c r="T1262" s="313">
        <f t="shared" ref="T1262:T1264" si="3140">J1262/12</f>
        <v>2126898.8333333335</v>
      </c>
      <c r="U1262" s="313">
        <f t="shared" ref="U1262:U1264" si="3141">J1262/12</f>
        <v>2126898.8333333335</v>
      </c>
      <c r="V1262" s="313">
        <f t="shared" ref="V1262:V1264" si="3142">J1262/12</f>
        <v>2126898.8333333335</v>
      </c>
    </row>
    <row r="1263" spans="1:22" ht="15" customHeight="1" x14ac:dyDescent="0.25">
      <c r="A1263" s="41"/>
      <c r="B1263" s="42"/>
      <c r="C1263" s="42"/>
      <c r="D1263" s="41"/>
      <c r="E1263" s="42"/>
      <c r="F1263" s="8" t="s">
        <v>324</v>
      </c>
      <c r="G1263" s="275"/>
      <c r="H1263" s="166"/>
      <c r="I1263" s="109" t="s">
        <v>1326</v>
      </c>
      <c r="J1263" s="291">
        <v>25522786</v>
      </c>
      <c r="K1263" s="309">
        <f t="shared" si="3131"/>
        <v>2126898.8333333335</v>
      </c>
      <c r="L1263" s="309">
        <f t="shared" si="3132"/>
        <v>2126898.8333333335</v>
      </c>
      <c r="M1263" s="309">
        <f t="shared" si="3133"/>
        <v>2126898.8333333335</v>
      </c>
      <c r="N1263" s="309">
        <f t="shared" si="3134"/>
        <v>2126898.8333333335</v>
      </c>
      <c r="O1263" s="309">
        <f t="shared" si="3135"/>
        <v>2126898.8333333335</v>
      </c>
      <c r="P1263" s="309">
        <f t="shared" si="3136"/>
        <v>2126898.8333333335</v>
      </c>
      <c r="Q1263" s="309">
        <f t="shared" si="3137"/>
        <v>2126898.8333333335</v>
      </c>
      <c r="R1263" s="309">
        <f t="shared" si="3138"/>
        <v>2126898.8333333335</v>
      </c>
      <c r="S1263" s="309">
        <f t="shared" si="3139"/>
        <v>2126898.8333333335</v>
      </c>
      <c r="T1263" s="309">
        <f t="shared" si="3140"/>
        <v>2126898.8333333335</v>
      </c>
      <c r="U1263" s="309">
        <f t="shared" si="3141"/>
        <v>2126898.8333333335</v>
      </c>
      <c r="V1263" s="309">
        <f t="shared" si="3142"/>
        <v>2126898.8333333335</v>
      </c>
    </row>
    <row r="1264" spans="1:22" ht="15" customHeight="1" x14ac:dyDescent="0.25">
      <c r="A1264" s="41"/>
      <c r="B1264" s="42"/>
      <c r="C1264" s="42"/>
      <c r="D1264" s="41"/>
      <c r="E1264" s="42"/>
      <c r="F1264" s="42"/>
      <c r="G1264" s="275"/>
      <c r="H1264" s="166"/>
      <c r="I1264" s="148" t="s">
        <v>1327</v>
      </c>
      <c r="J1264" s="298">
        <f>SUM(J1260:J1263)-J1262</f>
        <v>25522786</v>
      </c>
      <c r="K1264" s="319">
        <f t="shared" si="3131"/>
        <v>2126898.8333333335</v>
      </c>
      <c r="L1264" s="319">
        <f t="shared" si="3132"/>
        <v>2126898.8333333335</v>
      </c>
      <c r="M1264" s="319">
        <f t="shared" si="3133"/>
        <v>2126898.8333333335</v>
      </c>
      <c r="N1264" s="319">
        <f t="shared" si="3134"/>
        <v>2126898.8333333335</v>
      </c>
      <c r="O1264" s="319">
        <f t="shared" si="3135"/>
        <v>2126898.8333333335</v>
      </c>
      <c r="P1264" s="319">
        <f t="shared" si="3136"/>
        <v>2126898.8333333335</v>
      </c>
      <c r="Q1264" s="319">
        <f t="shared" si="3137"/>
        <v>2126898.8333333335</v>
      </c>
      <c r="R1264" s="319">
        <f t="shared" si="3138"/>
        <v>2126898.8333333335</v>
      </c>
      <c r="S1264" s="319">
        <f t="shared" si="3139"/>
        <v>2126898.8333333335</v>
      </c>
      <c r="T1264" s="319">
        <f t="shared" si="3140"/>
        <v>2126898.8333333335</v>
      </c>
      <c r="U1264" s="319">
        <f t="shared" si="3141"/>
        <v>2126898.8333333335</v>
      </c>
      <c r="V1264" s="319">
        <f t="shared" si="3142"/>
        <v>2126898.8333333335</v>
      </c>
    </row>
    <row r="1265" spans="1:22" ht="15" customHeight="1" x14ac:dyDescent="0.25">
      <c r="A1265" s="156" t="s">
        <v>1328</v>
      </c>
      <c r="B1265" s="51"/>
      <c r="C1265" s="13"/>
      <c r="D1265" s="39"/>
      <c r="E1265" s="13"/>
      <c r="F1265" s="13"/>
      <c r="G1265" s="277"/>
      <c r="H1265" s="40"/>
      <c r="I1265" s="55"/>
      <c r="J1265" s="13"/>
      <c r="K1265" s="314"/>
      <c r="L1265" s="314"/>
      <c r="M1265" s="314"/>
      <c r="N1265" s="314"/>
      <c r="O1265" s="314"/>
      <c r="P1265" s="314"/>
      <c r="Q1265" s="314"/>
      <c r="R1265" s="314"/>
      <c r="S1265" s="314"/>
      <c r="T1265" s="314"/>
      <c r="U1265" s="314"/>
      <c r="V1265" s="314"/>
    </row>
    <row r="1266" spans="1:22" ht="15" customHeight="1" x14ac:dyDescent="0.25">
      <c r="A1266" s="41"/>
      <c r="B1266" s="42"/>
      <c r="C1266" s="42"/>
      <c r="D1266" s="41"/>
      <c r="E1266" s="42"/>
      <c r="F1266" s="44"/>
      <c r="G1266" s="275"/>
      <c r="H1266" s="166"/>
      <c r="I1266" s="167" t="s">
        <v>1329</v>
      </c>
      <c r="J1266" s="324"/>
      <c r="K1266" s="321"/>
      <c r="L1266" s="321"/>
      <c r="M1266" s="321"/>
      <c r="N1266" s="321"/>
      <c r="O1266" s="321"/>
      <c r="P1266" s="321"/>
      <c r="Q1266" s="321"/>
      <c r="R1266" s="321"/>
      <c r="S1266" s="321"/>
      <c r="T1266" s="321"/>
      <c r="U1266" s="321"/>
      <c r="V1266" s="321"/>
    </row>
    <row r="1267" spans="1:22" ht="15" customHeight="1" x14ac:dyDescent="0.25">
      <c r="A1267" s="41"/>
      <c r="B1267" s="42"/>
      <c r="C1267" s="42"/>
      <c r="D1267" s="41"/>
      <c r="E1267" s="42"/>
      <c r="F1267" s="44">
        <v>6000</v>
      </c>
      <c r="G1267" s="275"/>
      <c r="H1267" s="166"/>
      <c r="I1267" s="112" t="s">
        <v>1250</v>
      </c>
      <c r="J1267" s="307"/>
      <c r="K1267" s="42"/>
      <c r="L1267" s="42"/>
      <c r="M1267" s="42"/>
      <c r="N1267" s="42"/>
      <c r="O1267" s="42"/>
      <c r="P1267" s="42"/>
      <c r="Q1267" s="42"/>
      <c r="R1267" s="42"/>
      <c r="S1267" s="42"/>
      <c r="T1267" s="42"/>
      <c r="U1267" s="42"/>
      <c r="V1267" s="42"/>
    </row>
    <row r="1268" spans="1:22" ht="15" customHeight="1" x14ac:dyDescent="0.25">
      <c r="A1268" s="41"/>
      <c r="B1268" s="42"/>
      <c r="C1268" s="42"/>
      <c r="D1268" s="41"/>
      <c r="E1268" s="42"/>
      <c r="F1268" s="44">
        <v>6100</v>
      </c>
      <c r="G1268" s="275"/>
      <c r="H1268" s="166"/>
      <c r="I1268" s="112" t="s">
        <v>1251</v>
      </c>
      <c r="J1268" s="303"/>
      <c r="K1268" s="42"/>
      <c r="L1268" s="42"/>
      <c r="M1268" s="42"/>
      <c r="N1268" s="42"/>
      <c r="O1268" s="42"/>
      <c r="P1268" s="42"/>
      <c r="Q1268" s="42"/>
      <c r="R1268" s="42"/>
      <c r="S1268" s="42"/>
      <c r="T1268" s="42"/>
      <c r="U1268" s="42"/>
      <c r="V1268" s="42"/>
    </row>
    <row r="1269" spans="1:22" ht="15" customHeight="1" x14ac:dyDescent="0.25">
      <c r="A1269" s="41" t="s">
        <v>321</v>
      </c>
      <c r="B1269" s="168">
        <v>2524910100</v>
      </c>
      <c r="C1269" s="41">
        <v>31111</v>
      </c>
      <c r="D1269" s="41">
        <v>3419</v>
      </c>
      <c r="E1269" s="41" t="s">
        <v>415</v>
      </c>
      <c r="F1269" s="44">
        <v>6141</v>
      </c>
      <c r="G1269" s="275" t="s">
        <v>913</v>
      </c>
      <c r="H1269" s="166" t="s">
        <v>351</v>
      </c>
      <c r="I1269" s="112" t="s">
        <v>1252</v>
      </c>
      <c r="J1269" s="305">
        <f>SUM(J1270:J1274)</f>
        <v>3017721.59</v>
      </c>
      <c r="K1269" s="309">
        <f t="shared" ref="K1269:K1274" si="3143">J1269/12</f>
        <v>251476.79916666666</v>
      </c>
      <c r="L1269" s="309">
        <f t="shared" ref="L1269:L1274" si="3144">J1269/12</f>
        <v>251476.79916666666</v>
      </c>
      <c r="M1269" s="309">
        <f t="shared" ref="M1269:M1274" si="3145">J1269/12</f>
        <v>251476.79916666666</v>
      </c>
      <c r="N1269" s="309">
        <f t="shared" ref="N1269:N1274" si="3146">J1269/12</f>
        <v>251476.79916666666</v>
      </c>
      <c r="O1269" s="309">
        <f t="shared" ref="O1269:O1274" si="3147">J1269/12</f>
        <v>251476.79916666666</v>
      </c>
      <c r="P1269" s="309">
        <f t="shared" ref="P1269:P1274" si="3148">J1269/12</f>
        <v>251476.79916666666</v>
      </c>
      <c r="Q1269" s="309">
        <f t="shared" ref="Q1269:Q1274" si="3149">J1269/12</f>
        <v>251476.79916666666</v>
      </c>
      <c r="R1269" s="309">
        <f t="shared" ref="R1269:R1274" si="3150">J1269/12</f>
        <v>251476.79916666666</v>
      </c>
      <c r="S1269" s="309">
        <f t="shared" ref="S1269:S1274" si="3151">J1269/12</f>
        <v>251476.79916666666</v>
      </c>
      <c r="T1269" s="309">
        <f t="shared" ref="T1269:T1274" si="3152">J1269/12</f>
        <v>251476.79916666666</v>
      </c>
      <c r="U1269" s="309">
        <f t="shared" ref="U1269:U1274" si="3153">J1269/12</f>
        <v>251476.79916666666</v>
      </c>
      <c r="V1269" s="309">
        <f t="shared" ref="V1269:V1274" si="3154">J1269/12</f>
        <v>251476.79916666666</v>
      </c>
    </row>
    <row r="1270" spans="1:22" ht="24.95" customHeight="1" x14ac:dyDescent="0.25">
      <c r="A1270" s="41"/>
      <c r="B1270" s="42"/>
      <c r="C1270" s="42"/>
      <c r="D1270" s="41"/>
      <c r="E1270" s="42"/>
      <c r="F1270" s="43" t="s">
        <v>324</v>
      </c>
      <c r="G1270" s="275"/>
      <c r="H1270" s="166"/>
      <c r="I1270" s="111" t="s">
        <v>1330</v>
      </c>
      <c r="J1270" s="297">
        <v>718056.4</v>
      </c>
      <c r="K1270" s="309">
        <f t="shared" si="3143"/>
        <v>59838.033333333333</v>
      </c>
      <c r="L1270" s="309">
        <f t="shared" si="3144"/>
        <v>59838.033333333333</v>
      </c>
      <c r="M1270" s="309">
        <f t="shared" si="3145"/>
        <v>59838.033333333333</v>
      </c>
      <c r="N1270" s="309">
        <f t="shared" si="3146"/>
        <v>59838.033333333333</v>
      </c>
      <c r="O1270" s="309">
        <f t="shared" si="3147"/>
        <v>59838.033333333333</v>
      </c>
      <c r="P1270" s="309">
        <f t="shared" si="3148"/>
        <v>59838.033333333333</v>
      </c>
      <c r="Q1270" s="309">
        <f t="shared" si="3149"/>
        <v>59838.033333333333</v>
      </c>
      <c r="R1270" s="309">
        <f t="shared" si="3150"/>
        <v>59838.033333333333</v>
      </c>
      <c r="S1270" s="309">
        <f t="shared" si="3151"/>
        <v>59838.033333333333</v>
      </c>
      <c r="T1270" s="309">
        <f t="shared" si="3152"/>
        <v>59838.033333333333</v>
      </c>
      <c r="U1270" s="309">
        <f t="shared" si="3153"/>
        <v>59838.033333333333</v>
      </c>
      <c r="V1270" s="309">
        <f t="shared" si="3154"/>
        <v>59838.033333333333</v>
      </c>
    </row>
    <row r="1271" spans="1:22" ht="39.950000000000003" customHeight="1" x14ac:dyDescent="0.25">
      <c r="A1271" s="41"/>
      <c r="B1271" s="42"/>
      <c r="C1271" s="42"/>
      <c r="D1271" s="41"/>
      <c r="E1271" s="42"/>
      <c r="F1271" s="43" t="s">
        <v>333</v>
      </c>
      <c r="G1271" s="275"/>
      <c r="H1271" s="166"/>
      <c r="I1271" s="111" t="s">
        <v>1331</v>
      </c>
      <c r="J1271" s="297">
        <v>584082.35</v>
      </c>
      <c r="K1271" s="309">
        <f t="shared" si="3143"/>
        <v>48673.529166666667</v>
      </c>
      <c r="L1271" s="309">
        <f t="shared" si="3144"/>
        <v>48673.529166666667</v>
      </c>
      <c r="M1271" s="309">
        <f t="shared" si="3145"/>
        <v>48673.529166666667</v>
      </c>
      <c r="N1271" s="309">
        <f t="shared" si="3146"/>
        <v>48673.529166666667</v>
      </c>
      <c r="O1271" s="309">
        <f t="shared" si="3147"/>
        <v>48673.529166666667</v>
      </c>
      <c r="P1271" s="309">
        <f t="shared" si="3148"/>
        <v>48673.529166666667</v>
      </c>
      <c r="Q1271" s="309">
        <f t="shared" si="3149"/>
        <v>48673.529166666667</v>
      </c>
      <c r="R1271" s="309">
        <f t="shared" si="3150"/>
        <v>48673.529166666667</v>
      </c>
      <c r="S1271" s="309">
        <f t="shared" si="3151"/>
        <v>48673.529166666667</v>
      </c>
      <c r="T1271" s="309">
        <f t="shared" si="3152"/>
        <v>48673.529166666667</v>
      </c>
      <c r="U1271" s="309">
        <f t="shared" si="3153"/>
        <v>48673.529166666667</v>
      </c>
      <c r="V1271" s="309">
        <f t="shared" si="3154"/>
        <v>48673.529166666667</v>
      </c>
    </row>
    <row r="1272" spans="1:22" ht="39.950000000000003" customHeight="1" x14ac:dyDescent="0.25">
      <c r="A1272" s="41"/>
      <c r="B1272" s="42"/>
      <c r="C1272" s="42"/>
      <c r="D1272" s="41"/>
      <c r="E1272" s="42"/>
      <c r="F1272" s="43" t="s">
        <v>348</v>
      </c>
      <c r="G1272" s="275"/>
      <c r="H1272" s="166"/>
      <c r="I1272" s="111" t="s">
        <v>1332</v>
      </c>
      <c r="J1272" s="297">
        <v>391610.4</v>
      </c>
      <c r="K1272" s="309">
        <f t="shared" si="3143"/>
        <v>32634.2</v>
      </c>
      <c r="L1272" s="309">
        <f t="shared" si="3144"/>
        <v>32634.2</v>
      </c>
      <c r="M1272" s="309">
        <f t="shared" si="3145"/>
        <v>32634.2</v>
      </c>
      <c r="N1272" s="309">
        <f t="shared" si="3146"/>
        <v>32634.2</v>
      </c>
      <c r="O1272" s="309">
        <f t="shared" si="3147"/>
        <v>32634.2</v>
      </c>
      <c r="P1272" s="309">
        <f t="shared" si="3148"/>
        <v>32634.2</v>
      </c>
      <c r="Q1272" s="309">
        <f t="shared" si="3149"/>
        <v>32634.2</v>
      </c>
      <c r="R1272" s="309">
        <f t="shared" si="3150"/>
        <v>32634.2</v>
      </c>
      <c r="S1272" s="309">
        <f t="shared" si="3151"/>
        <v>32634.2</v>
      </c>
      <c r="T1272" s="309">
        <f t="shared" si="3152"/>
        <v>32634.2</v>
      </c>
      <c r="U1272" s="309">
        <f t="shared" si="3153"/>
        <v>32634.2</v>
      </c>
      <c r="V1272" s="309">
        <f t="shared" si="3154"/>
        <v>32634.2</v>
      </c>
    </row>
    <row r="1273" spans="1:22" ht="39.950000000000003" customHeight="1" x14ac:dyDescent="0.25">
      <c r="A1273" s="41"/>
      <c r="B1273" s="42"/>
      <c r="C1273" s="42"/>
      <c r="D1273" s="41"/>
      <c r="E1273" s="42"/>
      <c r="F1273" s="43" t="s">
        <v>347</v>
      </c>
      <c r="G1273" s="275"/>
      <c r="H1273" s="166"/>
      <c r="I1273" s="111" t="s">
        <v>1333</v>
      </c>
      <c r="J1273" s="297">
        <v>181001.34</v>
      </c>
      <c r="K1273" s="309">
        <f t="shared" si="3143"/>
        <v>15083.445</v>
      </c>
      <c r="L1273" s="309">
        <f t="shared" si="3144"/>
        <v>15083.445</v>
      </c>
      <c r="M1273" s="309">
        <f t="shared" si="3145"/>
        <v>15083.445</v>
      </c>
      <c r="N1273" s="309">
        <f t="shared" si="3146"/>
        <v>15083.445</v>
      </c>
      <c r="O1273" s="309">
        <f t="shared" si="3147"/>
        <v>15083.445</v>
      </c>
      <c r="P1273" s="309">
        <f t="shared" si="3148"/>
        <v>15083.445</v>
      </c>
      <c r="Q1273" s="309">
        <f t="shared" si="3149"/>
        <v>15083.445</v>
      </c>
      <c r="R1273" s="309">
        <f t="shared" si="3150"/>
        <v>15083.445</v>
      </c>
      <c r="S1273" s="309">
        <f t="shared" si="3151"/>
        <v>15083.445</v>
      </c>
      <c r="T1273" s="309">
        <f t="shared" si="3152"/>
        <v>15083.445</v>
      </c>
      <c r="U1273" s="309">
        <f t="shared" si="3153"/>
        <v>15083.445</v>
      </c>
      <c r="V1273" s="309">
        <f t="shared" si="3154"/>
        <v>15083.445</v>
      </c>
    </row>
    <row r="1274" spans="1:22" ht="39.950000000000003" customHeight="1" x14ac:dyDescent="0.25">
      <c r="A1274" s="41"/>
      <c r="B1274" s="42"/>
      <c r="C1274" s="42"/>
      <c r="D1274" s="41"/>
      <c r="E1274" s="42"/>
      <c r="F1274" s="43" t="s">
        <v>349</v>
      </c>
      <c r="G1274" s="275"/>
      <c r="H1274" s="166"/>
      <c r="I1274" s="111" t="s">
        <v>1334</v>
      </c>
      <c r="J1274" s="297">
        <v>1142971.1000000001</v>
      </c>
      <c r="K1274" s="309">
        <f t="shared" si="3143"/>
        <v>95247.591666666674</v>
      </c>
      <c r="L1274" s="309">
        <f t="shared" si="3144"/>
        <v>95247.591666666674</v>
      </c>
      <c r="M1274" s="309">
        <f t="shared" si="3145"/>
        <v>95247.591666666674</v>
      </c>
      <c r="N1274" s="309">
        <f t="shared" si="3146"/>
        <v>95247.591666666674</v>
      </c>
      <c r="O1274" s="309">
        <f t="shared" si="3147"/>
        <v>95247.591666666674</v>
      </c>
      <c r="P1274" s="309">
        <f t="shared" si="3148"/>
        <v>95247.591666666674</v>
      </c>
      <c r="Q1274" s="309">
        <f t="shared" si="3149"/>
        <v>95247.591666666674</v>
      </c>
      <c r="R1274" s="309">
        <f t="shared" si="3150"/>
        <v>95247.591666666674</v>
      </c>
      <c r="S1274" s="309">
        <f t="shared" si="3151"/>
        <v>95247.591666666674</v>
      </c>
      <c r="T1274" s="309">
        <f t="shared" si="3152"/>
        <v>95247.591666666674</v>
      </c>
      <c r="U1274" s="309">
        <f t="shared" si="3153"/>
        <v>95247.591666666674</v>
      </c>
      <c r="V1274" s="309">
        <f t="shared" si="3154"/>
        <v>95247.591666666674</v>
      </c>
    </row>
    <row r="1275" spans="1:22" ht="15" customHeight="1" x14ac:dyDescent="0.25">
      <c r="A1275" s="41"/>
      <c r="B1275" s="42"/>
      <c r="C1275" s="42"/>
      <c r="D1275" s="41"/>
      <c r="E1275" s="42"/>
      <c r="F1275" s="42"/>
      <c r="G1275" s="275"/>
      <c r="H1275" s="166"/>
      <c r="I1275" s="167" t="s">
        <v>1335</v>
      </c>
      <c r="J1275" s="324"/>
      <c r="K1275" s="321"/>
      <c r="L1275" s="321"/>
      <c r="M1275" s="321"/>
      <c r="N1275" s="321"/>
      <c r="O1275" s="321"/>
      <c r="P1275" s="321"/>
      <c r="Q1275" s="321"/>
      <c r="R1275" s="321"/>
      <c r="S1275" s="321"/>
      <c r="T1275" s="321"/>
      <c r="U1275" s="321"/>
      <c r="V1275" s="321"/>
    </row>
    <row r="1276" spans="1:22" ht="15" customHeight="1" x14ac:dyDescent="0.25">
      <c r="A1276" s="41"/>
      <c r="B1276" s="42"/>
      <c r="C1276" s="42"/>
      <c r="D1276" s="41"/>
      <c r="E1276" s="42"/>
      <c r="F1276" s="44">
        <v>6000</v>
      </c>
      <c r="G1276" s="275"/>
      <c r="H1276" s="166"/>
      <c r="I1276" s="112" t="s">
        <v>1250</v>
      </c>
      <c r="J1276" s="307"/>
      <c r="K1276" s="42"/>
      <c r="L1276" s="42"/>
      <c r="M1276" s="42"/>
      <c r="N1276" s="42"/>
      <c r="O1276" s="42"/>
      <c r="P1276" s="42"/>
      <c r="Q1276" s="42"/>
      <c r="R1276" s="42"/>
      <c r="S1276" s="42"/>
      <c r="T1276" s="42"/>
      <c r="U1276" s="42"/>
      <c r="V1276" s="42"/>
    </row>
    <row r="1277" spans="1:22" ht="15" customHeight="1" x14ac:dyDescent="0.25">
      <c r="A1277" s="41"/>
      <c r="B1277" s="42"/>
      <c r="C1277" s="42"/>
      <c r="D1277" s="41"/>
      <c r="E1277" s="42"/>
      <c r="F1277" s="44">
        <v>6100</v>
      </c>
      <c r="G1277" s="275"/>
      <c r="H1277" s="166"/>
      <c r="I1277" s="112" t="s">
        <v>1251</v>
      </c>
      <c r="J1277" s="303"/>
      <c r="K1277" s="42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</row>
    <row r="1278" spans="1:22" ht="15" customHeight="1" x14ac:dyDescent="0.25">
      <c r="A1278" s="41" t="s">
        <v>321</v>
      </c>
      <c r="B1278" s="168">
        <v>2524910100</v>
      </c>
      <c r="C1278" s="41">
        <v>31111</v>
      </c>
      <c r="D1278" s="41">
        <v>3419</v>
      </c>
      <c r="E1278" s="41" t="s">
        <v>415</v>
      </c>
      <c r="F1278" s="44">
        <v>6141</v>
      </c>
      <c r="G1278" s="275" t="s">
        <v>913</v>
      </c>
      <c r="H1278" s="166" t="s">
        <v>351</v>
      </c>
      <c r="I1278" s="112" t="s">
        <v>1252</v>
      </c>
      <c r="J1278" s="305">
        <f>SUM(J1279:J1286)</f>
        <v>5295504.97</v>
      </c>
      <c r="K1278" s="313">
        <f t="shared" ref="K1278:K1287" si="3155">J1278/12</f>
        <v>441292.08083333331</v>
      </c>
      <c r="L1278" s="313">
        <f t="shared" ref="L1278:L1287" si="3156">J1278/12</f>
        <v>441292.08083333331</v>
      </c>
      <c r="M1278" s="313">
        <f t="shared" ref="M1278:M1287" si="3157">J1278/12</f>
        <v>441292.08083333331</v>
      </c>
      <c r="N1278" s="313">
        <f t="shared" ref="N1278:N1287" si="3158">J1278/12</f>
        <v>441292.08083333331</v>
      </c>
      <c r="O1278" s="313">
        <f t="shared" ref="O1278:O1287" si="3159">J1278/12</f>
        <v>441292.08083333331</v>
      </c>
      <c r="P1278" s="313">
        <f t="shared" ref="P1278:P1287" si="3160">J1278/12</f>
        <v>441292.08083333331</v>
      </c>
      <c r="Q1278" s="313">
        <f t="shared" ref="Q1278:Q1287" si="3161">J1278/12</f>
        <v>441292.08083333331</v>
      </c>
      <c r="R1278" s="313">
        <f t="shared" ref="R1278:R1287" si="3162">J1278/12</f>
        <v>441292.08083333331</v>
      </c>
      <c r="S1278" s="313">
        <f t="shared" ref="S1278:S1287" si="3163">J1278/12</f>
        <v>441292.08083333331</v>
      </c>
      <c r="T1278" s="313">
        <f t="shared" ref="T1278:T1287" si="3164">J1278/12</f>
        <v>441292.08083333331</v>
      </c>
      <c r="U1278" s="313">
        <f t="shared" ref="U1278:U1287" si="3165">J1278/12</f>
        <v>441292.08083333331</v>
      </c>
      <c r="V1278" s="313">
        <f t="shared" ref="V1278:V1287" si="3166">J1278/12</f>
        <v>441292.08083333331</v>
      </c>
    </row>
    <row r="1279" spans="1:22" ht="39.950000000000003" customHeight="1" x14ac:dyDescent="0.25">
      <c r="A1279" s="41"/>
      <c r="B1279" s="42"/>
      <c r="C1279" s="42"/>
      <c r="D1279" s="41"/>
      <c r="E1279" s="42"/>
      <c r="F1279" s="43" t="s">
        <v>324</v>
      </c>
      <c r="G1279" s="275"/>
      <c r="H1279" s="166"/>
      <c r="I1279" s="111" t="s">
        <v>1336</v>
      </c>
      <c r="J1279" s="297">
        <v>308440.74</v>
      </c>
      <c r="K1279" s="309">
        <f t="shared" si="3155"/>
        <v>25703.395</v>
      </c>
      <c r="L1279" s="309">
        <f t="shared" si="3156"/>
        <v>25703.395</v>
      </c>
      <c r="M1279" s="309">
        <f t="shared" si="3157"/>
        <v>25703.395</v>
      </c>
      <c r="N1279" s="309">
        <f t="shared" si="3158"/>
        <v>25703.395</v>
      </c>
      <c r="O1279" s="309">
        <f t="shared" si="3159"/>
        <v>25703.395</v>
      </c>
      <c r="P1279" s="309">
        <f t="shared" si="3160"/>
        <v>25703.395</v>
      </c>
      <c r="Q1279" s="309">
        <f t="shared" si="3161"/>
        <v>25703.395</v>
      </c>
      <c r="R1279" s="309">
        <f t="shared" si="3162"/>
        <v>25703.395</v>
      </c>
      <c r="S1279" s="309">
        <f t="shared" si="3163"/>
        <v>25703.395</v>
      </c>
      <c r="T1279" s="309">
        <f t="shared" si="3164"/>
        <v>25703.395</v>
      </c>
      <c r="U1279" s="309">
        <f t="shared" si="3165"/>
        <v>25703.395</v>
      </c>
      <c r="V1279" s="309">
        <f t="shared" si="3166"/>
        <v>25703.395</v>
      </c>
    </row>
    <row r="1280" spans="1:22" ht="39.950000000000003" customHeight="1" x14ac:dyDescent="0.25">
      <c r="A1280" s="41"/>
      <c r="B1280" s="42"/>
      <c r="C1280" s="42"/>
      <c r="D1280" s="41"/>
      <c r="E1280" s="42"/>
      <c r="F1280" s="43" t="s">
        <v>333</v>
      </c>
      <c r="G1280" s="275"/>
      <c r="H1280" s="166"/>
      <c r="I1280" s="111" t="s">
        <v>1271</v>
      </c>
      <c r="J1280" s="297">
        <v>167174.42000000001</v>
      </c>
      <c r="K1280" s="309">
        <f t="shared" si="3155"/>
        <v>13931.201666666668</v>
      </c>
      <c r="L1280" s="309">
        <f t="shared" si="3156"/>
        <v>13931.201666666668</v>
      </c>
      <c r="M1280" s="309">
        <f t="shared" si="3157"/>
        <v>13931.201666666668</v>
      </c>
      <c r="N1280" s="309">
        <f t="shared" si="3158"/>
        <v>13931.201666666668</v>
      </c>
      <c r="O1280" s="309">
        <f t="shared" si="3159"/>
        <v>13931.201666666668</v>
      </c>
      <c r="P1280" s="309">
        <f t="shared" si="3160"/>
        <v>13931.201666666668</v>
      </c>
      <c r="Q1280" s="309">
        <f t="shared" si="3161"/>
        <v>13931.201666666668</v>
      </c>
      <c r="R1280" s="309">
        <f t="shared" si="3162"/>
        <v>13931.201666666668</v>
      </c>
      <c r="S1280" s="309">
        <f t="shared" si="3163"/>
        <v>13931.201666666668</v>
      </c>
      <c r="T1280" s="309">
        <f t="shared" si="3164"/>
        <v>13931.201666666668</v>
      </c>
      <c r="U1280" s="309">
        <f t="shared" si="3165"/>
        <v>13931.201666666668</v>
      </c>
      <c r="V1280" s="309">
        <f t="shared" si="3166"/>
        <v>13931.201666666668</v>
      </c>
    </row>
    <row r="1281" spans="1:22" ht="39.950000000000003" customHeight="1" x14ac:dyDescent="0.25">
      <c r="A1281" s="41"/>
      <c r="B1281" s="42"/>
      <c r="C1281" s="42"/>
      <c r="D1281" s="41"/>
      <c r="E1281" s="42"/>
      <c r="F1281" s="43" t="s">
        <v>348</v>
      </c>
      <c r="G1281" s="275"/>
      <c r="H1281" s="166"/>
      <c r="I1281" s="111" t="s">
        <v>1337</v>
      </c>
      <c r="J1281" s="297">
        <v>126084.91</v>
      </c>
      <c r="K1281" s="309">
        <f t="shared" si="3155"/>
        <v>10507.075833333334</v>
      </c>
      <c r="L1281" s="309">
        <f t="shared" si="3156"/>
        <v>10507.075833333334</v>
      </c>
      <c r="M1281" s="309">
        <f t="shared" si="3157"/>
        <v>10507.075833333334</v>
      </c>
      <c r="N1281" s="309">
        <f t="shared" si="3158"/>
        <v>10507.075833333334</v>
      </c>
      <c r="O1281" s="309">
        <f t="shared" si="3159"/>
        <v>10507.075833333334</v>
      </c>
      <c r="P1281" s="309">
        <f t="shared" si="3160"/>
        <v>10507.075833333334</v>
      </c>
      <c r="Q1281" s="309">
        <f t="shared" si="3161"/>
        <v>10507.075833333334</v>
      </c>
      <c r="R1281" s="309">
        <f t="shared" si="3162"/>
        <v>10507.075833333334</v>
      </c>
      <c r="S1281" s="309">
        <f t="shared" si="3163"/>
        <v>10507.075833333334</v>
      </c>
      <c r="T1281" s="309">
        <f t="shared" si="3164"/>
        <v>10507.075833333334</v>
      </c>
      <c r="U1281" s="309">
        <f t="shared" si="3165"/>
        <v>10507.075833333334</v>
      </c>
      <c r="V1281" s="309">
        <f t="shared" si="3166"/>
        <v>10507.075833333334</v>
      </c>
    </row>
    <row r="1282" spans="1:22" ht="39.950000000000003" customHeight="1" x14ac:dyDescent="0.25">
      <c r="A1282" s="41"/>
      <c r="B1282" s="42"/>
      <c r="C1282" s="42"/>
      <c r="D1282" s="41"/>
      <c r="E1282" s="42"/>
      <c r="F1282" s="43" t="s">
        <v>347</v>
      </c>
      <c r="G1282" s="275"/>
      <c r="H1282" s="166"/>
      <c r="I1282" s="111" t="s">
        <v>1338</v>
      </c>
      <c r="J1282" s="297">
        <v>140909.84</v>
      </c>
      <c r="K1282" s="309">
        <f t="shared" si="3155"/>
        <v>11742.486666666666</v>
      </c>
      <c r="L1282" s="309">
        <f t="shared" si="3156"/>
        <v>11742.486666666666</v>
      </c>
      <c r="M1282" s="309">
        <f t="shared" si="3157"/>
        <v>11742.486666666666</v>
      </c>
      <c r="N1282" s="309">
        <f t="shared" si="3158"/>
        <v>11742.486666666666</v>
      </c>
      <c r="O1282" s="309">
        <f t="shared" si="3159"/>
        <v>11742.486666666666</v>
      </c>
      <c r="P1282" s="309">
        <f t="shared" si="3160"/>
        <v>11742.486666666666</v>
      </c>
      <c r="Q1282" s="309">
        <f t="shared" si="3161"/>
        <v>11742.486666666666</v>
      </c>
      <c r="R1282" s="309">
        <f t="shared" si="3162"/>
        <v>11742.486666666666</v>
      </c>
      <c r="S1282" s="309">
        <f t="shared" si="3163"/>
        <v>11742.486666666666</v>
      </c>
      <c r="T1282" s="309">
        <f t="shared" si="3164"/>
        <v>11742.486666666666</v>
      </c>
      <c r="U1282" s="309">
        <f t="shared" si="3165"/>
        <v>11742.486666666666</v>
      </c>
      <c r="V1282" s="309">
        <f t="shared" si="3166"/>
        <v>11742.486666666666</v>
      </c>
    </row>
    <row r="1283" spans="1:22" ht="30" customHeight="1" x14ac:dyDescent="0.25">
      <c r="A1283" s="41"/>
      <c r="B1283" s="42"/>
      <c r="C1283" s="42"/>
      <c r="D1283" s="41"/>
      <c r="E1283" s="42"/>
      <c r="F1283" s="43" t="s">
        <v>349</v>
      </c>
      <c r="G1283" s="275"/>
      <c r="H1283" s="166"/>
      <c r="I1283" s="111" t="s">
        <v>1339</v>
      </c>
      <c r="J1283" s="297">
        <v>177847.8</v>
      </c>
      <c r="K1283" s="309">
        <f t="shared" si="3155"/>
        <v>14820.65</v>
      </c>
      <c r="L1283" s="309">
        <f t="shared" si="3156"/>
        <v>14820.65</v>
      </c>
      <c r="M1283" s="309">
        <f t="shared" si="3157"/>
        <v>14820.65</v>
      </c>
      <c r="N1283" s="309">
        <f t="shared" si="3158"/>
        <v>14820.65</v>
      </c>
      <c r="O1283" s="309">
        <f t="shared" si="3159"/>
        <v>14820.65</v>
      </c>
      <c r="P1283" s="309">
        <f t="shared" si="3160"/>
        <v>14820.65</v>
      </c>
      <c r="Q1283" s="309">
        <f t="shared" si="3161"/>
        <v>14820.65</v>
      </c>
      <c r="R1283" s="309">
        <f t="shared" si="3162"/>
        <v>14820.65</v>
      </c>
      <c r="S1283" s="309">
        <f t="shared" si="3163"/>
        <v>14820.65</v>
      </c>
      <c r="T1283" s="309">
        <f t="shared" si="3164"/>
        <v>14820.65</v>
      </c>
      <c r="U1283" s="309">
        <f t="shared" si="3165"/>
        <v>14820.65</v>
      </c>
      <c r="V1283" s="309">
        <f t="shared" si="3166"/>
        <v>14820.65</v>
      </c>
    </row>
    <row r="1284" spans="1:22" ht="39.950000000000003" customHeight="1" x14ac:dyDescent="0.25">
      <c r="A1284" s="41"/>
      <c r="B1284" s="42"/>
      <c r="C1284" s="42"/>
      <c r="D1284" s="41"/>
      <c r="E1284" s="42"/>
      <c r="F1284" s="43" t="s">
        <v>350</v>
      </c>
      <c r="G1284" s="275"/>
      <c r="H1284" s="166"/>
      <c r="I1284" s="111" t="s">
        <v>1340</v>
      </c>
      <c r="J1284" s="297">
        <v>130665.75</v>
      </c>
      <c r="K1284" s="309">
        <f t="shared" si="3155"/>
        <v>10888.8125</v>
      </c>
      <c r="L1284" s="309">
        <f t="shared" si="3156"/>
        <v>10888.8125</v>
      </c>
      <c r="M1284" s="309">
        <f t="shared" si="3157"/>
        <v>10888.8125</v>
      </c>
      <c r="N1284" s="309">
        <f t="shared" si="3158"/>
        <v>10888.8125</v>
      </c>
      <c r="O1284" s="309">
        <f t="shared" si="3159"/>
        <v>10888.8125</v>
      </c>
      <c r="P1284" s="309">
        <f t="shared" si="3160"/>
        <v>10888.8125</v>
      </c>
      <c r="Q1284" s="309">
        <f t="shared" si="3161"/>
        <v>10888.8125</v>
      </c>
      <c r="R1284" s="309">
        <f t="shared" si="3162"/>
        <v>10888.8125</v>
      </c>
      <c r="S1284" s="309">
        <f t="shared" si="3163"/>
        <v>10888.8125</v>
      </c>
      <c r="T1284" s="309">
        <f t="shared" si="3164"/>
        <v>10888.8125</v>
      </c>
      <c r="U1284" s="309">
        <f t="shared" si="3165"/>
        <v>10888.8125</v>
      </c>
      <c r="V1284" s="309">
        <f t="shared" si="3166"/>
        <v>10888.8125</v>
      </c>
    </row>
    <row r="1285" spans="1:22" ht="30" customHeight="1" x14ac:dyDescent="0.25">
      <c r="A1285" s="41"/>
      <c r="B1285" s="42"/>
      <c r="C1285" s="42"/>
      <c r="D1285" s="41"/>
      <c r="E1285" s="42"/>
      <c r="F1285" s="43" t="s">
        <v>351</v>
      </c>
      <c r="G1285" s="275"/>
      <c r="H1285" s="166"/>
      <c r="I1285" s="111" t="s">
        <v>1341</v>
      </c>
      <c r="J1285" s="297">
        <v>1745622.96</v>
      </c>
      <c r="K1285" s="309">
        <f t="shared" si="3155"/>
        <v>145468.57999999999</v>
      </c>
      <c r="L1285" s="309">
        <f t="shared" si="3156"/>
        <v>145468.57999999999</v>
      </c>
      <c r="M1285" s="309">
        <f t="shared" si="3157"/>
        <v>145468.57999999999</v>
      </c>
      <c r="N1285" s="309">
        <f t="shared" si="3158"/>
        <v>145468.57999999999</v>
      </c>
      <c r="O1285" s="309">
        <f t="shared" si="3159"/>
        <v>145468.57999999999</v>
      </c>
      <c r="P1285" s="309">
        <f t="shared" si="3160"/>
        <v>145468.57999999999</v>
      </c>
      <c r="Q1285" s="309">
        <f t="shared" si="3161"/>
        <v>145468.57999999999</v>
      </c>
      <c r="R1285" s="309">
        <f t="shared" si="3162"/>
        <v>145468.57999999999</v>
      </c>
      <c r="S1285" s="309">
        <f t="shared" si="3163"/>
        <v>145468.57999999999</v>
      </c>
      <c r="T1285" s="309">
        <f t="shared" si="3164"/>
        <v>145468.57999999999</v>
      </c>
      <c r="U1285" s="309">
        <f t="shared" si="3165"/>
        <v>145468.57999999999</v>
      </c>
      <c r="V1285" s="309">
        <f t="shared" si="3166"/>
        <v>145468.57999999999</v>
      </c>
    </row>
    <row r="1286" spans="1:22" ht="39.950000000000003" customHeight="1" x14ac:dyDescent="0.25">
      <c r="A1286" s="41"/>
      <c r="B1286" s="42"/>
      <c r="C1286" s="42"/>
      <c r="D1286" s="41"/>
      <c r="E1286" s="42"/>
      <c r="F1286" s="169" t="s">
        <v>352</v>
      </c>
      <c r="G1286" s="275"/>
      <c r="H1286" s="166"/>
      <c r="I1286" s="111" t="s">
        <v>1287</v>
      </c>
      <c r="J1286" s="297">
        <v>2498758.5499999998</v>
      </c>
      <c r="K1286" s="309">
        <f t="shared" si="3155"/>
        <v>208229.87916666665</v>
      </c>
      <c r="L1286" s="309">
        <f t="shared" si="3156"/>
        <v>208229.87916666665</v>
      </c>
      <c r="M1286" s="309">
        <f t="shared" si="3157"/>
        <v>208229.87916666665</v>
      </c>
      <c r="N1286" s="309">
        <f t="shared" si="3158"/>
        <v>208229.87916666665</v>
      </c>
      <c r="O1286" s="309">
        <f t="shared" si="3159"/>
        <v>208229.87916666665</v>
      </c>
      <c r="P1286" s="309">
        <f t="shared" si="3160"/>
        <v>208229.87916666665</v>
      </c>
      <c r="Q1286" s="309">
        <f t="shared" si="3161"/>
        <v>208229.87916666665</v>
      </c>
      <c r="R1286" s="309">
        <f t="shared" si="3162"/>
        <v>208229.87916666665</v>
      </c>
      <c r="S1286" s="309">
        <f t="shared" si="3163"/>
        <v>208229.87916666665</v>
      </c>
      <c r="T1286" s="309">
        <f t="shared" si="3164"/>
        <v>208229.87916666665</v>
      </c>
      <c r="U1286" s="309">
        <f t="shared" si="3165"/>
        <v>208229.87916666665</v>
      </c>
      <c r="V1286" s="309">
        <f t="shared" si="3166"/>
        <v>208229.87916666665</v>
      </c>
    </row>
    <row r="1287" spans="1:22" ht="15" customHeight="1" x14ac:dyDescent="0.25">
      <c r="A1287" s="41"/>
      <c r="B1287" s="42"/>
      <c r="C1287" s="42"/>
      <c r="D1287" s="41"/>
      <c r="E1287" s="42"/>
      <c r="F1287" s="42"/>
      <c r="G1287" s="275"/>
      <c r="H1287" s="166"/>
      <c r="I1287" s="148" t="s">
        <v>1342</v>
      </c>
      <c r="J1287" s="298">
        <f>SUM(J1266:J1286)-J1278-J1269</f>
        <v>8313226.5600000024</v>
      </c>
      <c r="K1287" s="319">
        <f t="shared" si="3155"/>
        <v>692768.88000000024</v>
      </c>
      <c r="L1287" s="319">
        <f t="shared" si="3156"/>
        <v>692768.88000000024</v>
      </c>
      <c r="M1287" s="319">
        <f t="shared" si="3157"/>
        <v>692768.88000000024</v>
      </c>
      <c r="N1287" s="319">
        <f t="shared" si="3158"/>
        <v>692768.88000000024</v>
      </c>
      <c r="O1287" s="319">
        <f t="shared" si="3159"/>
        <v>692768.88000000024</v>
      </c>
      <c r="P1287" s="319">
        <f t="shared" si="3160"/>
        <v>692768.88000000024</v>
      </c>
      <c r="Q1287" s="319">
        <f t="shared" si="3161"/>
        <v>692768.88000000024</v>
      </c>
      <c r="R1287" s="319">
        <f t="shared" si="3162"/>
        <v>692768.88000000024</v>
      </c>
      <c r="S1287" s="319">
        <f t="shared" si="3163"/>
        <v>692768.88000000024</v>
      </c>
      <c r="T1287" s="319">
        <f t="shared" si="3164"/>
        <v>692768.88000000024</v>
      </c>
      <c r="U1287" s="319">
        <f t="shared" si="3165"/>
        <v>692768.88000000024</v>
      </c>
      <c r="V1287" s="319">
        <f t="shared" si="3166"/>
        <v>692768.88000000024</v>
      </c>
    </row>
    <row r="1288" spans="1:22" ht="9.9499999999999993" customHeight="1" x14ac:dyDescent="0.25">
      <c r="A1288" s="172"/>
      <c r="B1288" s="172"/>
      <c r="C1288" s="172"/>
      <c r="D1288" s="172"/>
      <c r="E1288" s="172"/>
      <c r="F1288" s="172"/>
      <c r="G1288" s="280"/>
      <c r="H1288" s="172"/>
      <c r="I1288" s="171"/>
      <c r="J1288" s="170"/>
    </row>
    <row r="1289" spans="1:22" ht="18" customHeight="1" x14ac:dyDescent="0.25">
      <c r="G1289" s="278"/>
      <c r="H1289" s="173"/>
      <c r="I1289" s="148" t="s">
        <v>1343</v>
      </c>
      <c r="J1289" s="149">
        <f>J1116+J1143+J1149+J1171+J1242+J1258+J1264+J1287</f>
        <v>497816150.91402739</v>
      </c>
      <c r="K1289" s="319">
        <f t="shared" ref="K1289" si="3167">J1289/12</f>
        <v>41484679.242835619</v>
      </c>
      <c r="L1289" s="319">
        <f t="shared" ref="L1289" si="3168">J1289/12</f>
        <v>41484679.242835619</v>
      </c>
      <c r="M1289" s="319">
        <f t="shared" ref="M1289" si="3169">J1289/12</f>
        <v>41484679.242835619</v>
      </c>
      <c r="N1289" s="319">
        <f t="shared" ref="N1289" si="3170">J1289/12</f>
        <v>41484679.242835619</v>
      </c>
      <c r="O1289" s="319">
        <f t="shared" ref="O1289" si="3171">J1289/12</f>
        <v>41484679.242835619</v>
      </c>
      <c r="P1289" s="319">
        <f t="shared" ref="P1289" si="3172">J1289/12</f>
        <v>41484679.242835619</v>
      </c>
      <c r="Q1289" s="319">
        <f t="shared" ref="Q1289" si="3173">J1289/12</f>
        <v>41484679.242835619</v>
      </c>
      <c r="R1289" s="319">
        <f t="shared" ref="R1289" si="3174">J1289/12</f>
        <v>41484679.242835619</v>
      </c>
      <c r="S1289" s="319">
        <f t="shared" ref="S1289" si="3175">J1289/12</f>
        <v>41484679.242835619</v>
      </c>
      <c r="T1289" s="319">
        <f t="shared" ref="T1289" si="3176">J1289/12</f>
        <v>41484679.242835619</v>
      </c>
      <c r="U1289" s="319">
        <f t="shared" ref="U1289" si="3177">J1289/12</f>
        <v>41484679.242835619</v>
      </c>
      <c r="V1289" s="319">
        <f t="shared" ref="V1289" si="3178">J1289/12</f>
        <v>41484679.242835619</v>
      </c>
    </row>
    <row r="1290" spans="1:22" ht="18" customHeight="1" x14ac:dyDescent="0.25">
      <c r="G1290" s="278"/>
      <c r="I1290" s="159"/>
    </row>
    <row r="1291" spans="1:22" ht="18" customHeight="1" x14ac:dyDescent="0.25">
      <c r="G1291" s="278"/>
      <c r="I1291" s="159"/>
    </row>
    <row r="1292" spans="1:22" ht="18" customHeight="1" x14ac:dyDescent="0.25">
      <c r="G1292" s="278"/>
      <c r="I1292" s="159"/>
    </row>
    <row r="1293" spans="1:22" ht="18" customHeight="1" x14ac:dyDescent="0.25">
      <c r="G1293" s="278"/>
      <c r="I1293" s="159"/>
    </row>
    <row r="1294" spans="1:22" ht="18" customHeight="1" x14ac:dyDescent="0.25">
      <c r="G1294" s="278"/>
      <c r="I1294" s="159"/>
    </row>
    <row r="1295" spans="1:22" ht="18" customHeight="1" x14ac:dyDescent="0.25">
      <c r="G1295" s="278"/>
      <c r="I1295" s="159"/>
    </row>
    <row r="1296" spans="1:22" ht="18" customHeight="1" x14ac:dyDescent="0.25">
      <c r="G1296" s="278"/>
      <c r="I1296" s="159"/>
    </row>
    <row r="1297" spans="7:9" ht="18" customHeight="1" x14ac:dyDescent="0.25">
      <c r="G1297" s="278"/>
      <c r="I1297" s="159"/>
    </row>
    <row r="1298" spans="7:9" ht="18" customHeight="1" x14ac:dyDescent="0.25">
      <c r="G1298" s="278"/>
      <c r="I1298" s="159"/>
    </row>
    <row r="1299" spans="7:9" ht="18" customHeight="1" x14ac:dyDescent="0.25">
      <c r="G1299" s="278"/>
      <c r="I1299" s="159"/>
    </row>
    <row r="1300" spans="7:9" ht="18" customHeight="1" x14ac:dyDescent="0.25">
      <c r="G1300" s="278"/>
      <c r="I1300" s="159"/>
    </row>
    <row r="1301" spans="7:9" ht="18" customHeight="1" x14ac:dyDescent="0.25">
      <c r="G1301" s="278"/>
      <c r="I1301" s="159"/>
    </row>
    <row r="1302" spans="7:9" ht="18" customHeight="1" x14ac:dyDescent="0.25">
      <c r="G1302" s="278"/>
      <c r="I1302" s="159"/>
    </row>
    <row r="1303" spans="7:9" ht="18" customHeight="1" x14ac:dyDescent="0.25">
      <c r="G1303" s="278"/>
      <c r="I1303" s="159"/>
    </row>
    <row r="1304" spans="7:9" ht="18" customHeight="1" x14ac:dyDescent="0.25">
      <c r="G1304" s="278"/>
      <c r="I1304" s="159"/>
    </row>
    <row r="1305" spans="7:9" ht="18" customHeight="1" x14ac:dyDescent="0.25">
      <c r="G1305" s="278"/>
      <c r="I1305" s="159"/>
    </row>
    <row r="1306" spans="7:9" ht="18" customHeight="1" x14ac:dyDescent="0.25">
      <c r="G1306" s="278"/>
      <c r="I1306" s="159"/>
    </row>
    <row r="1307" spans="7:9" ht="18" customHeight="1" x14ac:dyDescent="0.25">
      <c r="G1307" s="278"/>
    </row>
    <row r="1308" spans="7:9" ht="18" customHeight="1" x14ac:dyDescent="0.25">
      <c r="G1308" s="278"/>
    </row>
    <row r="1309" spans="7:9" ht="18" customHeight="1" x14ac:dyDescent="0.25"/>
    <row r="1310" spans="7:9" ht="18" customHeight="1" x14ac:dyDescent="0.25"/>
    <row r="1311" spans="7:9" ht="18" customHeight="1" x14ac:dyDescent="0.25"/>
    <row r="1312" spans="7:9" ht="18" customHeight="1" x14ac:dyDescent="0.25"/>
    <row r="1313" ht="18" customHeight="1" x14ac:dyDescent="0.25"/>
    <row r="1314" ht="18" customHeight="1" x14ac:dyDescent="0.25"/>
    <row r="1315" ht="18" customHeight="1" x14ac:dyDescent="0.25"/>
    <row r="1316" ht="18" customHeight="1" x14ac:dyDescent="0.25"/>
    <row r="1317" ht="18" customHeight="1" x14ac:dyDescent="0.25"/>
    <row r="1318" ht="18" customHeight="1" x14ac:dyDescent="0.25"/>
    <row r="1319" ht="18" customHeight="1" x14ac:dyDescent="0.25"/>
    <row r="1320" ht="18" customHeight="1" x14ac:dyDescent="0.25"/>
    <row r="1321" ht="18" customHeight="1" x14ac:dyDescent="0.25"/>
    <row r="1322" ht="18" customHeight="1" x14ac:dyDescent="0.25"/>
    <row r="1323" ht="18" customHeight="1" x14ac:dyDescent="0.25"/>
    <row r="1324" ht="18" customHeight="1" x14ac:dyDescent="0.25"/>
    <row r="1325" ht="18" customHeight="1" x14ac:dyDescent="0.25"/>
    <row r="1326" ht="18" customHeight="1" x14ac:dyDescent="0.25"/>
    <row r="1327" ht="18" customHeight="1" x14ac:dyDescent="0.25"/>
    <row r="1328" ht="18" customHeight="1" x14ac:dyDescent="0.25"/>
    <row r="1329" ht="18" customHeight="1" x14ac:dyDescent="0.25"/>
    <row r="1330" ht="18" customHeight="1" x14ac:dyDescent="0.25"/>
    <row r="1331" ht="18" customHeight="1" x14ac:dyDescent="0.25"/>
    <row r="1332" ht="18" customHeight="1" x14ac:dyDescent="0.25"/>
    <row r="1333" ht="18" customHeight="1" x14ac:dyDescent="0.25"/>
    <row r="1334" ht="18" customHeight="1" x14ac:dyDescent="0.25"/>
    <row r="1335" ht="18" customHeight="1" x14ac:dyDescent="0.25"/>
    <row r="1336" ht="18" customHeight="1" x14ac:dyDescent="0.25"/>
    <row r="1337" ht="18" customHeight="1" x14ac:dyDescent="0.25"/>
    <row r="1338" ht="18" customHeight="1" x14ac:dyDescent="0.25"/>
    <row r="1339" ht="18" customHeight="1" x14ac:dyDescent="0.25"/>
    <row r="1340" ht="18" customHeight="1" x14ac:dyDescent="0.25"/>
    <row r="1341" ht="18" customHeight="1" x14ac:dyDescent="0.25"/>
    <row r="1342" ht="18" customHeight="1" x14ac:dyDescent="0.25"/>
    <row r="1343" ht="18" customHeight="1" x14ac:dyDescent="0.25"/>
    <row r="1344" ht="18" customHeight="1" x14ac:dyDescent="0.25"/>
    <row r="1345" ht="18" customHeight="1" x14ac:dyDescent="0.25"/>
    <row r="1346" ht="18" customHeight="1" x14ac:dyDescent="0.25"/>
    <row r="1347" ht="18" customHeight="1" x14ac:dyDescent="0.25"/>
    <row r="1348" ht="18" customHeight="1" x14ac:dyDescent="0.25"/>
    <row r="1349" ht="18" customHeight="1" x14ac:dyDescent="0.25"/>
    <row r="1350" ht="18" customHeight="1" x14ac:dyDescent="0.25"/>
    <row r="1351" ht="18" customHeight="1" x14ac:dyDescent="0.25"/>
    <row r="1352" ht="18" customHeight="1" x14ac:dyDescent="0.25"/>
    <row r="1353" ht="18" customHeight="1" x14ac:dyDescent="0.25"/>
    <row r="1354" ht="18" customHeight="1" x14ac:dyDescent="0.25"/>
    <row r="1355" ht="18" customHeight="1" x14ac:dyDescent="0.25"/>
    <row r="1356" ht="18" customHeight="1" x14ac:dyDescent="0.25"/>
    <row r="1357" ht="18" customHeight="1" x14ac:dyDescent="0.25"/>
    <row r="1358" ht="18" customHeight="1" x14ac:dyDescent="0.25"/>
    <row r="1359" ht="18" customHeight="1" x14ac:dyDescent="0.25"/>
    <row r="1360" ht="18" customHeight="1" x14ac:dyDescent="0.25"/>
    <row r="1361" ht="18" customHeight="1" x14ac:dyDescent="0.25"/>
    <row r="1362" ht="18" customHeight="1" x14ac:dyDescent="0.25"/>
    <row r="1363" ht="18" customHeight="1" x14ac:dyDescent="0.25"/>
    <row r="1364" ht="18" customHeight="1" x14ac:dyDescent="0.25"/>
    <row r="1365" ht="18" customHeight="1" x14ac:dyDescent="0.25"/>
    <row r="1366" ht="18" customHeight="1" x14ac:dyDescent="0.25"/>
    <row r="1367" ht="18" customHeight="1" x14ac:dyDescent="0.25"/>
    <row r="1368" ht="18" customHeight="1" x14ac:dyDescent="0.25"/>
    <row r="1369" ht="18" customHeight="1" x14ac:dyDescent="0.25"/>
    <row r="1370" ht="18" customHeight="1" x14ac:dyDescent="0.25"/>
    <row r="1371" ht="18" customHeight="1" x14ac:dyDescent="0.25"/>
    <row r="1372" ht="18" customHeight="1" x14ac:dyDescent="0.25"/>
    <row r="1373" ht="18" customHeight="1" x14ac:dyDescent="0.25"/>
    <row r="1374" ht="18" customHeight="1" x14ac:dyDescent="0.25"/>
    <row r="1375" ht="18" customHeight="1" x14ac:dyDescent="0.25"/>
    <row r="1376" ht="18" customHeight="1" x14ac:dyDescent="0.25"/>
    <row r="1377" ht="18" customHeight="1" x14ac:dyDescent="0.25"/>
    <row r="1378" ht="18" customHeight="1" x14ac:dyDescent="0.25"/>
    <row r="1379" ht="18" customHeight="1" x14ac:dyDescent="0.25"/>
    <row r="1380" ht="18" customHeight="1" x14ac:dyDescent="0.25"/>
    <row r="1381" ht="18" customHeight="1" x14ac:dyDescent="0.25"/>
    <row r="1382" ht="18" customHeight="1" x14ac:dyDescent="0.25"/>
    <row r="1383" ht="18" customHeight="1" x14ac:dyDescent="0.25"/>
    <row r="1384" ht="18" customHeight="1" x14ac:dyDescent="0.25"/>
    <row r="1385" ht="18" customHeight="1" x14ac:dyDescent="0.25"/>
    <row r="1386" ht="18" customHeight="1" x14ac:dyDescent="0.25"/>
    <row r="1387" ht="18" customHeight="1" x14ac:dyDescent="0.25"/>
    <row r="1388" ht="18" customHeight="1" x14ac:dyDescent="0.25"/>
    <row r="1389" ht="18" customHeight="1" x14ac:dyDescent="0.25"/>
    <row r="1390" ht="18" customHeight="1" x14ac:dyDescent="0.25"/>
    <row r="1391" ht="18" customHeight="1" x14ac:dyDescent="0.25"/>
    <row r="1392" ht="18" customHeight="1" x14ac:dyDescent="0.25"/>
    <row r="1393" ht="18" customHeight="1" x14ac:dyDescent="0.25"/>
    <row r="1394" ht="18" customHeight="1" x14ac:dyDescent="0.25"/>
    <row r="1395" ht="18" customHeight="1" x14ac:dyDescent="0.25"/>
    <row r="1396" ht="18" customHeight="1" x14ac:dyDescent="0.25"/>
    <row r="1397" ht="18" customHeight="1" x14ac:dyDescent="0.25"/>
    <row r="1398" ht="18" customHeight="1" x14ac:dyDescent="0.25"/>
    <row r="1399" ht="18" customHeight="1" x14ac:dyDescent="0.25"/>
    <row r="1400" ht="18" customHeight="1" x14ac:dyDescent="0.25"/>
    <row r="1401" ht="18" customHeight="1" x14ac:dyDescent="0.25"/>
    <row r="1402" ht="18" customHeight="1" x14ac:dyDescent="0.25"/>
    <row r="1403" ht="18" customHeight="1" x14ac:dyDescent="0.25"/>
    <row r="1404" ht="18" customHeight="1" x14ac:dyDescent="0.25"/>
    <row r="1405" ht="18" customHeight="1" x14ac:dyDescent="0.25"/>
    <row r="1406" ht="18" customHeight="1" x14ac:dyDescent="0.25"/>
    <row r="1407" ht="18" customHeight="1" x14ac:dyDescent="0.25"/>
    <row r="1408" ht="18" customHeight="1" x14ac:dyDescent="0.25"/>
    <row r="1409" ht="18" customHeight="1" x14ac:dyDescent="0.25"/>
    <row r="1410" ht="18" customHeight="1" x14ac:dyDescent="0.25"/>
    <row r="1411" ht="18" customHeight="1" x14ac:dyDescent="0.25"/>
    <row r="1412" ht="18" customHeight="1" x14ac:dyDescent="0.25"/>
    <row r="1413" ht="18" customHeight="1" x14ac:dyDescent="0.25"/>
    <row r="1414" ht="18" customHeight="1" x14ac:dyDescent="0.25"/>
    <row r="1415" ht="18" customHeight="1" x14ac:dyDescent="0.25"/>
    <row r="1416" ht="18" customHeight="1" x14ac:dyDescent="0.25"/>
    <row r="1417" ht="18" customHeight="1" x14ac:dyDescent="0.25"/>
    <row r="1418" ht="18" customHeight="1" x14ac:dyDescent="0.25"/>
    <row r="1419" ht="18" customHeight="1" x14ac:dyDescent="0.25"/>
    <row r="1420" ht="18" customHeight="1" x14ac:dyDescent="0.25"/>
    <row r="1421" ht="18" customHeight="1" x14ac:dyDescent="0.25"/>
    <row r="1422" ht="18" customHeight="1" x14ac:dyDescent="0.25"/>
    <row r="1423" ht="18" customHeight="1" x14ac:dyDescent="0.25"/>
    <row r="1424" ht="18" customHeight="1" x14ac:dyDescent="0.25"/>
    <row r="1425" ht="18" customHeight="1" x14ac:dyDescent="0.25"/>
    <row r="1426" ht="18" customHeight="1" x14ac:dyDescent="0.25"/>
    <row r="1427" ht="18" customHeight="1" x14ac:dyDescent="0.25"/>
    <row r="1428" ht="18" customHeight="1" x14ac:dyDescent="0.25"/>
    <row r="1429" ht="18" customHeight="1" x14ac:dyDescent="0.25"/>
    <row r="1430" ht="18" customHeight="1" x14ac:dyDescent="0.25"/>
    <row r="1431" ht="18" customHeight="1" x14ac:dyDescent="0.25"/>
    <row r="1432" ht="18" customHeight="1" x14ac:dyDescent="0.25"/>
    <row r="1433" ht="18" customHeight="1" x14ac:dyDescent="0.25"/>
    <row r="1434" ht="18" customHeight="1" x14ac:dyDescent="0.25"/>
    <row r="1435" ht="18" customHeight="1" x14ac:dyDescent="0.25"/>
  </sheetData>
  <autoFilter ref="A4:J1287" xr:uid="{67805BA8-0E67-4708-ADB3-C8CDBE3DB1CA}">
    <filterColumn colId="6" showButton="0"/>
  </autoFilter>
  <mergeCells count="3">
    <mergeCell ref="G4:H4"/>
    <mergeCell ref="A1:V1"/>
    <mergeCell ref="A2:V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0" fitToHeight="0" orientation="landscape" r:id="rId1"/>
  <headerFooter>
    <oddFooter>&amp;C&amp;P</oddFooter>
  </headerFooter>
  <ignoredErrors>
    <ignoredError sqref="H16:H18 H8:H13 F14:F16 H39:H45 H91 F96:F110 H202:H205 H210:H211 H207 H238:H244 H438 H457 H595:H601 H1094 H469 F1238:F1239 H22:H33 H49:H55 H57:H59 H70:H80 H140:H148 F156 H155 H157:H163 H165:H166 H168:H169 F159:F160 F190:H193 F194:F195 F213:F215 F208:F211 H258:H267 H248:H252 H273:H277 H281:H289 H279 H291:H296 F271:F272 F304:H305 H298:H302 F312 H313:H319 F320:H320 F325 H326:H330 F332:H332 H352:H355 H357:H359 F353:F355 H367:H370 F365:F366 H372:H375 F393:H394 H385:H391 H422:H428 H410:H416 F340:H340 F485:H486 H477:H483 H495:H500 F488 H510:H516 F501:H501 H520 H522:H524 F518:F519 H526 H530:H533 H535:H536 H538:H539 H541 F528:F529 H550:H556 H566:H572 F574:H575 H584 F582:F583 H588:H589 F579 H610 H605:H606 F636:F637 F608:F609 F639:H639 F643 F649:H650 F653:F654 H655 F669:F670 H665 F673:F674 H690 F130:H131 F694:F695 G698 F703:H703 F712:H713 H724 F728:F729 G737 H751 F735:G735 F755:F756 H782 F786:F787 F790:F791 H793 H815 F819:F820 H824:H825 F826:H826 H839:H841 F836:F837 F860:H861 F867:H868 F871:H872 H856 H883 F887:F888 F893:H893 F897:H898 H917 F921:F922 F924:H924 F928 F930:H930 F934:H935 F938 F833:H834 F795:F803 F542:F544 F503:H504 H502 F492:F494 H954 F958:F959 H961 F964:F967 F1004:F1005 F1009:H1009 H1000 H1032 F1036:F1037 F1056:F1057 H1070 F1074:F1075 F1104 F1098:F1099 G638 F641:H641 G640 F642:G642 G651 G702 F705:H705 G704 F707:H709 G706 G710 H727:H729 H731 F828:H828 G827 F831:H831 G830 F863:H863 G862 G865 G869 G895 F902:H904 G901 H920:H922 G927 G932 G937 H1003:H1005 F1011:H1011 G1010 G1014 H1035:H1037 H1073:H1075 H1079 H628:H634 F112:F125 G129:H129 F133:H133 G132:H132 G134:H134 F162 F164 F167 F170:F181 F183:F185 F187:F188 G189:H189 F217 F219 F221:F223 F225 F227 F278 F280 F290 F292 F294 F297 G306:H312 F315 G321:H324 G331:H331 F335:H335 G333:H334 F338:H338 G336:H337 F351:H351 G341:H344 F345:H347 F349:F350 F357:F358 F360:F363 F371 F374 F396:H396 G395:H395 G397:H397 G487:H487 F490 F496 F498 F521 F525 F534 F537 F540 F577:H577 G576:H576 G578:H578 F585 F587 F648 F676 F679:F680 F697 G700 G701 F731 F793 F805 F822 F824:F825 G829 F839:F841 F843:F844 F846 G864 G873:H873 F890 G894 G899 G900 F906:H906 G905:H905 G907:H907 G925 G926 G931 G936 F940 F961 G1012 G1013 F1039:F1041 F1044 F1046:F1054 F1059:F1060 F1077 F1079 F1101 H1120 H1147 F1270:F1274" numberStoredAsText="1"/>
    <ignoredError sqref="J99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2F160-1A4B-4D1D-998C-12AE9C3459D7}">
  <dimension ref="A1:EB1680"/>
  <sheetViews>
    <sheetView topLeftCell="A309" zoomScale="130" zoomScaleNormal="130" workbookViewId="0">
      <selection activeCell="P310" sqref="P310"/>
    </sheetView>
  </sheetViews>
  <sheetFormatPr baseColWidth="10" defaultRowHeight="12.75" x14ac:dyDescent="0.25"/>
  <cols>
    <col min="1" max="1" width="13.3984375" bestFit="1" customWidth="1"/>
    <col min="2" max="2" width="6.59765625" bestFit="1" customWidth="1"/>
    <col min="3" max="3" width="7" customWidth="1"/>
    <col min="4" max="4" width="61" customWidth="1"/>
    <col min="5" max="5" width="9" customWidth="1"/>
    <col min="7" max="13" width="13" customWidth="1"/>
    <col min="14" max="14" width="15" customWidth="1"/>
    <col min="16" max="16" width="13.59765625" bestFit="1" customWidth="1"/>
    <col min="17" max="17" width="7" customWidth="1"/>
    <col min="18" max="18" width="13.59765625" bestFit="1" customWidth="1"/>
    <col min="20" max="20" width="19.19921875" bestFit="1" customWidth="1"/>
    <col min="21" max="23" width="17.59765625" bestFit="1" customWidth="1"/>
    <col min="24" max="24" width="14.19921875" bestFit="1" customWidth="1"/>
    <col min="25" max="25" width="16.59765625" bestFit="1" customWidth="1"/>
    <col min="26" max="26" width="19.3984375" bestFit="1" customWidth="1"/>
    <col min="27" max="28" width="21" customWidth="1"/>
    <col min="29" max="29" width="13.59765625" customWidth="1"/>
    <col min="31" max="31" width="13.59765625" hidden="1" customWidth="1"/>
    <col min="32" max="32" width="12.19921875" hidden="1" customWidth="1"/>
  </cols>
  <sheetData>
    <row r="1" spans="1:132" ht="30" customHeight="1" x14ac:dyDescent="0.25">
      <c r="A1" s="394" t="s">
        <v>310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6"/>
    </row>
    <row r="2" spans="1:132" ht="30" customHeight="1" x14ac:dyDescent="0.25">
      <c r="A2" s="397" t="s">
        <v>311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9"/>
    </row>
    <row r="3" spans="1:132" ht="20.100000000000001" customHeight="1" x14ac:dyDescent="0.25">
      <c r="A3" s="401" t="s">
        <v>0</v>
      </c>
      <c r="B3" s="401" t="s">
        <v>1</v>
      </c>
      <c r="C3" s="401" t="s">
        <v>2</v>
      </c>
      <c r="D3" s="401" t="s">
        <v>3</v>
      </c>
      <c r="E3" s="401" t="s">
        <v>25</v>
      </c>
      <c r="F3" s="400" t="s">
        <v>11</v>
      </c>
      <c r="G3" s="400"/>
      <c r="H3" s="400"/>
      <c r="I3" s="400"/>
      <c r="J3" s="400"/>
      <c r="K3" s="400"/>
      <c r="L3" s="400"/>
      <c r="M3" s="400"/>
      <c r="N3" s="400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</row>
    <row r="4" spans="1:132" ht="39.950000000000003" customHeight="1" x14ac:dyDescent="0.25">
      <c r="A4" s="401"/>
      <c r="B4" s="401"/>
      <c r="C4" s="401"/>
      <c r="D4" s="401"/>
      <c r="E4" s="401"/>
      <c r="F4" s="35" t="s">
        <v>4</v>
      </c>
      <c r="G4" s="35" t="s">
        <v>26</v>
      </c>
      <c r="H4" s="35" t="s">
        <v>5</v>
      </c>
      <c r="I4" s="35" t="s">
        <v>27</v>
      </c>
      <c r="J4" s="35" t="s">
        <v>6</v>
      </c>
      <c r="K4" s="35" t="s">
        <v>7</v>
      </c>
      <c r="L4" s="35" t="s">
        <v>8</v>
      </c>
      <c r="M4" s="35" t="s">
        <v>9</v>
      </c>
      <c r="N4" s="35" t="s">
        <v>10</v>
      </c>
      <c r="O4" s="2"/>
      <c r="P4" s="2"/>
      <c r="Q4" s="2"/>
      <c r="R4" s="2"/>
      <c r="S4" s="2"/>
      <c r="T4" s="4" t="s">
        <v>309</v>
      </c>
      <c r="U4" s="4" t="s">
        <v>5</v>
      </c>
      <c r="V4" s="4" t="s">
        <v>27</v>
      </c>
      <c r="W4" s="4" t="s">
        <v>6</v>
      </c>
      <c r="X4" s="4" t="s">
        <v>7</v>
      </c>
      <c r="Y4" s="4" t="s">
        <v>8</v>
      </c>
      <c r="Z4" s="4" t="s">
        <v>9</v>
      </c>
      <c r="AA4" s="2"/>
      <c r="AB4" s="2"/>
      <c r="AC4" s="2"/>
      <c r="AD4" s="3"/>
      <c r="AE4" s="3"/>
      <c r="AF4" s="3"/>
      <c r="AG4" s="3"/>
      <c r="AH4" s="3"/>
      <c r="AI4" s="3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</row>
    <row r="5" spans="1:132" ht="24.95" customHeight="1" x14ac:dyDescent="0.25">
      <c r="A5" s="12"/>
      <c r="B5" s="13"/>
      <c r="C5" s="14" t="s">
        <v>13</v>
      </c>
      <c r="D5" s="15" t="s">
        <v>14</v>
      </c>
      <c r="E5" s="16"/>
      <c r="F5" s="13"/>
      <c r="G5" s="13"/>
      <c r="H5" s="13"/>
      <c r="I5" s="13"/>
      <c r="J5" s="13"/>
      <c r="K5" s="13"/>
      <c r="L5" s="13"/>
      <c r="M5" s="13"/>
      <c r="N5" s="17"/>
      <c r="O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3"/>
      <c r="AE5" s="3"/>
      <c r="AF5" s="3"/>
      <c r="AG5" s="3"/>
      <c r="AH5" s="3"/>
      <c r="AI5" s="3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</row>
    <row r="6" spans="1:132" ht="24.95" customHeight="1" x14ac:dyDescent="0.25">
      <c r="A6" s="6" t="s">
        <v>12</v>
      </c>
      <c r="B6" s="7">
        <v>1</v>
      </c>
      <c r="C6" s="8" t="s">
        <v>13</v>
      </c>
      <c r="D6" s="28" t="s">
        <v>15</v>
      </c>
      <c r="E6" s="5">
        <v>1</v>
      </c>
      <c r="F6" s="11">
        <f>(((SUM(G6:J6)*12)/365))</f>
        <v>967.2</v>
      </c>
      <c r="G6" s="11">
        <f>ROUNDUP(R6,0)</f>
        <v>22630</v>
      </c>
      <c r="H6" s="11">
        <f>G6*0.1</f>
        <v>2263</v>
      </c>
      <c r="I6" s="11">
        <f>G6*0.1</f>
        <v>2263</v>
      </c>
      <c r="J6" s="11">
        <f>G6*0.1</f>
        <v>2263</v>
      </c>
      <c r="K6" s="11">
        <v>0</v>
      </c>
      <c r="L6" s="11">
        <f t="shared" ref="L6:L14" si="0">IF(F6="","",((F6*20)*0.3))</f>
        <v>5803.2</v>
      </c>
      <c r="M6" s="11">
        <f>IF(B6=1,(F6*40),(((((G6+H6)*12)/365)*40)))</f>
        <v>38688</v>
      </c>
      <c r="N6" s="18">
        <f t="shared" ref="N6:N28" si="1">((SUM(G6:K6)*12)+L6+M6)*E6</f>
        <v>397519.2</v>
      </c>
      <c r="O6" s="3"/>
      <c r="P6" s="10">
        <v>21970</v>
      </c>
      <c r="Q6" s="10">
        <v>0.03</v>
      </c>
      <c r="R6" s="10">
        <f>((P6*Q6)+P6)</f>
        <v>22629.1</v>
      </c>
      <c r="S6" s="10"/>
      <c r="T6" s="10">
        <f t="shared" ref="T6:T14" si="2">(G6*12)*E6</f>
        <v>271560</v>
      </c>
      <c r="U6" s="10">
        <f t="shared" ref="U6:U14" si="3">(H6*12)*E6</f>
        <v>27156</v>
      </c>
      <c r="V6" s="10">
        <f t="shared" ref="V6:V14" si="4">(I6*12)*E6</f>
        <v>27156</v>
      </c>
      <c r="W6" s="10">
        <f t="shared" ref="W6:W14" si="5">(J6*12)*E6</f>
        <v>27156</v>
      </c>
      <c r="X6" s="10">
        <f t="shared" ref="X6:X14" si="6">(K6*12)*E6</f>
        <v>0</v>
      </c>
      <c r="Y6" s="10">
        <f t="shared" ref="Y6:Y14" si="7">L6*E6</f>
        <v>5803.2</v>
      </c>
      <c r="Z6" s="10">
        <f t="shared" ref="Z6:Z14" si="8">M6*E6</f>
        <v>38688</v>
      </c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</row>
    <row r="7" spans="1:132" ht="24.95" customHeight="1" x14ac:dyDescent="0.25">
      <c r="A7" s="6" t="s">
        <v>12</v>
      </c>
      <c r="B7" s="7">
        <v>1</v>
      </c>
      <c r="C7" s="8" t="s">
        <v>13</v>
      </c>
      <c r="D7" s="28" t="s">
        <v>16</v>
      </c>
      <c r="E7" s="5">
        <v>1</v>
      </c>
      <c r="F7" s="11">
        <f t="shared" ref="F7:F14" si="9">(((SUM(G7:J7)*12)/365))</f>
        <v>630.79561643835621</v>
      </c>
      <c r="G7" s="11">
        <f t="shared" ref="G7:G14" si="10">ROUNDUP(R7,0)</f>
        <v>14759</v>
      </c>
      <c r="H7" s="11">
        <f t="shared" ref="H7:H14" si="11">G7*0.1</f>
        <v>1475.9</v>
      </c>
      <c r="I7" s="11">
        <f t="shared" ref="I7:I14" si="12">G7*0.1</f>
        <v>1475.9</v>
      </c>
      <c r="J7" s="11">
        <f t="shared" ref="J7:J14" si="13">G7*0.1</f>
        <v>1475.9</v>
      </c>
      <c r="K7" s="11">
        <v>0</v>
      </c>
      <c r="L7" s="11">
        <f t="shared" si="0"/>
        <v>3784.773698630137</v>
      </c>
      <c r="M7" s="11">
        <f t="shared" ref="M7:M19" si="14">IF(B7=1,(F7*40),(((((G7+H7)*12)/365)*40)))</f>
        <v>25231.824657534249</v>
      </c>
      <c r="N7" s="18">
        <f t="shared" si="1"/>
        <v>259256.9983561644</v>
      </c>
      <c r="O7" s="3"/>
      <c r="P7" s="10">
        <v>14329</v>
      </c>
      <c r="Q7" s="10">
        <f>Q6</f>
        <v>0.03</v>
      </c>
      <c r="R7" s="10">
        <f t="shared" ref="R7:R14" si="15">((P7*Q7)+P7)</f>
        <v>14758.87</v>
      </c>
      <c r="S7" s="10"/>
      <c r="T7" s="10">
        <f t="shared" si="2"/>
        <v>177108</v>
      </c>
      <c r="U7" s="10">
        <f t="shared" si="3"/>
        <v>17710.800000000003</v>
      </c>
      <c r="V7" s="10">
        <f t="shared" si="4"/>
        <v>17710.800000000003</v>
      </c>
      <c r="W7" s="10">
        <f t="shared" si="5"/>
        <v>17710.800000000003</v>
      </c>
      <c r="X7" s="10">
        <f t="shared" si="6"/>
        <v>0</v>
      </c>
      <c r="Y7" s="10">
        <f t="shared" si="7"/>
        <v>3784.773698630137</v>
      </c>
      <c r="Z7" s="10">
        <f t="shared" si="8"/>
        <v>25231.824657534249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</row>
    <row r="8" spans="1:132" ht="24.95" customHeight="1" x14ac:dyDescent="0.25">
      <c r="A8" s="6" t="s">
        <v>12</v>
      </c>
      <c r="B8" s="7">
        <v>1</v>
      </c>
      <c r="C8" s="8" t="s">
        <v>13</v>
      </c>
      <c r="D8" s="28" t="s">
        <v>17</v>
      </c>
      <c r="E8" s="5">
        <v>1</v>
      </c>
      <c r="F8" s="11">
        <f t="shared" si="9"/>
        <v>593.39835616438359</v>
      </c>
      <c r="G8" s="11">
        <f t="shared" si="10"/>
        <v>13884</v>
      </c>
      <c r="H8" s="11">
        <f t="shared" si="11"/>
        <v>1388.4</v>
      </c>
      <c r="I8" s="11">
        <f t="shared" si="12"/>
        <v>1388.4</v>
      </c>
      <c r="J8" s="11">
        <f t="shared" si="13"/>
        <v>1388.4</v>
      </c>
      <c r="K8" s="11">
        <v>0</v>
      </c>
      <c r="L8" s="11">
        <f t="shared" si="0"/>
        <v>3560.3901369863015</v>
      </c>
      <c r="M8" s="11">
        <f t="shared" si="14"/>
        <v>23735.934246575343</v>
      </c>
      <c r="N8" s="18">
        <f t="shared" si="1"/>
        <v>243886.72438356167</v>
      </c>
      <c r="O8" s="3"/>
      <c r="P8" s="10">
        <v>13479</v>
      </c>
      <c r="Q8" s="10">
        <f t="shared" ref="Q8:Q14" si="16">Q7</f>
        <v>0.03</v>
      </c>
      <c r="R8" s="10">
        <f t="shared" si="15"/>
        <v>13883.37</v>
      </c>
      <c r="S8" s="10"/>
      <c r="T8" s="10">
        <f t="shared" si="2"/>
        <v>166608</v>
      </c>
      <c r="U8" s="10">
        <f t="shared" si="3"/>
        <v>16660.800000000003</v>
      </c>
      <c r="V8" s="10">
        <f t="shared" si="4"/>
        <v>16660.800000000003</v>
      </c>
      <c r="W8" s="10">
        <f t="shared" si="5"/>
        <v>16660.800000000003</v>
      </c>
      <c r="X8" s="10">
        <f t="shared" si="6"/>
        <v>0</v>
      </c>
      <c r="Y8" s="10">
        <f t="shared" si="7"/>
        <v>3560.3901369863015</v>
      </c>
      <c r="Z8" s="10">
        <f t="shared" si="8"/>
        <v>23735.934246575343</v>
      </c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</row>
    <row r="9" spans="1:132" ht="24.95" customHeight="1" x14ac:dyDescent="0.25">
      <c r="A9" s="6" t="s">
        <v>12</v>
      </c>
      <c r="B9" s="7">
        <v>1</v>
      </c>
      <c r="C9" s="8" t="s">
        <v>13</v>
      </c>
      <c r="D9" s="28" t="s">
        <v>18</v>
      </c>
      <c r="E9" s="5">
        <v>1</v>
      </c>
      <c r="F9" s="11">
        <f t="shared" si="9"/>
        <v>551.5134246575343</v>
      </c>
      <c r="G9" s="11">
        <f t="shared" si="10"/>
        <v>12904</v>
      </c>
      <c r="H9" s="11">
        <f t="shared" si="11"/>
        <v>1290.4000000000001</v>
      </c>
      <c r="I9" s="11">
        <f t="shared" si="12"/>
        <v>1290.4000000000001</v>
      </c>
      <c r="J9" s="11">
        <f t="shared" si="13"/>
        <v>1290.4000000000001</v>
      </c>
      <c r="K9" s="11">
        <v>0</v>
      </c>
      <c r="L9" s="11">
        <f t="shared" si="0"/>
        <v>3309.080547945206</v>
      </c>
      <c r="M9" s="11">
        <f t="shared" si="14"/>
        <v>22060.536986301373</v>
      </c>
      <c r="N9" s="18">
        <f t="shared" si="1"/>
        <v>226672.01753424658</v>
      </c>
      <c r="O9" s="3"/>
      <c r="P9" s="10">
        <v>12528</v>
      </c>
      <c r="Q9" s="10">
        <f t="shared" si="16"/>
        <v>0.03</v>
      </c>
      <c r="R9" s="10">
        <f t="shared" si="15"/>
        <v>12903.84</v>
      </c>
      <c r="S9" s="10"/>
      <c r="T9" s="10">
        <f t="shared" si="2"/>
        <v>154848</v>
      </c>
      <c r="U9" s="10">
        <f t="shared" si="3"/>
        <v>15484.800000000001</v>
      </c>
      <c r="V9" s="10">
        <f t="shared" si="4"/>
        <v>15484.800000000001</v>
      </c>
      <c r="W9" s="10">
        <f t="shared" si="5"/>
        <v>15484.800000000001</v>
      </c>
      <c r="X9" s="10">
        <f t="shared" si="6"/>
        <v>0</v>
      </c>
      <c r="Y9" s="10">
        <f t="shared" si="7"/>
        <v>3309.080547945206</v>
      </c>
      <c r="Z9" s="10">
        <f t="shared" si="8"/>
        <v>22060.536986301373</v>
      </c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</row>
    <row r="10" spans="1:132" ht="24.95" customHeight="1" x14ac:dyDescent="0.25">
      <c r="A10" s="6" t="s">
        <v>12</v>
      </c>
      <c r="B10" s="7">
        <v>1</v>
      </c>
      <c r="C10" s="8" t="s">
        <v>13</v>
      </c>
      <c r="D10" s="28" t="s">
        <v>19</v>
      </c>
      <c r="E10" s="5">
        <v>1</v>
      </c>
      <c r="F10" s="11">
        <f t="shared" si="9"/>
        <v>551.5134246575343</v>
      </c>
      <c r="G10" s="11">
        <f t="shared" si="10"/>
        <v>12904</v>
      </c>
      <c r="H10" s="11">
        <f t="shared" si="11"/>
        <v>1290.4000000000001</v>
      </c>
      <c r="I10" s="11">
        <f t="shared" si="12"/>
        <v>1290.4000000000001</v>
      </c>
      <c r="J10" s="11">
        <f t="shared" si="13"/>
        <v>1290.4000000000001</v>
      </c>
      <c r="K10" s="11">
        <v>0</v>
      </c>
      <c r="L10" s="11">
        <f t="shared" si="0"/>
        <v>3309.080547945206</v>
      </c>
      <c r="M10" s="11">
        <f t="shared" si="14"/>
        <v>22060.536986301373</v>
      </c>
      <c r="N10" s="18">
        <f t="shared" si="1"/>
        <v>226672.01753424658</v>
      </c>
      <c r="O10" s="3"/>
      <c r="P10" s="10">
        <v>12528</v>
      </c>
      <c r="Q10" s="10">
        <f t="shared" si="16"/>
        <v>0.03</v>
      </c>
      <c r="R10" s="10">
        <f t="shared" si="15"/>
        <v>12903.84</v>
      </c>
      <c r="S10" s="10"/>
      <c r="T10" s="10">
        <f t="shared" si="2"/>
        <v>154848</v>
      </c>
      <c r="U10" s="10">
        <f t="shared" si="3"/>
        <v>15484.800000000001</v>
      </c>
      <c r="V10" s="10">
        <f t="shared" si="4"/>
        <v>15484.800000000001</v>
      </c>
      <c r="W10" s="10">
        <f t="shared" si="5"/>
        <v>15484.800000000001</v>
      </c>
      <c r="X10" s="10">
        <f t="shared" si="6"/>
        <v>0</v>
      </c>
      <c r="Y10" s="10">
        <f t="shared" si="7"/>
        <v>3309.080547945206</v>
      </c>
      <c r="Z10" s="10">
        <f t="shared" si="8"/>
        <v>22060.536986301373</v>
      </c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</row>
    <row r="11" spans="1:132" ht="24.95" customHeight="1" x14ac:dyDescent="0.25">
      <c r="A11" s="6" t="s">
        <v>12</v>
      </c>
      <c r="B11" s="7">
        <v>1</v>
      </c>
      <c r="C11" s="8" t="s">
        <v>13</v>
      </c>
      <c r="D11" s="28" t="s">
        <v>20</v>
      </c>
      <c r="E11" s="5">
        <v>1</v>
      </c>
      <c r="F11" s="11">
        <f t="shared" si="9"/>
        <v>480.22356164383564</v>
      </c>
      <c r="G11" s="11">
        <f t="shared" si="10"/>
        <v>11236</v>
      </c>
      <c r="H11" s="11">
        <f t="shared" si="11"/>
        <v>1123.6000000000001</v>
      </c>
      <c r="I11" s="11">
        <f t="shared" si="12"/>
        <v>1123.6000000000001</v>
      </c>
      <c r="J11" s="11">
        <f t="shared" si="13"/>
        <v>1123.6000000000001</v>
      </c>
      <c r="K11" s="11">
        <v>0</v>
      </c>
      <c r="L11" s="11">
        <f t="shared" si="0"/>
        <v>2881.3413698630138</v>
      </c>
      <c r="M11" s="11">
        <f t="shared" si="14"/>
        <v>19208.942465753425</v>
      </c>
      <c r="N11" s="18">
        <f t="shared" si="1"/>
        <v>197371.88383561646</v>
      </c>
      <c r="O11" s="3"/>
      <c r="P11" s="10">
        <v>10908</v>
      </c>
      <c r="Q11" s="10">
        <f t="shared" si="16"/>
        <v>0.03</v>
      </c>
      <c r="R11" s="10">
        <f t="shared" si="15"/>
        <v>11235.24</v>
      </c>
      <c r="S11" s="10"/>
      <c r="T11" s="10">
        <f t="shared" si="2"/>
        <v>134832</v>
      </c>
      <c r="U11" s="10">
        <f t="shared" si="3"/>
        <v>13483.2</v>
      </c>
      <c r="V11" s="10">
        <f t="shared" si="4"/>
        <v>13483.2</v>
      </c>
      <c r="W11" s="10">
        <f t="shared" si="5"/>
        <v>13483.2</v>
      </c>
      <c r="X11" s="10">
        <f t="shared" si="6"/>
        <v>0</v>
      </c>
      <c r="Y11" s="10">
        <f t="shared" si="7"/>
        <v>2881.3413698630138</v>
      </c>
      <c r="Z11" s="10">
        <f t="shared" si="8"/>
        <v>19208.942465753425</v>
      </c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</row>
    <row r="12" spans="1:132" ht="24.95" customHeight="1" x14ac:dyDescent="0.25">
      <c r="A12" s="6" t="s">
        <v>24</v>
      </c>
      <c r="B12" s="7">
        <v>2</v>
      </c>
      <c r="C12" s="8" t="s">
        <v>13</v>
      </c>
      <c r="D12" s="28" t="s">
        <v>21</v>
      </c>
      <c r="E12" s="5">
        <v>1</v>
      </c>
      <c r="F12" s="11">
        <f t="shared" si="9"/>
        <v>376.79342465753427</v>
      </c>
      <c r="G12" s="11">
        <f t="shared" si="10"/>
        <v>8816</v>
      </c>
      <c r="H12" s="11">
        <f t="shared" si="11"/>
        <v>881.6</v>
      </c>
      <c r="I12" s="11">
        <f t="shared" si="12"/>
        <v>881.6</v>
      </c>
      <c r="J12" s="11">
        <f t="shared" si="13"/>
        <v>881.6</v>
      </c>
      <c r="K12" s="11">
        <v>0</v>
      </c>
      <c r="L12" s="11">
        <f t="shared" si="0"/>
        <v>2260.7605479452054</v>
      </c>
      <c r="M12" s="11">
        <f t="shared" si="14"/>
        <v>12753.008219178084</v>
      </c>
      <c r="N12" s="18">
        <f t="shared" si="1"/>
        <v>152543.36876712332</v>
      </c>
      <c r="O12" s="3"/>
      <c r="P12" s="10">
        <v>8559</v>
      </c>
      <c r="Q12" s="10">
        <f t="shared" si="16"/>
        <v>0.03</v>
      </c>
      <c r="R12" s="10">
        <f t="shared" si="15"/>
        <v>8815.77</v>
      </c>
      <c r="S12" s="10"/>
      <c r="T12" s="10">
        <f t="shared" si="2"/>
        <v>105792</v>
      </c>
      <c r="U12" s="10">
        <f t="shared" si="3"/>
        <v>10579.2</v>
      </c>
      <c r="V12" s="10">
        <f t="shared" si="4"/>
        <v>10579.2</v>
      </c>
      <c r="W12" s="10">
        <f t="shared" si="5"/>
        <v>10579.2</v>
      </c>
      <c r="X12" s="10">
        <f t="shared" si="6"/>
        <v>0</v>
      </c>
      <c r="Y12" s="10">
        <f t="shared" si="7"/>
        <v>2260.7605479452054</v>
      </c>
      <c r="Z12" s="10">
        <f t="shared" si="8"/>
        <v>12753.008219178084</v>
      </c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</row>
    <row r="13" spans="1:132" ht="24.95" customHeight="1" x14ac:dyDescent="0.25">
      <c r="A13" s="6" t="s">
        <v>24</v>
      </c>
      <c r="B13" s="7">
        <v>2</v>
      </c>
      <c r="C13" s="8" t="s">
        <v>13</v>
      </c>
      <c r="D13" s="28" t="s">
        <v>22</v>
      </c>
      <c r="E13" s="5">
        <v>1</v>
      </c>
      <c r="F13" s="11">
        <f t="shared" si="9"/>
        <v>323.32602739726025</v>
      </c>
      <c r="G13" s="11">
        <f t="shared" si="10"/>
        <v>7565</v>
      </c>
      <c r="H13" s="11">
        <f t="shared" si="11"/>
        <v>756.5</v>
      </c>
      <c r="I13" s="11">
        <f t="shared" si="12"/>
        <v>756.5</v>
      </c>
      <c r="J13" s="11">
        <f t="shared" si="13"/>
        <v>756.5</v>
      </c>
      <c r="K13" s="11">
        <v>0</v>
      </c>
      <c r="L13" s="11">
        <f t="shared" si="0"/>
        <v>1939.9561643835614</v>
      </c>
      <c r="M13" s="11">
        <f t="shared" si="14"/>
        <v>10943.342465753423</v>
      </c>
      <c r="N13" s="18">
        <f t="shared" si="1"/>
        <v>130897.29863013698</v>
      </c>
      <c r="O13" s="3"/>
      <c r="P13" s="10">
        <v>7344</v>
      </c>
      <c r="Q13" s="10">
        <f t="shared" si="16"/>
        <v>0.03</v>
      </c>
      <c r="R13" s="10">
        <f t="shared" si="15"/>
        <v>7564.32</v>
      </c>
      <c r="S13" s="10"/>
      <c r="T13" s="10">
        <f t="shared" si="2"/>
        <v>90780</v>
      </c>
      <c r="U13" s="10">
        <f t="shared" si="3"/>
        <v>9078</v>
      </c>
      <c r="V13" s="10">
        <f t="shared" si="4"/>
        <v>9078</v>
      </c>
      <c r="W13" s="10">
        <f t="shared" si="5"/>
        <v>9078</v>
      </c>
      <c r="X13" s="10">
        <f t="shared" si="6"/>
        <v>0</v>
      </c>
      <c r="Y13" s="10">
        <f t="shared" si="7"/>
        <v>1939.9561643835614</v>
      </c>
      <c r="Z13" s="10">
        <f t="shared" si="8"/>
        <v>10943.342465753423</v>
      </c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</row>
    <row r="14" spans="1:132" ht="24.95" customHeight="1" x14ac:dyDescent="0.25">
      <c r="A14" s="6" t="s">
        <v>24</v>
      </c>
      <c r="B14" s="7">
        <v>2</v>
      </c>
      <c r="C14" s="8" t="s">
        <v>13</v>
      </c>
      <c r="D14" s="28" t="s">
        <v>23</v>
      </c>
      <c r="E14" s="5">
        <v>1</v>
      </c>
      <c r="F14" s="11">
        <f t="shared" si="9"/>
        <v>429.10684931506847</v>
      </c>
      <c r="G14" s="11">
        <f t="shared" si="10"/>
        <v>10040</v>
      </c>
      <c r="H14" s="11">
        <f t="shared" si="11"/>
        <v>1004</v>
      </c>
      <c r="I14" s="11">
        <f t="shared" si="12"/>
        <v>1004</v>
      </c>
      <c r="J14" s="11">
        <f t="shared" si="13"/>
        <v>1004</v>
      </c>
      <c r="K14" s="11">
        <v>0</v>
      </c>
      <c r="L14" s="11">
        <f t="shared" si="0"/>
        <v>2574.6410958904107</v>
      </c>
      <c r="M14" s="11">
        <f t="shared" si="14"/>
        <v>14523.616438356165</v>
      </c>
      <c r="N14" s="18">
        <f t="shared" si="1"/>
        <v>173722.25753424657</v>
      </c>
      <c r="O14" s="3"/>
      <c r="P14" s="10">
        <v>9747</v>
      </c>
      <c r="Q14" s="10">
        <f t="shared" si="16"/>
        <v>0.03</v>
      </c>
      <c r="R14" s="10">
        <f t="shared" si="15"/>
        <v>10039.41</v>
      </c>
      <c r="S14" s="10"/>
      <c r="T14" s="10">
        <f t="shared" si="2"/>
        <v>120480</v>
      </c>
      <c r="U14" s="10">
        <f t="shared" si="3"/>
        <v>12048</v>
      </c>
      <c r="V14" s="10">
        <f t="shared" si="4"/>
        <v>12048</v>
      </c>
      <c r="W14" s="10">
        <f t="shared" si="5"/>
        <v>12048</v>
      </c>
      <c r="X14" s="10">
        <f t="shared" si="6"/>
        <v>0</v>
      </c>
      <c r="Y14" s="10">
        <f t="shared" si="7"/>
        <v>2574.6410958904107</v>
      </c>
      <c r="Z14" s="10">
        <f t="shared" si="8"/>
        <v>14523.616438356165</v>
      </c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</row>
    <row r="15" spans="1:132" ht="24.95" customHeight="1" x14ac:dyDescent="0.25">
      <c r="A15" s="12"/>
      <c r="B15" s="13"/>
      <c r="C15" s="14" t="s">
        <v>28</v>
      </c>
      <c r="D15" s="55" t="s">
        <v>29</v>
      </c>
      <c r="E15" s="16"/>
      <c r="F15" s="13"/>
      <c r="G15" s="13"/>
      <c r="H15" s="13"/>
      <c r="I15" s="13"/>
      <c r="J15" s="13"/>
      <c r="K15" s="13"/>
      <c r="L15" s="13"/>
      <c r="M15" s="13"/>
      <c r="N15" s="17"/>
      <c r="O15" s="3"/>
      <c r="P15" s="10"/>
      <c r="Q15" s="10"/>
      <c r="R15" s="10"/>
      <c r="S15" s="10"/>
      <c r="T15" s="19">
        <f>SUM(T6:T14)</f>
        <v>1376856</v>
      </c>
      <c r="U15" s="19">
        <f t="shared" ref="U15:Z15" si="17">SUM(U6:U14)</f>
        <v>137685.6</v>
      </c>
      <c r="V15" s="19">
        <f t="shared" si="17"/>
        <v>137685.6</v>
      </c>
      <c r="W15" s="19">
        <f t="shared" si="17"/>
        <v>137685.6</v>
      </c>
      <c r="X15" s="19">
        <f t="shared" si="17"/>
        <v>0</v>
      </c>
      <c r="Y15" s="19">
        <f t="shared" si="17"/>
        <v>29423.224109589042</v>
      </c>
      <c r="Z15" s="19">
        <f t="shared" si="17"/>
        <v>189205.74246575349</v>
      </c>
      <c r="AA15" s="19">
        <f>SUM(T15:Z15)</f>
        <v>2008541.766575343</v>
      </c>
      <c r="AB15" s="19">
        <f>SUM(N6:N14)</f>
        <v>2008541.7665753427</v>
      </c>
      <c r="AC15" s="19">
        <f>AA15-AB15</f>
        <v>0</v>
      </c>
      <c r="AD15" s="10"/>
      <c r="AE15" s="10">
        <v>1949968.6224657532</v>
      </c>
      <c r="AF15" s="10">
        <f>AB15-AE15</f>
        <v>58573.144109589513</v>
      </c>
      <c r="AG15" s="10"/>
      <c r="AH15" s="10"/>
      <c r="AI15" s="10"/>
      <c r="AJ15" s="10"/>
      <c r="AK15" s="10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</row>
    <row r="16" spans="1:132" ht="24.95" customHeight="1" x14ac:dyDescent="0.25">
      <c r="A16" s="6" t="s">
        <v>12</v>
      </c>
      <c r="B16" s="7">
        <v>1</v>
      </c>
      <c r="C16" s="8" t="s">
        <v>28</v>
      </c>
      <c r="D16" s="28" t="s">
        <v>1494</v>
      </c>
      <c r="E16" s="5">
        <v>1</v>
      </c>
      <c r="F16" s="11">
        <f>(((SUM(G16:J16)*12)/365))</f>
        <v>933.26465753424657</v>
      </c>
      <c r="G16" s="11">
        <f>ROUNDUP(R16,0)</f>
        <v>21836</v>
      </c>
      <c r="H16" s="11">
        <f>G16*0.1</f>
        <v>2183.6</v>
      </c>
      <c r="I16" s="11">
        <f>G16*0.1</f>
        <v>2183.6</v>
      </c>
      <c r="J16" s="11">
        <f>G16*0.1</f>
        <v>2183.6</v>
      </c>
      <c r="K16" s="11">
        <v>0</v>
      </c>
      <c r="L16" s="11">
        <f t="shared" ref="L16:L19" si="18">IF(F16="","",((F16*20)*0.3))</f>
        <v>5599.5879452054787</v>
      </c>
      <c r="M16" s="11">
        <f t="shared" si="14"/>
        <v>37330.586301369862</v>
      </c>
      <c r="N16" s="18">
        <f t="shared" si="1"/>
        <v>383571.77424657531</v>
      </c>
      <c r="O16" s="3"/>
      <c r="P16" s="10">
        <v>21200</v>
      </c>
      <c r="Q16" s="10">
        <f>Q14</f>
        <v>0.03</v>
      </c>
      <c r="R16" s="10">
        <f t="shared" ref="R16" si="19">((P16*Q16)+P16)</f>
        <v>21836</v>
      </c>
      <c r="S16" s="10"/>
      <c r="T16" s="10">
        <f>(G16*12)*E16</f>
        <v>262032</v>
      </c>
      <c r="U16" s="10">
        <f>(H16*12)*E16</f>
        <v>26203.199999999997</v>
      </c>
      <c r="V16" s="10">
        <f>(I16*12)*E16</f>
        <v>26203.199999999997</v>
      </c>
      <c r="W16" s="10">
        <f>(J16*12)*E16</f>
        <v>26203.199999999997</v>
      </c>
      <c r="X16" s="10">
        <f>(K16*12)*E16</f>
        <v>0</v>
      </c>
      <c r="Y16" s="10">
        <f>L16*E16</f>
        <v>5599.5879452054787</v>
      </c>
      <c r="Z16" s="10">
        <f>M16*E16</f>
        <v>37330.586301369862</v>
      </c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</row>
    <row r="17" spans="1:132" ht="24.95" customHeight="1" x14ac:dyDescent="0.25">
      <c r="A17" s="6" t="s">
        <v>12</v>
      </c>
      <c r="B17" s="7">
        <v>1</v>
      </c>
      <c r="C17" s="8" t="s">
        <v>28</v>
      </c>
      <c r="D17" s="28" t="s">
        <v>30</v>
      </c>
      <c r="E17" s="5">
        <v>1</v>
      </c>
      <c r="F17" s="11">
        <f t="shared" ref="F17:F19" si="20">(((SUM(G17:J17)*12)/365))</f>
        <v>519.92876712328768</v>
      </c>
      <c r="G17" s="11">
        <f t="shared" ref="G17:G19" si="21">ROUNDUP(R17,0)</f>
        <v>12165</v>
      </c>
      <c r="H17" s="11">
        <f t="shared" ref="H17:H19" si="22">G17*0.1</f>
        <v>1216.5</v>
      </c>
      <c r="I17" s="11">
        <f t="shared" ref="I17:I19" si="23">G17*0.1</f>
        <v>1216.5</v>
      </c>
      <c r="J17" s="11">
        <f t="shared" ref="J17:J19" si="24">G17*0.1</f>
        <v>1216.5</v>
      </c>
      <c r="K17" s="11">
        <v>0</v>
      </c>
      <c r="L17" s="11">
        <f t="shared" si="18"/>
        <v>3119.5726027397263</v>
      </c>
      <c r="M17" s="11">
        <f t="shared" si="14"/>
        <v>20797.150684931508</v>
      </c>
      <c r="N17" s="18">
        <f t="shared" si="1"/>
        <v>213690.72328767125</v>
      </c>
      <c r="O17" s="3"/>
      <c r="P17" s="10">
        <v>11810</v>
      </c>
      <c r="Q17" s="10">
        <f>Q16</f>
        <v>0.03</v>
      </c>
      <c r="R17" s="10">
        <f t="shared" ref="R17:R19" si="25">((P17*Q17)+P17)</f>
        <v>12164.3</v>
      </c>
      <c r="S17" s="10"/>
      <c r="T17" s="10">
        <f>(G17*12)*E17</f>
        <v>145980</v>
      </c>
      <c r="U17" s="10">
        <f>(H17*12)*E17</f>
        <v>14598</v>
      </c>
      <c r="V17" s="10">
        <f>(I17*12)*E17</f>
        <v>14598</v>
      </c>
      <c r="W17" s="10">
        <f>(J17*12)*E17</f>
        <v>14598</v>
      </c>
      <c r="X17" s="10">
        <f>(K17*12)*E17</f>
        <v>0</v>
      </c>
      <c r="Y17" s="10">
        <f>L17*E17</f>
        <v>3119.5726027397263</v>
      </c>
      <c r="Z17" s="10">
        <f>M17*E17</f>
        <v>20797.150684931508</v>
      </c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</row>
    <row r="18" spans="1:132" ht="24.95" customHeight="1" x14ac:dyDescent="0.25">
      <c r="A18" s="6" t="s">
        <v>12</v>
      </c>
      <c r="B18" s="7">
        <v>1</v>
      </c>
      <c r="C18" s="8" t="s">
        <v>28</v>
      </c>
      <c r="D18" s="28" t="s">
        <v>20</v>
      </c>
      <c r="E18" s="5">
        <v>4</v>
      </c>
      <c r="F18" s="11">
        <f t="shared" si="20"/>
        <v>480.22356164383564</v>
      </c>
      <c r="G18" s="11">
        <f t="shared" si="21"/>
        <v>11236</v>
      </c>
      <c r="H18" s="11">
        <f t="shared" si="22"/>
        <v>1123.6000000000001</v>
      </c>
      <c r="I18" s="11">
        <f t="shared" si="23"/>
        <v>1123.6000000000001</v>
      </c>
      <c r="J18" s="11">
        <f t="shared" si="24"/>
        <v>1123.6000000000001</v>
      </c>
      <c r="K18" s="11">
        <v>0</v>
      </c>
      <c r="L18" s="11">
        <f t="shared" si="18"/>
        <v>2881.3413698630138</v>
      </c>
      <c r="M18" s="11">
        <f t="shared" si="14"/>
        <v>19208.942465753425</v>
      </c>
      <c r="N18" s="18">
        <f t="shared" si="1"/>
        <v>789487.53534246585</v>
      </c>
      <c r="O18" s="3"/>
      <c r="P18" s="10">
        <v>10908</v>
      </c>
      <c r="Q18" s="10">
        <f t="shared" ref="Q18:Q19" si="26">Q17</f>
        <v>0.03</v>
      </c>
      <c r="R18" s="10">
        <f t="shared" si="25"/>
        <v>11235.24</v>
      </c>
      <c r="S18" s="10"/>
      <c r="T18" s="10">
        <f>(G18*12)*E18</f>
        <v>539328</v>
      </c>
      <c r="U18" s="10">
        <f>(H18*12)*E18</f>
        <v>53932.800000000003</v>
      </c>
      <c r="V18" s="10">
        <f>(I18*12)*E18</f>
        <v>53932.800000000003</v>
      </c>
      <c r="W18" s="10">
        <f>(J18*12)*E18</f>
        <v>53932.800000000003</v>
      </c>
      <c r="X18" s="10">
        <f>(K18*12)*E18</f>
        <v>0</v>
      </c>
      <c r="Y18" s="10">
        <f>L18*E18</f>
        <v>11525.365479452055</v>
      </c>
      <c r="Z18" s="10">
        <f>M18*E18</f>
        <v>76835.769863013702</v>
      </c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</row>
    <row r="19" spans="1:132" ht="24.95" customHeight="1" x14ac:dyDescent="0.25">
      <c r="A19" s="6" t="s">
        <v>24</v>
      </c>
      <c r="B19" s="7">
        <v>2</v>
      </c>
      <c r="C19" s="8" t="s">
        <v>28</v>
      </c>
      <c r="D19" s="28" t="s">
        <v>22</v>
      </c>
      <c r="E19" s="5">
        <v>1</v>
      </c>
      <c r="F19" s="11">
        <f t="shared" si="20"/>
        <v>323.32602739726025</v>
      </c>
      <c r="G19" s="11">
        <f t="shared" si="21"/>
        <v>7565</v>
      </c>
      <c r="H19" s="11">
        <f t="shared" si="22"/>
        <v>756.5</v>
      </c>
      <c r="I19" s="11">
        <f t="shared" si="23"/>
        <v>756.5</v>
      </c>
      <c r="J19" s="11">
        <f t="shared" si="24"/>
        <v>756.5</v>
      </c>
      <c r="K19" s="11">
        <v>0</v>
      </c>
      <c r="L19" s="11">
        <f t="shared" si="18"/>
        <v>1939.9561643835614</v>
      </c>
      <c r="M19" s="11">
        <f t="shared" si="14"/>
        <v>10943.342465753423</v>
      </c>
      <c r="N19" s="18">
        <f t="shared" si="1"/>
        <v>130897.29863013698</v>
      </c>
      <c r="O19" s="3"/>
      <c r="P19" s="10">
        <v>7344</v>
      </c>
      <c r="Q19" s="10">
        <f t="shared" si="26"/>
        <v>0.03</v>
      </c>
      <c r="R19" s="10">
        <f t="shared" si="25"/>
        <v>7564.32</v>
      </c>
      <c r="S19" s="10"/>
      <c r="T19" s="10">
        <f>(G19*12)*E19</f>
        <v>90780</v>
      </c>
      <c r="U19" s="10">
        <f>(H19*12)*E19</f>
        <v>9078</v>
      </c>
      <c r="V19" s="10">
        <f>(I19*12)*E19</f>
        <v>9078</v>
      </c>
      <c r="W19" s="10">
        <f>(J19*12)*E19</f>
        <v>9078</v>
      </c>
      <c r="X19" s="10">
        <f>(K19*12)*E19</f>
        <v>0</v>
      </c>
      <c r="Y19" s="10">
        <f>L19*E19</f>
        <v>1939.9561643835614</v>
      </c>
      <c r="Z19" s="10">
        <f>M19*E19</f>
        <v>10943.342465753423</v>
      </c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</row>
    <row r="20" spans="1:132" ht="24.95" customHeight="1" x14ac:dyDescent="0.25">
      <c r="A20" s="12"/>
      <c r="B20" s="13"/>
      <c r="C20" s="14" t="s">
        <v>31</v>
      </c>
      <c r="D20" s="55" t="s">
        <v>32</v>
      </c>
      <c r="E20" s="16"/>
      <c r="F20" s="13"/>
      <c r="G20" s="13"/>
      <c r="H20" s="13"/>
      <c r="I20" s="13"/>
      <c r="J20" s="13"/>
      <c r="K20" s="13"/>
      <c r="L20" s="13"/>
      <c r="M20" s="13"/>
      <c r="N20" s="17"/>
      <c r="O20" s="3"/>
      <c r="P20" s="10"/>
      <c r="Q20" s="10"/>
      <c r="R20" s="10"/>
      <c r="S20" s="10"/>
      <c r="T20" s="19">
        <f>SUM(T16:T19)</f>
        <v>1038120</v>
      </c>
      <c r="U20" s="19">
        <f t="shared" ref="U20:Z20" si="27">SUM(U16:U19)</f>
        <v>103812</v>
      </c>
      <c r="V20" s="19">
        <f t="shared" si="27"/>
        <v>103812</v>
      </c>
      <c r="W20" s="19">
        <f t="shared" si="27"/>
        <v>103812</v>
      </c>
      <c r="X20" s="19">
        <f t="shared" si="27"/>
        <v>0</v>
      </c>
      <c r="Y20" s="19">
        <f t="shared" si="27"/>
        <v>22184.482191780822</v>
      </c>
      <c r="Z20" s="19">
        <f t="shared" si="27"/>
        <v>145906.84931506851</v>
      </c>
      <c r="AA20" s="19">
        <f>SUM(T20:Z20)</f>
        <v>1517647.3315068493</v>
      </c>
      <c r="AB20" s="19">
        <f>SUM(N16:N19)</f>
        <v>1517647.3315068493</v>
      </c>
      <c r="AC20" s="10">
        <f>AA20-AB20</f>
        <v>0</v>
      </c>
      <c r="AD20" s="19"/>
      <c r="AE20" s="10">
        <v>1473368.8043835615</v>
      </c>
      <c r="AF20" s="10">
        <f>AB20-AE20</f>
        <v>44278.527123287786</v>
      </c>
      <c r="AG20" s="10"/>
      <c r="AH20" s="10"/>
      <c r="AI20" s="10"/>
      <c r="AJ20" s="10"/>
      <c r="AK20" s="10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</row>
    <row r="21" spans="1:132" ht="24.95" customHeight="1" x14ac:dyDescent="0.25">
      <c r="A21" s="6" t="s">
        <v>12</v>
      </c>
      <c r="B21" s="7">
        <v>1</v>
      </c>
      <c r="C21" s="8" t="s">
        <v>31</v>
      </c>
      <c r="D21" s="28" t="s">
        <v>33</v>
      </c>
      <c r="E21" s="5">
        <v>1</v>
      </c>
      <c r="F21" s="11">
        <f t="shared" ref="F21:F23" si="28">(((SUM(G21:J21)*12)/365))</f>
        <v>672.93698630136987</v>
      </c>
      <c r="G21" s="11">
        <f t="shared" ref="G21:G23" si="29">ROUNDUP(R21,0)</f>
        <v>15745</v>
      </c>
      <c r="H21" s="11">
        <f t="shared" ref="H21:H23" si="30">G21*0.1</f>
        <v>1574.5</v>
      </c>
      <c r="I21" s="11">
        <f t="shared" ref="I21:I23" si="31">G21*0.1</f>
        <v>1574.5</v>
      </c>
      <c r="J21" s="11">
        <f t="shared" ref="J21:J23" si="32">G21*0.1</f>
        <v>1574.5</v>
      </c>
      <c r="K21" s="11">
        <v>0</v>
      </c>
      <c r="L21" s="11">
        <f t="shared" ref="L21:L23" si="33">IF(F21="","",((F21*20)*0.3))</f>
        <v>4037.6219178082192</v>
      </c>
      <c r="M21" s="11">
        <f t="shared" ref="M21:M23" si="34">IF(B21=1,(F21*40),(((((G21+H21)*12)/365)*40)))</f>
        <v>26917.479452054795</v>
      </c>
      <c r="N21" s="18">
        <f t="shared" si="1"/>
        <v>276577.10136986303</v>
      </c>
      <c r="O21" s="3"/>
      <c r="P21" s="10">
        <v>15286</v>
      </c>
      <c r="Q21" s="10">
        <f>Q19</f>
        <v>0.03</v>
      </c>
      <c r="R21" s="10">
        <f t="shared" ref="R21" si="35">((P21*Q21)+P21)</f>
        <v>15744.58</v>
      </c>
      <c r="S21" s="10"/>
      <c r="T21" s="10">
        <f>(G21*12)*E21</f>
        <v>188940</v>
      </c>
      <c r="U21" s="10">
        <f>(H21*12)*E21</f>
        <v>18894</v>
      </c>
      <c r="V21" s="10">
        <f>(I21*12)*E21</f>
        <v>18894</v>
      </c>
      <c r="W21" s="10">
        <f>(J21*12)*E21</f>
        <v>18894</v>
      </c>
      <c r="X21" s="10">
        <f>(K21*12)*E21</f>
        <v>0</v>
      </c>
      <c r="Y21" s="10">
        <f>L21*E21</f>
        <v>4037.6219178082192</v>
      </c>
      <c r="Z21" s="10">
        <f>M21*E21</f>
        <v>26917.479452054795</v>
      </c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</row>
    <row r="22" spans="1:132" ht="24.95" customHeight="1" x14ac:dyDescent="0.25">
      <c r="A22" s="6" t="s">
        <v>12</v>
      </c>
      <c r="B22" s="7">
        <v>1</v>
      </c>
      <c r="C22" s="8" t="s">
        <v>31</v>
      </c>
      <c r="D22" s="28" t="s">
        <v>34</v>
      </c>
      <c r="E22" s="5">
        <v>1</v>
      </c>
      <c r="F22" s="11">
        <f t="shared" si="28"/>
        <v>451.67342465753421</v>
      </c>
      <c r="G22" s="11">
        <f t="shared" si="29"/>
        <v>10568</v>
      </c>
      <c r="H22" s="11">
        <f t="shared" si="30"/>
        <v>1056.8</v>
      </c>
      <c r="I22" s="11">
        <f t="shared" si="31"/>
        <v>1056.8</v>
      </c>
      <c r="J22" s="11">
        <f t="shared" si="32"/>
        <v>1056.8</v>
      </c>
      <c r="K22" s="11">
        <v>0</v>
      </c>
      <c r="L22" s="11">
        <f t="shared" si="33"/>
        <v>2710.0405479452052</v>
      </c>
      <c r="M22" s="11">
        <f t="shared" si="34"/>
        <v>18066.936986301367</v>
      </c>
      <c r="N22" s="18">
        <f t="shared" si="1"/>
        <v>185637.77753424656</v>
      </c>
      <c r="O22" s="3"/>
      <c r="P22" s="10">
        <v>10260</v>
      </c>
      <c r="Q22" s="10">
        <f>Q21</f>
        <v>0.03</v>
      </c>
      <c r="R22" s="10">
        <f t="shared" ref="R22:R23" si="36">((P22*Q22)+P22)</f>
        <v>10567.8</v>
      </c>
      <c r="S22" s="10"/>
      <c r="T22" s="10">
        <f>(G22*12)*E22</f>
        <v>126816</v>
      </c>
      <c r="U22" s="10">
        <f>(H22*12)*E22</f>
        <v>12681.599999999999</v>
      </c>
      <c r="V22" s="10">
        <f>(I22*12)*E22</f>
        <v>12681.599999999999</v>
      </c>
      <c r="W22" s="10">
        <f>(J22*12)*E22</f>
        <v>12681.599999999999</v>
      </c>
      <c r="X22" s="10">
        <f>(K22*12)*E22</f>
        <v>0</v>
      </c>
      <c r="Y22" s="10">
        <f>L22*E22</f>
        <v>2710.0405479452052</v>
      </c>
      <c r="Z22" s="10">
        <f>M22*E22</f>
        <v>18066.936986301367</v>
      </c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</row>
    <row r="23" spans="1:132" ht="24.95" customHeight="1" x14ac:dyDescent="0.25">
      <c r="A23" s="6" t="s">
        <v>24</v>
      </c>
      <c r="B23" s="7">
        <v>2</v>
      </c>
      <c r="C23" s="8" t="s">
        <v>31</v>
      </c>
      <c r="D23" s="28" t="s">
        <v>35</v>
      </c>
      <c r="E23" s="5">
        <v>1</v>
      </c>
      <c r="F23" s="11">
        <f t="shared" si="28"/>
        <v>411.75452054794516</v>
      </c>
      <c r="G23" s="11">
        <f t="shared" si="29"/>
        <v>9634</v>
      </c>
      <c r="H23" s="11">
        <f t="shared" si="30"/>
        <v>963.40000000000009</v>
      </c>
      <c r="I23" s="11">
        <f t="shared" si="31"/>
        <v>963.40000000000009</v>
      </c>
      <c r="J23" s="11">
        <f t="shared" si="32"/>
        <v>963.40000000000009</v>
      </c>
      <c r="K23" s="11">
        <v>0</v>
      </c>
      <c r="L23" s="11">
        <f t="shared" si="33"/>
        <v>2470.5271232876707</v>
      </c>
      <c r="M23" s="11">
        <f t="shared" si="34"/>
        <v>13936.306849315068</v>
      </c>
      <c r="N23" s="18">
        <f t="shared" si="1"/>
        <v>166697.23397260273</v>
      </c>
      <c r="O23" s="3"/>
      <c r="P23" s="10">
        <v>9353</v>
      </c>
      <c r="Q23" s="10">
        <f>Q22</f>
        <v>0.03</v>
      </c>
      <c r="R23" s="10">
        <f t="shared" si="36"/>
        <v>9633.59</v>
      </c>
      <c r="S23" s="10"/>
      <c r="T23" s="10">
        <f>(G23*12)*E23</f>
        <v>115608</v>
      </c>
      <c r="U23" s="10">
        <f>(H23*12)*E23</f>
        <v>11560.800000000001</v>
      </c>
      <c r="V23" s="10">
        <f>(I23*12)*E23</f>
        <v>11560.800000000001</v>
      </c>
      <c r="W23" s="10">
        <f>(J23*12)*E23</f>
        <v>11560.800000000001</v>
      </c>
      <c r="X23" s="10">
        <f>(K23*12)*E23</f>
        <v>0</v>
      </c>
      <c r="Y23" s="10">
        <f>L23*E23</f>
        <v>2470.5271232876707</v>
      </c>
      <c r="Z23" s="10">
        <f>M23*E23</f>
        <v>13936.306849315068</v>
      </c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</row>
    <row r="24" spans="1:132" ht="24.95" customHeight="1" x14ac:dyDescent="0.25">
      <c r="A24" s="12"/>
      <c r="B24" s="13"/>
      <c r="C24" s="14" t="s">
        <v>36</v>
      </c>
      <c r="D24" s="55" t="s">
        <v>37</v>
      </c>
      <c r="E24" s="16"/>
      <c r="F24" s="13"/>
      <c r="G24" s="13"/>
      <c r="H24" s="13"/>
      <c r="I24" s="13"/>
      <c r="J24" s="13"/>
      <c r="K24" s="13"/>
      <c r="L24" s="13"/>
      <c r="M24" s="13"/>
      <c r="N24" s="17"/>
      <c r="O24" s="3"/>
      <c r="P24" s="10"/>
      <c r="Q24" s="10"/>
      <c r="R24" s="10"/>
      <c r="S24" s="10"/>
      <c r="T24" s="19">
        <f>SUM(T21:T23)</f>
        <v>431364</v>
      </c>
      <c r="U24" s="19">
        <f t="shared" ref="U24:Z24" si="37">SUM(U21:U23)</f>
        <v>43136.4</v>
      </c>
      <c r="V24" s="19">
        <f t="shared" si="37"/>
        <v>43136.4</v>
      </c>
      <c r="W24" s="19">
        <f t="shared" si="37"/>
        <v>43136.4</v>
      </c>
      <c r="X24" s="19">
        <f t="shared" si="37"/>
        <v>0</v>
      </c>
      <c r="Y24" s="19">
        <f t="shared" si="37"/>
        <v>9218.189589041096</v>
      </c>
      <c r="Z24" s="19">
        <f t="shared" si="37"/>
        <v>58920.723287671222</v>
      </c>
      <c r="AA24" s="19">
        <f>SUM(T24:Z24)</f>
        <v>628912.11287671234</v>
      </c>
      <c r="AB24" s="19">
        <f>SUM(N21:N23)</f>
        <v>628912.11287671234</v>
      </c>
      <c r="AC24" s="10">
        <f>AA24-AB24</f>
        <v>0</v>
      </c>
      <c r="AD24" s="10"/>
      <c r="AE24" s="10">
        <v>610576.82301369857</v>
      </c>
      <c r="AF24" s="10">
        <f>AB24-AE24</f>
        <v>18335.289863013779</v>
      </c>
      <c r="AG24" s="10"/>
      <c r="AH24" s="10"/>
      <c r="AI24" s="10"/>
      <c r="AJ24" s="10"/>
      <c r="AK24" s="10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</row>
    <row r="25" spans="1:132" ht="24.95" customHeight="1" x14ac:dyDescent="0.25">
      <c r="A25" s="6" t="s">
        <v>12</v>
      </c>
      <c r="B25" s="7">
        <v>1</v>
      </c>
      <c r="C25" s="8" t="s">
        <v>36</v>
      </c>
      <c r="D25" s="28" t="s">
        <v>38</v>
      </c>
      <c r="E25" s="5">
        <v>1</v>
      </c>
      <c r="F25" s="11">
        <f>(((SUM(G25:J25)*12)/365))</f>
        <v>2790.9041095890411</v>
      </c>
      <c r="G25" s="11">
        <v>65300</v>
      </c>
      <c r="H25" s="11">
        <f>G25*0.1</f>
        <v>6530</v>
      </c>
      <c r="I25" s="11">
        <f>G25*0.1</f>
        <v>6530</v>
      </c>
      <c r="J25" s="11">
        <f>G25*0.1</f>
        <v>6530</v>
      </c>
      <c r="K25" s="11">
        <f>SUM(G25:J25)*8.33%</f>
        <v>7071.3369999999995</v>
      </c>
      <c r="L25" s="11">
        <f t="shared" ref="L25:L28" si="38">IF(F25="","",((F25*20)*0.3))</f>
        <v>16745.424657534244</v>
      </c>
      <c r="M25" s="11">
        <f t="shared" ref="M25:M28" si="39">IF(B25=1,(F25*40),(((((G25+H25)*12)/365)*40)))</f>
        <v>111636.16438356164</v>
      </c>
      <c r="N25" s="18">
        <f t="shared" si="1"/>
        <v>1231917.6330410959</v>
      </c>
      <c r="O25" s="3"/>
      <c r="P25" s="10">
        <v>65300</v>
      </c>
      <c r="Q25" s="10">
        <v>0</v>
      </c>
      <c r="R25" s="10">
        <f t="shared" ref="R25:R28" si="40">((P25*Q25)+P25)</f>
        <v>65300</v>
      </c>
      <c r="S25" s="10"/>
      <c r="T25" s="10">
        <f>(G25*12)*E25</f>
        <v>783600</v>
      </c>
      <c r="U25" s="10">
        <f>(H25*12)*E25</f>
        <v>78360</v>
      </c>
      <c r="V25" s="10">
        <f>(I25*12)*E25</f>
        <v>78360</v>
      </c>
      <c r="W25" s="10">
        <f>(J25*12)*E25</f>
        <v>78360</v>
      </c>
      <c r="X25" s="10">
        <f>(K25*12)*E25</f>
        <v>84856.043999999994</v>
      </c>
      <c r="Y25" s="10">
        <f>L25*E25</f>
        <v>16745.424657534244</v>
      </c>
      <c r="Z25" s="10">
        <f>M25*E25</f>
        <v>111636.16438356164</v>
      </c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</row>
    <row r="26" spans="1:132" ht="24.95" customHeight="1" x14ac:dyDescent="0.25">
      <c r="A26" s="6" t="s">
        <v>12</v>
      </c>
      <c r="B26" s="7">
        <v>1</v>
      </c>
      <c r="C26" s="8" t="s">
        <v>36</v>
      </c>
      <c r="D26" s="28" t="s">
        <v>39</v>
      </c>
      <c r="E26" s="5">
        <v>2</v>
      </c>
      <c r="F26" s="11">
        <f t="shared" ref="F26:F28" si="41">(((SUM(G26:J26)*12)/365))</f>
        <v>2286.5753424657532</v>
      </c>
      <c r="G26" s="11">
        <v>53500</v>
      </c>
      <c r="H26" s="11">
        <f t="shared" ref="H26:H28" si="42">G26*0.1</f>
        <v>5350</v>
      </c>
      <c r="I26" s="11">
        <f t="shared" ref="I26:I28" si="43">G26*0.1</f>
        <v>5350</v>
      </c>
      <c r="J26" s="11">
        <f t="shared" ref="J26:J28" si="44">G26*0.1</f>
        <v>5350</v>
      </c>
      <c r="K26" s="11">
        <f t="shared" ref="K26:K27" si="45">SUM(G26:J26)*8.33%</f>
        <v>5793.5150000000003</v>
      </c>
      <c r="L26" s="11">
        <v>0</v>
      </c>
      <c r="M26" s="11">
        <f t="shared" si="39"/>
        <v>91463.013698630122</v>
      </c>
      <c r="N26" s="18">
        <f t="shared" si="1"/>
        <v>1991170.3873972602</v>
      </c>
      <c r="O26" s="36"/>
      <c r="P26" s="10">
        <v>53500</v>
      </c>
      <c r="Q26" s="10">
        <v>0</v>
      </c>
      <c r="R26" s="10">
        <f t="shared" si="40"/>
        <v>53500</v>
      </c>
      <c r="S26" s="10"/>
      <c r="T26" s="10">
        <f>(G26*12)*E26</f>
        <v>1284000</v>
      </c>
      <c r="U26" s="10">
        <f>(H26*12)*E26</f>
        <v>128400</v>
      </c>
      <c r="V26" s="10">
        <f>(I26*12)*E26</f>
        <v>128400</v>
      </c>
      <c r="W26" s="10">
        <f>(J26*12)*E26</f>
        <v>128400</v>
      </c>
      <c r="X26" s="10">
        <f>(K26*12)*E26</f>
        <v>139044.36000000002</v>
      </c>
      <c r="Y26" s="10">
        <f>L26*E26</f>
        <v>0</v>
      </c>
      <c r="Z26" s="10">
        <f>M26*E26</f>
        <v>182926.02739726024</v>
      </c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</row>
    <row r="27" spans="1:132" ht="24.95" customHeight="1" x14ac:dyDescent="0.25">
      <c r="A27" s="6" t="s">
        <v>12</v>
      </c>
      <c r="B27" s="7">
        <v>1</v>
      </c>
      <c r="C27" s="8" t="s">
        <v>36</v>
      </c>
      <c r="D27" s="28" t="s">
        <v>40</v>
      </c>
      <c r="E27" s="5">
        <v>12</v>
      </c>
      <c r="F27" s="11">
        <f t="shared" si="41"/>
        <v>2068.6027397260273</v>
      </c>
      <c r="G27" s="11">
        <v>48400</v>
      </c>
      <c r="H27" s="11">
        <f t="shared" si="42"/>
        <v>4840</v>
      </c>
      <c r="I27" s="11">
        <f t="shared" si="43"/>
        <v>4840</v>
      </c>
      <c r="J27" s="11">
        <f t="shared" si="44"/>
        <v>4840</v>
      </c>
      <c r="K27" s="11">
        <f t="shared" si="45"/>
        <v>5241.2359999999999</v>
      </c>
      <c r="L27" s="11">
        <v>0</v>
      </c>
      <c r="M27" s="11">
        <f t="shared" si="39"/>
        <v>82744.109589041094</v>
      </c>
      <c r="N27" s="18">
        <f t="shared" si="1"/>
        <v>10808147.299068494</v>
      </c>
      <c r="O27" s="36"/>
      <c r="P27" s="10">
        <v>48400</v>
      </c>
      <c r="Q27" s="10">
        <v>0</v>
      </c>
      <c r="R27" s="10">
        <f t="shared" si="40"/>
        <v>48400</v>
      </c>
      <c r="S27" s="10"/>
      <c r="T27" s="10">
        <f>(G27*12)*E27</f>
        <v>6969600</v>
      </c>
      <c r="U27" s="10">
        <f>(H27*12)*E27</f>
        <v>696960</v>
      </c>
      <c r="V27" s="10">
        <f>(I27*12)*E27</f>
        <v>696960</v>
      </c>
      <c r="W27" s="10">
        <f>(J27*12)*E27</f>
        <v>696960</v>
      </c>
      <c r="X27" s="10">
        <f>(K27*12)*E27</f>
        <v>754737.98399999994</v>
      </c>
      <c r="Y27" s="10">
        <f>L27*E27</f>
        <v>0</v>
      </c>
      <c r="Z27" s="10">
        <f>M27*E27</f>
        <v>992929.31506849313</v>
      </c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</row>
    <row r="28" spans="1:132" ht="24.95" customHeight="1" x14ac:dyDescent="0.25">
      <c r="A28" s="6" t="s">
        <v>24</v>
      </c>
      <c r="B28" s="7">
        <v>2</v>
      </c>
      <c r="C28" s="8" t="s">
        <v>36</v>
      </c>
      <c r="D28" s="28" t="s">
        <v>41</v>
      </c>
      <c r="E28" s="5">
        <v>3</v>
      </c>
      <c r="F28" s="11">
        <f t="shared" si="41"/>
        <v>438.16767123287673</v>
      </c>
      <c r="G28" s="11">
        <f t="shared" ref="G28" si="46">ROUNDUP(R28,0)</f>
        <v>10252</v>
      </c>
      <c r="H28" s="11">
        <f t="shared" si="42"/>
        <v>1025.2</v>
      </c>
      <c r="I28" s="11">
        <f t="shared" si="43"/>
        <v>1025.2</v>
      </c>
      <c r="J28" s="11">
        <f t="shared" si="44"/>
        <v>1025.2</v>
      </c>
      <c r="K28" s="11">
        <v>0</v>
      </c>
      <c r="L28" s="11">
        <f t="shared" si="38"/>
        <v>2629.0060273972604</v>
      </c>
      <c r="M28" s="11">
        <f t="shared" si="39"/>
        <v>14830.290410958907</v>
      </c>
      <c r="N28" s="18">
        <f t="shared" si="1"/>
        <v>532171.48931506858</v>
      </c>
      <c r="O28" s="3"/>
      <c r="P28" s="10">
        <v>9953</v>
      </c>
      <c r="Q28" s="10">
        <v>0.03</v>
      </c>
      <c r="R28" s="10">
        <f t="shared" si="40"/>
        <v>10251.59</v>
      </c>
      <c r="S28" s="10"/>
      <c r="T28" s="10">
        <f>(G28*12)*E28</f>
        <v>369072</v>
      </c>
      <c r="U28" s="10">
        <f>(H28*12)*E28</f>
        <v>36907.200000000004</v>
      </c>
      <c r="V28" s="10">
        <f>(I28*12)*E28</f>
        <v>36907.200000000004</v>
      </c>
      <c r="W28" s="10">
        <f>(J28*12)*E28</f>
        <v>36907.200000000004</v>
      </c>
      <c r="X28" s="10">
        <f>(K28*12)*E28</f>
        <v>0</v>
      </c>
      <c r="Y28" s="10">
        <f>L28*E28</f>
        <v>7887.0180821917811</v>
      </c>
      <c r="Z28" s="10">
        <f>M28*E28</f>
        <v>44490.871232876721</v>
      </c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</row>
    <row r="29" spans="1:132" ht="24.95" customHeight="1" x14ac:dyDescent="0.25">
      <c r="A29" s="12"/>
      <c r="B29" s="13"/>
      <c r="C29" s="14" t="s">
        <v>42</v>
      </c>
      <c r="D29" s="55" t="s">
        <v>43</v>
      </c>
      <c r="E29" s="16"/>
      <c r="F29" s="13"/>
      <c r="G29" s="13"/>
      <c r="H29" s="13"/>
      <c r="I29" s="13"/>
      <c r="J29" s="13"/>
      <c r="K29" s="13"/>
      <c r="L29" s="13"/>
      <c r="M29" s="13"/>
      <c r="N29" s="17"/>
      <c r="O29" s="3"/>
      <c r="P29" s="10"/>
      <c r="Q29" s="10"/>
      <c r="R29" s="10"/>
      <c r="S29" s="10"/>
      <c r="T29" s="19">
        <f>SUM(T25:T28)</f>
        <v>9406272</v>
      </c>
      <c r="U29" s="19">
        <f t="shared" ref="U29:Z29" si="47">SUM(U25:U28)</f>
        <v>940627.2</v>
      </c>
      <c r="V29" s="19">
        <f t="shared" si="47"/>
        <v>940627.2</v>
      </c>
      <c r="W29" s="19">
        <f t="shared" si="47"/>
        <v>940627.2</v>
      </c>
      <c r="X29" s="19">
        <f t="shared" si="47"/>
        <v>978638.38799999992</v>
      </c>
      <c r="Y29" s="19">
        <f t="shared" si="47"/>
        <v>24632.442739726026</v>
      </c>
      <c r="Z29" s="19">
        <f t="shared" si="47"/>
        <v>1331982.3780821918</v>
      </c>
      <c r="AA29" s="19">
        <f>SUM(T29:Z29)</f>
        <v>14563406.808821915</v>
      </c>
      <c r="AB29" s="19">
        <f>SUM(N25:N28)</f>
        <v>14563406.808821918</v>
      </c>
      <c r="AC29" s="10">
        <f>AA29-AB29</f>
        <v>0</v>
      </c>
      <c r="AD29" s="19"/>
      <c r="AE29" s="10">
        <v>14375669.110191779</v>
      </c>
      <c r="AF29" s="10">
        <f>AB29-AE29</f>
        <v>187737.69863013923</v>
      </c>
      <c r="AG29" s="10"/>
      <c r="AH29" s="10"/>
      <c r="AI29" s="10"/>
      <c r="AJ29" s="10"/>
      <c r="AK29" s="10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</row>
    <row r="30" spans="1:132" ht="24.95" customHeight="1" x14ac:dyDescent="0.25">
      <c r="A30" s="6" t="s">
        <v>12</v>
      </c>
      <c r="B30" s="7">
        <v>1</v>
      </c>
      <c r="C30" s="8" t="s">
        <v>42</v>
      </c>
      <c r="D30" s="28" t="s">
        <v>44</v>
      </c>
      <c r="E30" s="5">
        <v>1</v>
      </c>
      <c r="F30" s="11">
        <f>(((SUM(G30:J30)*12)/365))</f>
        <v>783.59013698630145</v>
      </c>
      <c r="G30" s="11">
        <f>ROUNDUP(R30,0)</f>
        <v>18334</v>
      </c>
      <c r="H30" s="11">
        <f>G30*0.1</f>
        <v>1833.4</v>
      </c>
      <c r="I30" s="11">
        <f>G30*0.1</f>
        <v>1833.4</v>
      </c>
      <c r="J30" s="11">
        <f>G30*0.1</f>
        <v>1833.4</v>
      </c>
      <c r="K30" s="11">
        <v>0</v>
      </c>
      <c r="L30" s="11">
        <f t="shared" ref="L30:L33" si="48">IF(F30="","",((F30*20)*0.3))</f>
        <v>4701.540821917808</v>
      </c>
      <c r="M30" s="11">
        <f t="shared" ref="M30:M33" si="49">IF(B30=1,(F30*40),(((((G30+H30)*12)/365)*40)))</f>
        <v>31343.605479452057</v>
      </c>
      <c r="N30" s="18">
        <f t="shared" ref="N30:N33" si="50">((SUM(G30:K30)*12)+L30+M30)*E30</f>
        <v>322055.5463013699</v>
      </c>
      <c r="O30" s="3"/>
      <c r="P30" s="10">
        <v>17800</v>
      </c>
      <c r="Q30" s="10">
        <f>Q23</f>
        <v>0.03</v>
      </c>
      <c r="R30" s="10">
        <f t="shared" ref="R30:R33" si="51">((P30*Q30)+P30)</f>
        <v>18334</v>
      </c>
      <c r="S30" s="10"/>
      <c r="T30" s="10">
        <f t="shared" ref="T30:T37" si="52">(G30*12)*E30</f>
        <v>220008</v>
      </c>
      <c r="U30" s="10">
        <f t="shared" ref="U30:U37" si="53">(H30*12)*E30</f>
        <v>22000.800000000003</v>
      </c>
      <c r="V30" s="10">
        <f t="shared" ref="V30:V37" si="54">(I30*12)*E30</f>
        <v>22000.800000000003</v>
      </c>
      <c r="W30" s="10">
        <f t="shared" ref="W30:W37" si="55">(J30*12)*E30</f>
        <v>22000.800000000003</v>
      </c>
      <c r="X30" s="10">
        <f t="shared" ref="X30:X37" si="56">(K30*12)*E30</f>
        <v>0</v>
      </c>
      <c r="Y30" s="10">
        <f t="shared" ref="Y30:Y37" si="57">L30*E30</f>
        <v>4701.540821917808</v>
      </c>
      <c r="Z30" s="10">
        <f t="shared" ref="Z30:Z37" si="58">M30*E30</f>
        <v>31343.605479452057</v>
      </c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</row>
    <row r="31" spans="1:132" ht="24.95" customHeight="1" x14ac:dyDescent="0.25">
      <c r="A31" s="6" t="s">
        <v>12</v>
      </c>
      <c r="B31" s="7">
        <v>1</v>
      </c>
      <c r="C31" s="8" t="s">
        <v>42</v>
      </c>
      <c r="D31" s="28" t="s">
        <v>45</v>
      </c>
      <c r="E31" s="5">
        <v>1</v>
      </c>
      <c r="F31" s="11">
        <f t="shared" ref="F31:F33" si="59">(((SUM(G31:J31)*12)/365))</f>
        <v>584.80767123287671</v>
      </c>
      <c r="G31" s="11">
        <f t="shared" ref="G31:G37" si="60">ROUNDUP(R31,0)</f>
        <v>13683</v>
      </c>
      <c r="H31" s="11">
        <f t="shared" ref="H31:H33" si="61">G31*0.1</f>
        <v>1368.3000000000002</v>
      </c>
      <c r="I31" s="11">
        <f t="shared" ref="I31:I33" si="62">G31*0.1</f>
        <v>1368.3000000000002</v>
      </c>
      <c r="J31" s="11">
        <f t="shared" ref="J31:J33" si="63">G31*0.1</f>
        <v>1368.3000000000002</v>
      </c>
      <c r="K31" s="11">
        <v>0</v>
      </c>
      <c r="L31" s="11">
        <f t="shared" si="48"/>
        <v>3508.8460273972601</v>
      </c>
      <c r="M31" s="11">
        <f t="shared" si="49"/>
        <v>23392.306849315068</v>
      </c>
      <c r="N31" s="18">
        <f t="shared" si="50"/>
        <v>240355.95287671231</v>
      </c>
      <c r="O31" s="3"/>
      <c r="P31" s="10">
        <v>13284</v>
      </c>
      <c r="Q31" s="10">
        <f>Q30</f>
        <v>0.03</v>
      </c>
      <c r="R31" s="10">
        <f t="shared" si="51"/>
        <v>13682.52</v>
      </c>
      <c r="S31" s="10"/>
      <c r="T31" s="10">
        <f t="shared" si="52"/>
        <v>164196</v>
      </c>
      <c r="U31" s="10">
        <f t="shared" si="53"/>
        <v>16419.600000000002</v>
      </c>
      <c r="V31" s="10">
        <f t="shared" si="54"/>
        <v>16419.600000000002</v>
      </c>
      <c r="W31" s="10">
        <f t="shared" si="55"/>
        <v>16419.600000000002</v>
      </c>
      <c r="X31" s="10">
        <f t="shared" si="56"/>
        <v>0</v>
      </c>
      <c r="Y31" s="10">
        <f t="shared" si="57"/>
        <v>3508.8460273972601</v>
      </c>
      <c r="Z31" s="10">
        <f t="shared" si="58"/>
        <v>23392.306849315068</v>
      </c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</row>
    <row r="32" spans="1:132" ht="24.95" customHeight="1" x14ac:dyDescent="0.25">
      <c r="A32" s="6" t="s">
        <v>12</v>
      </c>
      <c r="B32" s="7">
        <v>1</v>
      </c>
      <c r="C32" s="8" t="s">
        <v>42</v>
      </c>
      <c r="D32" s="28" t="s">
        <v>46</v>
      </c>
      <c r="E32" s="5">
        <v>1</v>
      </c>
      <c r="F32" s="11">
        <f t="shared" si="59"/>
        <v>770.21260273972598</v>
      </c>
      <c r="G32" s="11">
        <f t="shared" si="60"/>
        <v>18021</v>
      </c>
      <c r="H32" s="11">
        <f t="shared" si="61"/>
        <v>1802.1000000000001</v>
      </c>
      <c r="I32" s="11">
        <f t="shared" si="62"/>
        <v>1802.1000000000001</v>
      </c>
      <c r="J32" s="11">
        <f t="shared" si="63"/>
        <v>1802.1000000000001</v>
      </c>
      <c r="K32" s="11">
        <v>0</v>
      </c>
      <c r="L32" s="11">
        <f t="shared" si="48"/>
        <v>4621.2756164383563</v>
      </c>
      <c r="M32" s="11">
        <f t="shared" si="49"/>
        <v>30808.504109589041</v>
      </c>
      <c r="N32" s="18">
        <f t="shared" si="50"/>
        <v>316557.37972602737</v>
      </c>
      <c r="O32" s="3"/>
      <c r="P32" s="10">
        <v>17496</v>
      </c>
      <c r="Q32" s="10">
        <f t="shared" ref="Q32:Q37" si="64">Q31</f>
        <v>0.03</v>
      </c>
      <c r="R32" s="10">
        <f t="shared" si="51"/>
        <v>18020.88</v>
      </c>
      <c r="S32" s="10"/>
      <c r="T32" s="10">
        <f t="shared" si="52"/>
        <v>216252</v>
      </c>
      <c r="U32" s="10">
        <f t="shared" si="53"/>
        <v>21625.200000000001</v>
      </c>
      <c r="V32" s="10">
        <f t="shared" si="54"/>
        <v>21625.200000000001</v>
      </c>
      <c r="W32" s="10">
        <f t="shared" si="55"/>
        <v>21625.200000000001</v>
      </c>
      <c r="X32" s="10">
        <f t="shared" si="56"/>
        <v>0</v>
      </c>
      <c r="Y32" s="10">
        <f t="shared" si="57"/>
        <v>4621.2756164383563</v>
      </c>
      <c r="Z32" s="10">
        <f t="shared" si="58"/>
        <v>30808.504109589041</v>
      </c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</row>
    <row r="33" spans="1:132" ht="24.95" customHeight="1" x14ac:dyDescent="0.25">
      <c r="A33" s="6" t="s">
        <v>12</v>
      </c>
      <c r="B33" s="7">
        <v>1</v>
      </c>
      <c r="C33" s="8" t="s">
        <v>42</v>
      </c>
      <c r="D33" s="28" t="s">
        <v>47</v>
      </c>
      <c r="E33" s="5">
        <v>1</v>
      </c>
      <c r="F33" s="11">
        <f t="shared" si="59"/>
        <v>491.16493150684937</v>
      </c>
      <c r="G33" s="11">
        <f t="shared" si="60"/>
        <v>11492</v>
      </c>
      <c r="H33" s="11">
        <f t="shared" si="61"/>
        <v>1149.2</v>
      </c>
      <c r="I33" s="11">
        <f t="shared" si="62"/>
        <v>1149.2</v>
      </c>
      <c r="J33" s="11">
        <f t="shared" si="63"/>
        <v>1149.2</v>
      </c>
      <c r="K33" s="11">
        <v>0</v>
      </c>
      <c r="L33" s="11">
        <f t="shared" si="48"/>
        <v>2946.9895890410962</v>
      </c>
      <c r="M33" s="11">
        <f t="shared" si="49"/>
        <v>19646.597260273975</v>
      </c>
      <c r="N33" s="18">
        <f t="shared" si="50"/>
        <v>201868.78684931507</v>
      </c>
      <c r="O33" s="3"/>
      <c r="P33" s="10">
        <v>11157</v>
      </c>
      <c r="Q33" s="10">
        <f t="shared" si="64"/>
        <v>0.03</v>
      </c>
      <c r="R33" s="10">
        <f t="shared" si="51"/>
        <v>11491.71</v>
      </c>
      <c r="S33" s="10"/>
      <c r="T33" s="10">
        <f t="shared" si="52"/>
        <v>137904</v>
      </c>
      <c r="U33" s="10">
        <f t="shared" si="53"/>
        <v>13790.400000000001</v>
      </c>
      <c r="V33" s="10">
        <f t="shared" si="54"/>
        <v>13790.400000000001</v>
      </c>
      <c r="W33" s="10">
        <f t="shared" si="55"/>
        <v>13790.400000000001</v>
      </c>
      <c r="X33" s="10">
        <f t="shared" si="56"/>
        <v>0</v>
      </c>
      <c r="Y33" s="10">
        <f t="shared" si="57"/>
        <v>2946.9895890410962</v>
      </c>
      <c r="Z33" s="10">
        <f t="shared" si="58"/>
        <v>19646.597260273975</v>
      </c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</row>
    <row r="34" spans="1:132" ht="24.95" customHeight="1" x14ac:dyDescent="0.25">
      <c r="A34" s="6" t="s">
        <v>24</v>
      </c>
      <c r="B34" s="7">
        <v>2</v>
      </c>
      <c r="C34" s="8" t="s">
        <v>42</v>
      </c>
      <c r="D34" s="28" t="s">
        <v>48</v>
      </c>
      <c r="E34" s="5">
        <v>1</v>
      </c>
      <c r="F34" s="11">
        <f t="shared" ref="F34:F37" si="65">(((SUM(G34:J34)*12)/365))</f>
        <v>343.07178082191786</v>
      </c>
      <c r="G34" s="11">
        <f t="shared" si="60"/>
        <v>8027</v>
      </c>
      <c r="H34" s="11">
        <f t="shared" ref="H34:H37" si="66">G34*0.1</f>
        <v>802.7</v>
      </c>
      <c r="I34" s="11">
        <f t="shared" ref="I34:I37" si="67">G34*0.1</f>
        <v>802.7</v>
      </c>
      <c r="J34" s="11">
        <f t="shared" ref="J34:J37" si="68">G34*0.1</f>
        <v>802.7</v>
      </c>
      <c r="K34" s="11">
        <v>0</v>
      </c>
      <c r="L34" s="11">
        <f t="shared" ref="L34:L37" si="69">IF(F34="","",((F34*20)*0.3))</f>
        <v>2058.4306849315071</v>
      </c>
      <c r="M34" s="11">
        <f t="shared" ref="M34:M37" si="70">IF(B34=1,(F34*40),(((((G34+H34)*12)/365)*40)))</f>
        <v>11611.660273972604</v>
      </c>
      <c r="N34" s="18">
        <f t="shared" ref="N34:N37" si="71">((SUM(G34:K34)*12)+L34+M34)*E34</f>
        <v>138891.29095890414</v>
      </c>
      <c r="O34" s="3"/>
      <c r="P34" s="10">
        <v>7793</v>
      </c>
      <c r="Q34" s="10">
        <f t="shared" si="64"/>
        <v>0.03</v>
      </c>
      <c r="R34" s="10">
        <f t="shared" ref="R34:R37" si="72">((P34*Q34)+P34)</f>
        <v>8026.79</v>
      </c>
      <c r="S34" s="10"/>
      <c r="T34" s="10">
        <f t="shared" si="52"/>
        <v>96324</v>
      </c>
      <c r="U34" s="10">
        <f t="shared" si="53"/>
        <v>9632.4000000000015</v>
      </c>
      <c r="V34" s="10">
        <f t="shared" si="54"/>
        <v>9632.4000000000015</v>
      </c>
      <c r="W34" s="10">
        <f t="shared" si="55"/>
        <v>9632.4000000000015</v>
      </c>
      <c r="X34" s="10">
        <f t="shared" si="56"/>
        <v>0</v>
      </c>
      <c r="Y34" s="10">
        <f t="shared" si="57"/>
        <v>2058.4306849315071</v>
      </c>
      <c r="Z34" s="10">
        <f t="shared" si="58"/>
        <v>11611.660273972604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</row>
    <row r="35" spans="1:132" ht="24.95" customHeight="1" x14ac:dyDescent="0.25">
      <c r="A35" s="6" t="s">
        <v>24</v>
      </c>
      <c r="B35" s="7">
        <v>2</v>
      </c>
      <c r="C35" s="8" t="s">
        <v>42</v>
      </c>
      <c r="D35" s="28" t="s">
        <v>1128</v>
      </c>
      <c r="E35" s="5">
        <v>1</v>
      </c>
      <c r="F35" s="11">
        <f t="shared" ref="F35" si="73">(((SUM(G35:J35)*12)/365))</f>
        <v>369.65589041095888</v>
      </c>
      <c r="G35" s="11">
        <f t="shared" ref="G35" si="74">ROUNDUP(R35,0)</f>
        <v>8649</v>
      </c>
      <c r="H35" s="11">
        <f t="shared" ref="H35" si="75">G35*0.1</f>
        <v>864.90000000000009</v>
      </c>
      <c r="I35" s="11">
        <f t="shared" ref="I35" si="76">G35*0.1</f>
        <v>864.90000000000009</v>
      </c>
      <c r="J35" s="11">
        <f t="shared" ref="J35" si="77">G35*0.1</f>
        <v>864.90000000000009</v>
      </c>
      <c r="K35" s="11">
        <v>0</v>
      </c>
      <c r="L35" s="11">
        <f t="shared" ref="L35" si="78">IF(F35="","",((F35*20)*0.3))</f>
        <v>2217.9353424657529</v>
      </c>
      <c r="M35" s="11">
        <f t="shared" ref="M35" si="79">IF(B35=1,(F35*40),(((((G35+H35)*12)/365)*40)))</f>
        <v>12511.430136986301</v>
      </c>
      <c r="N35" s="18">
        <f t="shared" ref="N35" si="80">((SUM(G35:K35)*12)+L35+M35)*E35</f>
        <v>149653.76547945206</v>
      </c>
      <c r="O35" s="3"/>
      <c r="P35" s="10">
        <v>8397</v>
      </c>
      <c r="Q35" s="10">
        <f t="shared" si="64"/>
        <v>0.03</v>
      </c>
      <c r="R35" s="10">
        <f t="shared" ref="R35" si="81">((P35*Q35)+P35)</f>
        <v>8648.91</v>
      </c>
      <c r="S35" s="10"/>
      <c r="T35" s="10">
        <f t="shared" si="52"/>
        <v>103788</v>
      </c>
      <c r="U35" s="10">
        <f t="shared" si="53"/>
        <v>10378.800000000001</v>
      </c>
      <c r="V35" s="10">
        <f t="shared" si="54"/>
        <v>10378.800000000001</v>
      </c>
      <c r="W35" s="10">
        <f t="shared" si="55"/>
        <v>10378.800000000001</v>
      </c>
      <c r="X35" s="10">
        <f t="shared" si="56"/>
        <v>0</v>
      </c>
      <c r="Y35" s="10">
        <f t="shared" si="57"/>
        <v>2217.9353424657529</v>
      </c>
      <c r="Z35" s="10">
        <f t="shared" si="58"/>
        <v>12511.430136986301</v>
      </c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</row>
    <row r="36" spans="1:132" ht="24.95" customHeight="1" x14ac:dyDescent="0.25">
      <c r="A36" s="6" t="s">
        <v>24</v>
      </c>
      <c r="B36" s="7">
        <v>2</v>
      </c>
      <c r="C36" s="8" t="s">
        <v>42</v>
      </c>
      <c r="D36" s="28" t="s">
        <v>49</v>
      </c>
      <c r="E36" s="5">
        <v>4</v>
      </c>
      <c r="F36" s="11">
        <f t="shared" si="65"/>
        <v>491.16493150684937</v>
      </c>
      <c r="G36" s="11">
        <f t="shared" si="60"/>
        <v>11492</v>
      </c>
      <c r="H36" s="11">
        <f t="shared" si="66"/>
        <v>1149.2</v>
      </c>
      <c r="I36" s="11">
        <f t="shared" si="67"/>
        <v>1149.2</v>
      </c>
      <c r="J36" s="11">
        <f t="shared" si="68"/>
        <v>1149.2</v>
      </c>
      <c r="K36" s="11">
        <v>0</v>
      </c>
      <c r="L36" s="11">
        <f t="shared" si="69"/>
        <v>2946.9895890410962</v>
      </c>
      <c r="M36" s="11">
        <f t="shared" si="70"/>
        <v>16624.043835616441</v>
      </c>
      <c r="N36" s="18">
        <f t="shared" si="71"/>
        <v>795384.93369863019</v>
      </c>
      <c r="O36" s="3"/>
      <c r="P36" s="10">
        <v>11157</v>
      </c>
      <c r="Q36" s="10">
        <f>Q34</f>
        <v>0.03</v>
      </c>
      <c r="R36" s="10">
        <f t="shared" si="72"/>
        <v>11491.71</v>
      </c>
      <c r="S36" s="10"/>
      <c r="T36" s="10">
        <f t="shared" si="52"/>
        <v>551616</v>
      </c>
      <c r="U36" s="10">
        <f t="shared" si="53"/>
        <v>55161.600000000006</v>
      </c>
      <c r="V36" s="10">
        <f t="shared" si="54"/>
        <v>55161.600000000006</v>
      </c>
      <c r="W36" s="10">
        <f t="shared" si="55"/>
        <v>55161.600000000006</v>
      </c>
      <c r="X36" s="10">
        <f t="shared" si="56"/>
        <v>0</v>
      </c>
      <c r="Y36" s="10">
        <f t="shared" si="57"/>
        <v>11787.958356164385</v>
      </c>
      <c r="Z36" s="10">
        <f t="shared" si="58"/>
        <v>66496.175342465765</v>
      </c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</row>
    <row r="37" spans="1:132" ht="24.95" customHeight="1" x14ac:dyDescent="0.25">
      <c r="A37" s="6" t="s">
        <v>24</v>
      </c>
      <c r="B37" s="7">
        <v>2</v>
      </c>
      <c r="C37" s="8" t="s">
        <v>42</v>
      </c>
      <c r="D37" s="28" t="s">
        <v>50</v>
      </c>
      <c r="E37" s="5">
        <v>1</v>
      </c>
      <c r="F37" s="11">
        <f t="shared" si="65"/>
        <v>336.19068493150684</v>
      </c>
      <c r="G37" s="11">
        <f t="shared" si="60"/>
        <v>7866</v>
      </c>
      <c r="H37" s="11">
        <f t="shared" si="66"/>
        <v>786.6</v>
      </c>
      <c r="I37" s="11">
        <f t="shared" si="67"/>
        <v>786.6</v>
      </c>
      <c r="J37" s="11">
        <f t="shared" si="68"/>
        <v>786.6</v>
      </c>
      <c r="K37" s="11">
        <v>0</v>
      </c>
      <c r="L37" s="11">
        <f t="shared" si="69"/>
        <v>2017.1441095890409</v>
      </c>
      <c r="M37" s="11">
        <f t="shared" si="70"/>
        <v>11378.761643835616</v>
      </c>
      <c r="N37" s="18">
        <f t="shared" si="71"/>
        <v>136105.50575342466</v>
      </c>
      <c r="O37" s="3"/>
      <c r="P37" s="10">
        <v>7636</v>
      </c>
      <c r="Q37" s="10">
        <f t="shared" si="64"/>
        <v>0.03</v>
      </c>
      <c r="R37" s="10">
        <f t="shared" si="72"/>
        <v>7865.08</v>
      </c>
      <c r="S37" s="10"/>
      <c r="T37" s="10">
        <f t="shared" si="52"/>
        <v>94392</v>
      </c>
      <c r="U37" s="10">
        <f t="shared" si="53"/>
        <v>9439.2000000000007</v>
      </c>
      <c r="V37" s="10">
        <f t="shared" si="54"/>
        <v>9439.2000000000007</v>
      </c>
      <c r="W37" s="10">
        <f t="shared" si="55"/>
        <v>9439.2000000000007</v>
      </c>
      <c r="X37" s="10">
        <f t="shared" si="56"/>
        <v>0</v>
      </c>
      <c r="Y37" s="10">
        <f t="shared" si="57"/>
        <v>2017.1441095890409</v>
      </c>
      <c r="Z37" s="10">
        <f t="shared" si="58"/>
        <v>11378.761643835616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</row>
    <row r="38" spans="1:132" ht="24.95" customHeight="1" x14ac:dyDescent="0.25">
      <c r="A38" s="12"/>
      <c r="B38" s="13"/>
      <c r="C38" s="14" t="s">
        <v>51</v>
      </c>
      <c r="D38" s="55" t="s">
        <v>52</v>
      </c>
      <c r="E38" s="16"/>
      <c r="F38" s="13"/>
      <c r="G38" s="13"/>
      <c r="H38" s="13"/>
      <c r="I38" s="13"/>
      <c r="J38" s="13"/>
      <c r="K38" s="13"/>
      <c r="L38" s="13"/>
      <c r="M38" s="13"/>
      <c r="N38" s="17"/>
      <c r="O38" s="3"/>
      <c r="P38" s="10"/>
      <c r="Q38" s="10"/>
      <c r="R38" s="10"/>
      <c r="S38" s="10"/>
      <c r="T38" s="19">
        <f t="shared" ref="T38:Z38" si="82">SUM(T30:T37)</f>
        <v>1584480</v>
      </c>
      <c r="U38" s="19">
        <f t="shared" si="82"/>
        <v>158448</v>
      </c>
      <c r="V38" s="19">
        <f t="shared" si="82"/>
        <v>158448</v>
      </c>
      <c r="W38" s="19">
        <f t="shared" si="82"/>
        <v>158448</v>
      </c>
      <c r="X38" s="19">
        <f t="shared" si="82"/>
        <v>0</v>
      </c>
      <c r="Y38" s="19">
        <f t="shared" si="82"/>
        <v>33860.120547945204</v>
      </c>
      <c r="Z38" s="19">
        <f t="shared" si="82"/>
        <v>207189.04109589042</v>
      </c>
      <c r="AA38" s="19">
        <f>SUM(T38:Z38)</f>
        <v>2300873.1616438357</v>
      </c>
      <c r="AB38" s="19">
        <f>SUM(N30:N37)</f>
        <v>2300873.1616438353</v>
      </c>
      <c r="AC38" s="19">
        <f>AA38-AB38</f>
        <v>0</v>
      </c>
      <c r="AD38" s="10"/>
      <c r="AE38" s="10">
        <v>2275710.7167123286</v>
      </c>
      <c r="AF38" s="10">
        <f>AB38-AE38</f>
        <v>25162.444931506645</v>
      </c>
      <c r="AG38" s="10"/>
      <c r="AH38" s="10"/>
      <c r="AI38" s="10"/>
      <c r="AJ38" s="10"/>
      <c r="AK38" s="10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</row>
    <row r="39" spans="1:132" ht="24.95" customHeight="1" x14ac:dyDescent="0.25">
      <c r="A39" s="6" t="s">
        <v>12</v>
      </c>
      <c r="B39" s="7">
        <v>1</v>
      </c>
      <c r="C39" s="8" t="s">
        <v>51</v>
      </c>
      <c r="D39" s="28" t="s">
        <v>53</v>
      </c>
      <c r="E39" s="5">
        <v>1</v>
      </c>
      <c r="F39" s="11">
        <f>(((SUM(G39:J39)*12)/365))</f>
        <v>1992.0131506849316</v>
      </c>
      <c r="G39" s="11">
        <f>ROUNDUP(R39,0)</f>
        <v>46608</v>
      </c>
      <c r="H39" s="11">
        <f>G39*0.1</f>
        <v>4660.8</v>
      </c>
      <c r="I39" s="11">
        <f>G39*0.1</f>
        <v>4660.8</v>
      </c>
      <c r="J39" s="11">
        <f>G39*0.1</f>
        <v>4660.8</v>
      </c>
      <c r="K39" s="11">
        <v>0</v>
      </c>
      <c r="L39" s="11">
        <f t="shared" ref="L39:L41" si="83">IF(F39="","",((F39*20)*0.3))</f>
        <v>11952.07890410959</v>
      </c>
      <c r="M39" s="11">
        <f t="shared" ref="M39:M41" si="84">IF(B39=1,(F39*40),(((((G39+H39)*12)/365)*40)))</f>
        <v>79680.526027397267</v>
      </c>
      <c r="N39" s="18">
        <f t="shared" ref="N39:N41" si="85">((SUM(G39:K39)*12)+L39+M39)*E39</f>
        <v>818717.40493150684</v>
      </c>
      <c r="O39" s="3"/>
      <c r="P39" s="10">
        <v>45250</v>
      </c>
      <c r="Q39" s="10">
        <f>Q37</f>
        <v>0.03</v>
      </c>
      <c r="R39" s="10">
        <f t="shared" ref="R39:R41" si="86">((P39*Q39)+P39)</f>
        <v>46607.5</v>
      </c>
      <c r="S39" s="10"/>
      <c r="T39" s="10">
        <f t="shared" ref="T39:T48" si="87">(G39*12)*E39</f>
        <v>559296</v>
      </c>
      <c r="U39" s="10">
        <f t="shared" ref="U39:U48" si="88">(H39*12)*E39</f>
        <v>55929.600000000006</v>
      </c>
      <c r="V39" s="10">
        <f t="shared" ref="V39:V48" si="89">(I39*12)*E39</f>
        <v>55929.600000000006</v>
      </c>
      <c r="W39" s="10">
        <f t="shared" ref="W39:W48" si="90">(J39*12)*E39</f>
        <v>55929.600000000006</v>
      </c>
      <c r="X39" s="10">
        <f t="shared" ref="X39:X48" si="91">(K39*12)*E39</f>
        <v>0</v>
      </c>
      <c r="Y39" s="10">
        <f t="shared" ref="Y39:Y48" si="92">L39*E39</f>
        <v>11952.07890410959</v>
      </c>
      <c r="Z39" s="10">
        <f t="shared" ref="Z39:Z48" si="93">M39*E39</f>
        <v>79680.526027397267</v>
      </c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</row>
    <row r="40" spans="1:132" ht="24.95" customHeight="1" x14ac:dyDescent="0.25">
      <c r="A40" s="6" t="s">
        <v>12</v>
      </c>
      <c r="B40" s="7">
        <v>1</v>
      </c>
      <c r="C40" s="8" t="s">
        <v>51</v>
      </c>
      <c r="D40" s="28" t="s">
        <v>54</v>
      </c>
      <c r="E40" s="5">
        <v>1</v>
      </c>
      <c r="F40" s="11">
        <f t="shared" ref="F40:F41" si="94">(((SUM(G40:J40)*12)/365))</f>
        <v>581.98684931506853</v>
      </c>
      <c r="G40" s="11">
        <f t="shared" ref="G40:G41" si="95">ROUNDUP(R40,0)</f>
        <v>13617</v>
      </c>
      <c r="H40" s="11">
        <f t="shared" ref="H40:H41" si="96">G40*0.1</f>
        <v>1361.7</v>
      </c>
      <c r="I40" s="11">
        <f t="shared" ref="I40:I41" si="97">G40*0.1</f>
        <v>1361.7</v>
      </c>
      <c r="J40" s="11">
        <f t="shared" ref="J40:J41" si="98">G40*0.1</f>
        <v>1361.7</v>
      </c>
      <c r="K40" s="11">
        <v>0</v>
      </c>
      <c r="L40" s="11">
        <f t="shared" si="83"/>
        <v>3491.9210958904109</v>
      </c>
      <c r="M40" s="11">
        <f t="shared" si="84"/>
        <v>23279.47397260274</v>
      </c>
      <c r="N40" s="18">
        <f t="shared" si="85"/>
        <v>239196.59506849316</v>
      </c>
      <c r="O40" s="3"/>
      <c r="P40" s="10">
        <v>13220</v>
      </c>
      <c r="Q40" s="10">
        <f>Q39</f>
        <v>0.03</v>
      </c>
      <c r="R40" s="10">
        <f t="shared" si="86"/>
        <v>13616.6</v>
      </c>
      <c r="S40" s="10"/>
      <c r="T40" s="10">
        <f t="shared" si="87"/>
        <v>163404</v>
      </c>
      <c r="U40" s="10">
        <f t="shared" si="88"/>
        <v>16340.400000000001</v>
      </c>
      <c r="V40" s="10">
        <f t="shared" si="89"/>
        <v>16340.400000000001</v>
      </c>
      <c r="W40" s="10">
        <f t="shared" si="90"/>
        <v>16340.400000000001</v>
      </c>
      <c r="X40" s="10">
        <f t="shared" si="91"/>
        <v>0</v>
      </c>
      <c r="Y40" s="10">
        <f t="shared" si="92"/>
        <v>3491.9210958904109</v>
      </c>
      <c r="Z40" s="10">
        <f t="shared" si="93"/>
        <v>23279.47397260274</v>
      </c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</row>
    <row r="41" spans="1:132" ht="24.95" customHeight="1" x14ac:dyDescent="0.25">
      <c r="A41" s="6" t="s">
        <v>12</v>
      </c>
      <c r="B41" s="7">
        <v>1</v>
      </c>
      <c r="C41" s="8" t="s">
        <v>51</v>
      </c>
      <c r="D41" s="28" t="s">
        <v>55</v>
      </c>
      <c r="E41" s="5">
        <v>1</v>
      </c>
      <c r="F41" s="11">
        <f t="shared" si="94"/>
        <v>581.98684931506853</v>
      </c>
      <c r="G41" s="11">
        <f t="shared" si="95"/>
        <v>13617</v>
      </c>
      <c r="H41" s="11">
        <f t="shared" si="96"/>
        <v>1361.7</v>
      </c>
      <c r="I41" s="11">
        <f t="shared" si="97"/>
        <v>1361.7</v>
      </c>
      <c r="J41" s="11">
        <f t="shared" si="98"/>
        <v>1361.7</v>
      </c>
      <c r="K41" s="11">
        <v>0</v>
      </c>
      <c r="L41" s="11">
        <f t="shared" si="83"/>
        <v>3491.9210958904109</v>
      </c>
      <c r="M41" s="11">
        <f t="shared" si="84"/>
        <v>23279.47397260274</v>
      </c>
      <c r="N41" s="18">
        <f t="shared" si="85"/>
        <v>239196.59506849316</v>
      </c>
      <c r="O41" s="3"/>
      <c r="P41" s="10">
        <v>13220</v>
      </c>
      <c r="Q41" s="10">
        <f>Q40</f>
        <v>0.03</v>
      </c>
      <c r="R41" s="10">
        <f t="shared" si="86"/>
        <v>13616.6</v>
      </c>
      <c r="S41" s="10"/>
      <c r="T41" s="10">
        <f t="shared" si="87"/>
        <v>163404</v>
      </c>
      <c r="U41" s="10">
        <f t="shared" si="88"/>
        <v>16340.400000000001</v>
      </c>
      <c r="V41" s="10">
        <f t="shared" si="89"/>
        <v>16340.400000000001</v>
      </c>
      <c r="W41" s="10">
        <f t="shared" si="90"/>
        <v>16340.400000000001</v>
      </c>
      <c r="X41" s="10">
        <f t="shared" si="91"/>
        <v>0</v>
      </c>
      <c r="Y41" s="10">
        <f t="shared" si="92"/>
        <v>3491.9210958904109</v>
      </c>
      <c r="Z41" s="10">
        <f t="shared" si="93"/>
        <v>23279.47397260274</v>
      </c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</row>
    <row r="42" spans="1:132" ht="24.95" customHeight="1" x14ac:dyDescent="0.25">
      <c r="A42" s="6" t="s">
        <v>12</v>
      </c>
      <c r="B42" s="7">
        <v>1</v>
      </c>
      <c r="C42" s="8" t="s">
        <v>51</v>
      </c>
      <c r="D42" s="28" t="s">
        <v>56</v>
      </c>
      <c r="E42" s="5">
        <v>1</v>
      </c>
      <c r="F42" s="11">
        <f t="shared" ref="F42:F48" si="99">(((SUM(G42:J42)*12)/365))</f>
        <v>581.98684931506853</v>
      </c>
      <c r="G42" s="11">
        <f t="shared" ref="G42:G48" si="100">ROUNDUP(R42,0)</f>
        <v>13617</v>
      </c>
      <c r="H42" s="11">
        <f t="shared" ref="H42:H48" si="101">G42*0.1</f>
        <v>1361.7</v>
      </c>
      <c r="I42" s="11">
        <f t="shared" ref="I42:I48" si="102">G42*0.1</f>
        <v>1361.7</v>
      </c>
      <c r="J42" s="11">
        <f t="shared" ref="J42:J48" si="103">G42*0.1</f>
        <v>1361.7</v>
      </c>
      <c r="K42" s="11">
        <v>0</v>
      </c>
      <c r="L42" s="11">
        <f t="shared" ref="L42:L48" si="104">IF(F42="","",((F42*20)*0.3))</f>
        <v>3491.9210958904109</v>
      </c>
      <c r="M42" s="11">
        <f t="shared" ref="M42:M48" si="105">IF(B42=1,(F42*40),(((((G42+H42)*12)/365)*40)))</f>
        <v>23279.47397260274</v>
      </c>
      <c r="N42" s="18">
        <f t="shared" ref="N42:N48" si="106">((SUM(G42:K42)*12)+L42+M42)*E42</f>
        <v>239196.59506849316</v>
      </c>
      <c r="O42" s="3"/>
      <c r="P42" s="10">
        <v>13220</v>
      </c>
      <c r="Q42" s="10">
        <f t="shared" ref="Q42:Q48" si="107">Q41</f>
        <v>0.03</v>
      </c>
      <c r="R42" s="10">
        <f t="shared" ref="R42:R48" si="108">((P42*Q42)+P42)</f>
        <v>13616.6</v>
      </c>
      <c r="S42" s="10"/>
      <c r="T42" s="10">
        <f t="shared" si="87"/>
        <v>163404</v>
      </c>
      <c r="U42" s="10">
        <f t="shared" si="88"/>
        <v>16340.400000000001</v>
      </c>
      <c r="V42" s="10">
        <f t="shared" si="89"/>
        <v>16340.400000000001</v>
      </c>
      <c r="W42" s="10">
        <f t="shared" si="90"/>
        <v>16340.400000000001</v>
      </c>
      <c r="X42" s="10">
        <f t="shared" si="91"/>
        <v>0</v>
      </c>
      <c r="Y42" s="10">
        <f t="shared" si="92"/>
        <v>3491.9210958904109</v>
      </c>
      <c r="Z42" s="10">
        <f t="shared" si="93"/>
        <v>23279.47397260274</v>
      </c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</row>
    <row r="43" spans="1:132" ht="24.95" customHeight="1" x14ac:dyDescent="0.25">
      <c r="A43" s="6" t="s">
        <v>12</v>
      </c>
      <c r="B43" s="7">
        <v>1</v>
      </c>
      <c r="C43" s="8" t="s">
        <v>51</v>
      </c>
      <c r="D43" s="28" t="s">
        <v>57</v>
      </c>
      <c r="E43" s="5">
        <v>1</v>
      </c>
      <c r="F43" s="11">
        <f t="shared" si="99"/>
        <v>639.47178082191783</v>
      </c>
      <c r="G43" s="11">
        <f t="shared" si="100"/>
        <v>14962</v>
      </c>
      <c r="H43" s="11">
        <f t="shared" si="101"/>
        <v>1496.2</v>
      </c>
      <c r="I43" s="11">
        <f t="shared" si="102"/>
        <v>1496.2</v>
      </c>
      <c r="J43" s="11">
        <f t="shared" si="103"/>
        <v>1496.2</v>
      </c>
      <c r="K43" s="11">
        <v>0</v>
      </c>
      <c r="L43" s="11">
        <f t="shared" si="104"/>
        <v>3836.8306849315068</v>
      </c>
      <c r="M43" s="11">
        <f t="shared" si="105"/>
        <v>25578.871232876714</v>
      </c>
      <c r="N43" s="18">
        <f t="shared" si="106"/>
        <v>262822.90191780822</v>
      </c>
      <c r="O43" s="3"/>
      <c r="P43" s="10">
        <v>14526</v>
      </c>
      <c r="Q43" s="10">
        <f t="shared" si="107"/>
        <v>0.03</v>
      </c>
      <c r="R43" s="10">
        <f t="shared" si="108"/>
        <v>14961.78</v>
      </c>
      <c r="S43" s="10"/>
      <c r="T43" s="10">
        <f t="shared" si="87"/>
        <v>179544</v>
      </c>
      <c r="U43" s="10">
        <f t="shared" si="88"/>
        <v>17954.400000000001</v>
      </c>
      <c r="V43" s="10">
        <f t="shared" si="89"/>
        <v>17954.400000000001</v>
      </c>
      <c r="W43" s="10">
        <f t="shared" si="90"/>
        <v>17954.400000000001</v>
      </c>
      <c r="X43" s="10">
        <f t="shared" si="91"/>
        <v>0</v>
      </c>
      <c r="Y43" s="10">
        <f t="shared" si="92"/>
        <v>3836.8306849315068</v>
      </c>
      <c r="Z43" s="10">
        <f t="shared" si="93"/>
        <v>25578.871232876714</v>
      </c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</row>
    <row r="44" spans="1:132" ht="24.95" customHeight="1" x14ac:dyDescent="0.25">
      <c r="A44" s="6" t="s">
        <v>24</v>
      </c>
      <c r="B44" s="7">
        <v>2</v>
      </c>
      <c r="C44" s="8" t="s">
        <v>51</v>
      </c>
      <c r="D44" s="28" t="s">
        <v>58</v>
      </c>
      <c r="E44" s="5">
        <v>1</v>
      </c>
      <c r="F44" s="11">
        <f t="shared" si="99"/>
        <v>431.50027397260277</v>
      </c>
      <c r="G44" s="11">
        <f t="shared" si="100"/>
        <v>10096</v>
      </c>
      <c r="H44" s="11">
        <f t="shared" si="101"/>
        <v>1009.6</v>
      </c>
      <c r="I44" s="11">
        <f t="shared" si="102"/>
        <v>1009.6</v>
      </c>
      <c r="J44" s="11">
        <f t="shared" si="103"/>
        <v>1009.6</v>
      </c>
      <c r="K44" s="11">
        <v>0</v>
      </c>
      <c r="L44" s="11">
        <f t="shared" si="104"/>
        <v>2589.0016438356165</v>
      </c>
      <c r="M44" s="11">
        <f t="shared" si="105"/>
        <v>14604.624657534248</v>
      </c>
      <c r="N44" s="18">
        <f t="shared" si="106"/>
        <v>174691.22630136987</v>
      </c>
      <c r="O44" s="3"/>
      <c r="P44" s="10">
        <v>9801</v>
      </c>
      <c r="Q44" s="10">
        <f t="shared" si="107"/>
        <v>0.03</v>
      </c>
      <c r="R44" s="10">
        <f t="shared" si="108"/>
        <v>10095.030000000001</v>
      </c>
      <c r="S44" s="10"/>
      <c r="T44" s="10">
        <f t="shared" si="87"/>
        <v>121152</v>
      </c>
      <c r="U44" s="10">
        <f t="shared" si="88"/>
        <v>12115.2</v>
      </c>
      <c r="V44" s="10">
        <f t="shared" si="89"/>
        <v>12115.2</v>
      </c>
      <c r="W44" s="10">
        <f t="shared" si="90"/>
        <v>12115.2</v>
      </c>
      <c r="X44" s="10">
        <f t="shared" si="91"/>
        <v>0</v>
      </c>
      <c r="Y44" s="10">
        <f t="shared" si="92"/>
        <v>2589.0016438356165</v>
      </c>
      <c r="Z44" s="10">
        <f t="shared" si="93"/>
        <v>14604.624657534248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</row>
    <row r="45" spans="1:132" ht="24.95" customHeight="1" x14ac:dyDescent="0.25">
      <c r="A45" s="6" t="s">
        <v>24</v>
      </c>
      <c r="B45" s="7">
        <v>2</v>
      </c>
      <c r="C45" s="8" t="s">
        <v>51</v>
      </c>
      <c r="D45" s="28" t="s">
        <v>1106</v>
      </c>
      <c r="E45" s="5">
        <v>1</v>
      </c>
      <c r="F45" s="11">
        <f t="shared" ref="F45" si="109">(((SUM(G45:J45)*12)/365))</f>
        <v>472.65863013698629</v>
      </c>
      <c r="G45" s="11">
        <f t="shared" ref="G45" si="110">ROUNDUP(R45,0)</f>
        <v>11059</v>
      </c>
      <c r="H45" s="11">
        <f t="shared" ref="H45" si="111">G45*0.1</f>
        <v>1105.9000000000001</v>
      </c>
      <c r="I45" s="11">
        <f t="shared" ref="I45" si="112">G45*0.1</f>
        <v>1105.9000000000001</v>
      </c>
      <c r="J45" s="11">
        <f t="shared" ref="J45" si="113">G45*0.1</f>
        <v>1105.9000000000001</v>
      </c>
      <c r="K45" s="11">
        <v>0</v>
      </c>
      <c r="L45" s="11">
        <f t="shared" ref="L45" si="114">IF(F45="","",((F45*20)*0.3))</f>
        <v>2835.9517808219175</v>
      </c>
      <c r="M45" s="11">
        <f t="shared" ref="M45" si="115">IF(B45=1,(F45*40),(((((G45+H45)*12)/365)*40)))</f>
        <v>15997.676712328766</v>
      </c>
      <c r="N45" s="18">
        <f t="shared" ref="N45" si="116">((SUM(G45:K45)*12)+L45+M45)*E45</f>
        <v>191354.02849315069</v>
      </c>
      <c r="O45" s="3"/>
      <c r="P45" s="10">
        <v>10736</v>
      </c>
      <c r="Q45" s="10">
        <f t="shared" si="107"/>
        <v>0.03</v>
      </c>
      <c r="R45" s="10">
        <f t="shared" ref="R45" si="117">((P45*Q45)+P45)</f>
        <v>11058.08</v>
      </c>
      <c r="S45" s="10"/>
      <c r="T45" s="10">
        <f t="shared" si="87"/>
        <v>132708</v>
      </c>
      <c r="U45" s="10">
        <f t="shared" si="88"/>
        <v>13270.800000000001</v>
      </c>
      <c r="V45" s="10">
        <f t="shared" si="89"/>
        <v>13270.800000000001</v>
      </c>
      <c r="W45" s="10">
        <f t="shared" si="90"/>
        <v>13270.800000000001</v>
      </c>
      <c r="X45" s="10">
        <f t="shared" si="91"/>
        <v>0</v>
      </c>
      <c r="Y45" s="10">
        <f t="shared" si="92"/>
        <v>2835.9517808219175</v>
      </c>
      <c r="Z45" s="10">
        <f t="shared" si="93"/>
        <v>15997.676712328766</v>
      </c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</row>
    <row r="46" spans="1:132" ht="24.95" customHeight="1" x14ac:dyDescent="0.25">
      <c r="A46" s="6" t="s">
        <v>24</v>
      </c>
      <c r="B46" s="7">
        <v>2</v>
      </c>
      <c r="C46" s="8" t="s">
        <v>51</v>
      </c>
      <c r="D46" s="28" t="s">
        <v>48</v>
      </c>
      <c r="E46" s="5">
        <v>1</v>
      </c>
      <c r="F46" s="11">
        <f t="shared" si="99"/>
        <v>343.07178082191786</v>
      </c>
      <c r="G46" s="11">
        <f t="shared" si="100"/>
        <v>8027</v>
      </c>
      <c r="H46" s="11">
        <f t="shared" si="101"/>
        <v>802.7</v>
      </c>
      <c r="I46" s="11">
        <f t="shared" si="102"/>
        <v>802.7</v>
      </c>
      <c r="J46" s="11">
        <f t="shared" si="103"/>
        <v>802.7</v>
      </c>
      <c r="K46" s="11">
        <v>0</v>
      </c>
      <c r="L46" s="11">
        <f t="shared" si="104"/>
        <v>2058.4306849315071</v>
      </c>
      <c r="M46" s="11">
        <f t="shared" si="105"/>
        <v>11611.660273972604</v>
      </c>
      <c r="N46" s="18">
        <f t="shared" si="106"/>
        <v>138891.29095890414</v>
      </c>
      <c r="O46" s="3"/>
      <c r="P46" s="10">
        <v>7793</v>
      </c>
      <c r="Q46" s="10">
        <f>Q44</f>
        <v>0.03</v>
      </c>
      <c r="R46" s="10">
        <f t="shared" si="108"/>
        <v>8026.79</v>
      </c>
      <c r="S46" s="10"/>
      <c r="T46" s="10">
        <f t="shared" si="87"/>
        <v>96324</v>
      </c>
      <c r="U46" s="10">
        <f t="shared" si="88"/>
        <v>9632.4000000000015</v>
      </c>
      <c r="V46" s="10">
        <f t="shared" si="89"/>
        <v>9632.4000000000015</v>
      </c>
      <c r="W46" s="10">
        <f t="shared" si="90"/>
        <v>9632.4000000000015</v>
      </c>
      <c r="X46" s="10">
        <f t="shared" si="91"/>
        <v>0</v>
      </c>
      <c r="Y46" s="10">
        <f t="shared" si="92"/>
        <v>2058.4306849315071</v>
      </c>
      <c r="Z46" s="10">
        <f t="shared" si="93"/>
        <v>11611.660273972604</v>
      </c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</row>
    <row r="47" spans="1:132" ht="24.95" customHeight="1" x14ac:dyDescent="0.25">
      <c r="A47" s="6" t="s">
        <v>24</v>
      </c>
      <c r="B47" s="7">
        <v>2</v>
      </c>
      <c r="C47" s="8" t="s">
        <v>51</v>
      </c>
      <c r="D47" s="28" t="s">
        <v>59</v>
      </c>
      <c r="E47" s="5">
        <v>1</v>
      </c>
      <c r="F47" s="11">
        <f t="shared" si="99"/>
        <v>380.38356164383561</v>
      </c>
      <c r="G47" s="11">
        <f t="shared" si="100"/>
        <v>8900</v>
      </c>
      <c r="H47" s="11">
        <f t="shared" si="101"/>
        <v>890</v>
      </c>
      <c r="I47" s="11">
        <f t="shared" si="102"/>
        <v>890</v>
      </c>
      <c r="J47" s="11">
        <f t="shared" si="103"/>
        <v>890</v>
      </c>
      <c r="K47" s="11">
        <v>0</v>
      </c>
      <c r="L47" s="11">
        <f t="shared" si="104"/>
        <v>2282.3013698630134</v>
      </c>
      <c r="M47" s="11">
        <f t="shared" si="105"/>
        <v>12874.520547945205</v>
      </c>
      <c r="N47" s="18">
        <f t="shared" si="106"/>
        <v>153996.82191780821</v>
      </c>
      <c r="O47" s="3"/>
      <c r="P47" s="10">
        <v>8640</v>
      </c>
      <c r="Q47" s="10">
        <f t="shared" si="107"/>
        <v>0.03</v>
      </c>
      <c r="R47" s="10">
        <f t="shared" si="108"/>
        <v>8899.2000000000007</v>
      </c>
      <c r="S47" s="10"/>
      <c r="T47" s="10">
        <f t="shared" si="87"/>
        <v>106800</v>
      </c>
      <c r="U47" s="10">
        <f t="shared" si="88"/>
        <v>10680</v>
      </c>
      <c r="V47" s="10">
        <f t="shared" si="89"/>
        <v>10680</v>
      </c>
      <c r="W47" s="10">
        <f t="shared" si="90"/>
        <v>10680</v>
      </c>
      <c r="X47" s="10">
        <f t="shared" si="91"/>
        <v>0</v>
      </c>
      <c r="Y47" s="10">
        <f t="shared" si="92"/>
        <v>2282.3013698630134</v>
      </c>
      <c r="Z47" s="10">
        <f t="shared" si="93"/>
        <v>12874.520547945205</v>
      </c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</row>
    <row r="48" spans="1:132" ht="24.95" customHeight="1" x14ac:dyDescent="0.25">
      <c r="A48" s="6" t="s">
        <v>24</v>
      </c>
      <c r="B48" s="7">
        <v>2</v>
      </c>
      <c r="C48" s="8" t="s">
        <v>51</v>
      </c>
      <c r="D48" s="28" t="s">
        <v>60</v>
      </c>
      <c r="E48" s="5">
        <v>1</v>
      </c>
      <c r="F48" s="11">
        <f t="shared" si="99"/>
        <v>309.05095890410962</v>
      </c>
      <c r="G48" s="11">
        <f t="shared" si="100"/>
        <v>7231</v>
      </c>
      <c r="H48" s="11">
        <f t="shared" si="101"/>
        <v>723.1</v>
      </c>
      <c r="I48" s="11">
        <f t="shared" si="102"/>
        <v>723.1</v>
      </c>
      <c r="J48" s="11">
        <f t="shared" si="103"/>
        <v>723.1</v>
      </c>
      <c r="K48" s="11">
        <v>0</v>
      </c>
      <c r="L48" s="11">
        <f t="shared" si="104"/>
        <v>1854.3057534246577</v>
      </c>
      <c r="M48" s="11">
        <f t="shared" si="105"/>
        <v>10460.186301369866</v>
      </c>
      <c r="N48" s="18">
        <f t="shared" si="106"/>
        <v>125118.09205479453</v>
      </c>
      <c r="O48" s="3"/>
      <c r="P48" s="10">
        <v>7020</v>
      </c>
      <c r="Q48" s="10">
        <f t="shared" si="107"/>
        <v>0.03</v>
      </c>
      <c r="R48" s="10">
        <f t="shared" si="108"/>
        <v>7230.6</v>
      </c>
      <c r="S48" s="10"/>
      <c r="T48" s="10">
        <f t="shared" si="87"/>
        <v>86772</v>
      </c>
      <c r="U48" s="10">
        <f t="shared" si="88"/>
        <v>8677.2000000000007</v>
      </c>
      <c r="V48" s="10">
        <f t="shared" si="89"/>
        <v>8677.2000000000007</v>
      </c>
      <c r="W48" s="10">
        <f t="shared" si="90"/>
        <v>8677.2000000000007</v>
      </c>
      <c r="X48" s="10">
        <f t="shared" si="91"/>
        <v>0</v>
      </c>
      <c r="Y48" s="10">
        <f t="shared" si="92"/>
        <v>1854.3057534246577</v>
      </c>
      <c r="Z48" s="10">
        <f t="shared" si="93"/>
        <v>10460.186301369866</v>
      </c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</row>
    <row r="49" spans="1:132" ht="24.95" customHeight="1" x14ac:dyDescent="0.25">
      <c r="A49" s="12"/>
      <c r="B49" s="13"/>
      <c r="C49" s="14" t="s">
        <v>61</v>
      </c>
      <c r="D49" s="55" t="s">
        <v>372</v>
      </c>
      <c r="E49" s="16"/>
      <c r="F49" s="13"/>
      <c r="G49" s="13"/>
      <c r="H49" s="13"/>
      <c r="I49" s="13"/>
      <c r="J49" s="13"/>
      <c r="K49" s="13"/>
      <c r="L49" s="13"/>
      <c r="M49" s="13"/>
      <c r="N49" s="17"/>
      <c r="O49" s="3"/>
      <c r="P49" s="10"/>
      <c r="Q49" s="10"/>
      <c r="R49" s="10"/>
      <c r="S49" s="10"/>
      <c r="T49" s="19">
        <f t="shared" ref="T49:Z49" si="118">SUM(T39:T48)</f>
        <v>1772808</v>
      </c>
      <c r="U49" s="19">
        <f t="shared" si="118"/>
        <v>177280.8</v>
      </c>
      <c r="V49" s="19">
        <f t="shared" si="118"/>
        <v>177280.8</v>
      </c>
      <c r="W49" s="19">
        <f t="shared" si="118"/>
        <v>177280.8</v>
      </c>
      <c r="X49" s="19">
        <f t="shared" si="118"/>
        <v>0</v>
      </c>
      <c r="Y49" s="19">
        <f t="shared" si="118"/>
        <v>37884.664109589037</v>
      </c>
      <c r="Z49" s="19">
        <f t="shared" si="118"/>
        <v>240646.4876712329</v>
      </c>
      <c r="AA49" s="19">
        <f>SUM(T49:Z49)</f>
        <v>2583181.5517808218</v>
      </c>
      <c r="AB49" s="19">
        <f>SUM(N39:N48)</f>
        <v>2583181.5517808222</v>
      </c>
      <c r="AC49" s="19">
        <f>AA49-AB49</f>
        <v>0</v>
      </c>
      <c r="AD49" s="10"/>
      <c r="AE49" s="10">
        <v>2934275.9408219173</v>
      </c>
      <c r="AF49" s="10">
        <f>AB49-AE49</f>
        <v>-351094.38904109504</v>
      </c>
      <c r="AG49" s="10"/>
      <c r="AH49" s="10"/>
      <c r="AI49" s="10"/>
      <c r="AJ49" s="10"/>
      <c r="AK49" s="10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</row>
    <row r="50" spans="1:132" ht="24.95" customHeight="1" x14ac:dyDescent="0.25">
      <c r="A50" s="6" t="s">
        <v>12</v>
      </c>
      <c r="B50" s="7">
        <v>1</v>
      </c>
      <c r="C50" s="8" t="s">
        <v>61</v>
      </c>
      <c r="D50" s="28" t="s">
        <v>1108</v>
      </c>
      <c r="E50" s="5">
        <v>1</v>
      </c>
      <c r="F50" s="11">
        <f>(((SUM(G50:J50)*12)/365))</f>
        <v>783.59013698630145</v>
      </c>
      <c r="G50" s="11">
        <f>ROUNDUP(R50,0)</f>
        <v>18334</v>
      </c>
      <c r="H50" s="11">
        <f>G50*0.1</f>
        <v>1833.4</v>
      </c>
      <c r="I50" s="11">
        <f>G50*0.1</f>
        <v>1833.4</v>
      </c>
      <c r="J50" s="11">
        <f>G50*0.1</f>
        <v>1833.4</v>
      </c>
      <c r="K50" s="11">
        <v>0</v>
      </c>
      <c r="L50" s="11">
        <f t="shared" ref="L50:L53" si="119">IF(F50="","",((F50*20)*0.3))</f>
        <v>4701.540821917808</v>
      </c>
      <c r="M50" s="11">
        <f t="shared" ref="M50:M53" si="120">IF(B50=1,(F50*40),(((((G50+H50)*12)/365)*40)))</f>
        <v>31343.605479452057</v>
      </c>
      <c r="N50" s="18">
        <f t="shared" ref="N50" si="121">((SUM(G50:K50)*12)+L50+M50)*E50</f>
        <v>322055.5463013699</v>
      </c>
      <c r="O50" s="3"/>
      <c r="P50" s="10">
        <v>17800</v>
      </c>
      <c r="Q50" s="10">
        <f>Q48</f>
        <v>0.03</v>
      </c>
      <c r="R50" s="10">
        <f t="shared" ref="R50:R53" si="122">((P50*Q50)+P50)</f>
        <v>18334</v>
      </c>
      <c r="S50" s="10"/>
      <c r="T50" s="10">
        <f t="shared" ref="T50:T58" si="123">(G50*12)*E50</f>
        <v>220008</v>
      </c>
      <c r="U50" s="10">
        <f t="shared" ref="U50:U58" si="124">(H50*12)*E50</f>
        <v>22000.800000000003</v>
      </c>
      <c r="V50" s="10">
        <f t="shared" ref="V50:V58" si="125">(I50*12)*E50</f>
        <v>22000.800000000003</v>
      </c>
      <c r="W50" s="10">
        <f t="shared" ref="W50:W58" si="126">(J50*12)*E50</f>
        <v>22000.800000000003</v>
      </c>
      <c r="X50" s="10">
        <f t="shared" ref="X50:X58" si="127">(K50*12)*E50</f>
        <v>0</v>
      </c>
      <c r="Y50" s="10">
        <f t="shared" ref="Y50:Y58" si="128">L50*E50</f>
        <v>4701.540821917808</v>
      </c>
      <c r="Z50" s="10">
        <f t="shared" ref="Z50:Z58" si="129">M50*E50</f>
        <v>31343.605479452057</v>
      </c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</row>
    <row r="51" spans="1:132" ht="24.95" customHeight="1" x14ac:dyDescent="0.25">
      <c r="A51" s="6" t="s">
        <v>12</v>
      </c>
      <c r="B51" s="7">
        <v>1</v>
      </c>
      <c r="C51" s="8" t="s">
        <v>61</v>
      </c>
      <c r="D51" s="28" t="s">
        <v>1109</v>
      </c>
      <c r="E51" s="5">
        <v>1</v>
      </c>
      <c r="F51" s="11">
        <f t="shared" ref="F51:F53" si="130">(((SUM(G51:J51)*12)/365))</f>
        <v>497.83232876712327</v>
      </c>
      <c r="G51" s="11">
        <f t="shared" ref="G51:G53" si="131">ROUNDUP(R51,0)</f>
        <v>11648</v>
      </c>
      <c r="H51" s="11">
        <f t="shared" ref="H51:H53" si="132">G51*0.1</f>
        <v>1164.8</v>
      </c>
      <c r="I51" s="11">
        <f t="shared" ref="I51:I53" si="133">G51*0.1</f>
        <v>1164.8</v>
      </c>
      <c r="J51" s="11">
        <f t="shared" ref="J51:J53" si="134">G51*0.1</f>
        <v>1164.8</v>
      </c>
      <c r="K51" s="11">
        <v>0</v>
      </c>
      <c r="L51" s="11">
        <f t="shared" si="119"/>
        <v>2986.9939726027396</v>
      </c>
      <c r="M51" s="11">
        <f t="shared" si="120"/>
        <v>19913.293150684931</v>
      </c>
      <c r="N51" s="18">
        <f t="shared" ref="N51:N53" si="135">((SUM(G51:K51)*12)+L51+M51)*E51</f>
        <v>204609.08712328767</v>
      </c>
      <c r="O51" s="3"/>
      <c r="P51" s="10">
        <v>11308</v>
      </c>
      <c r="Q51" s="10">
        <f>Q50</f>
        <v>0.03</v>
      </c>
      <c r="R51" s="10">
        <f t="shared" si="122"/>
        <v>11647.24</v>
      </c>
      <c r="S51" s="10"/>
      <c r="T51" s="10">
        <f t="shared" si="123"/>
        <v>139776</v>
      </c>
      <c r="U51" s="10">
        <f t="shared" si="124"/>
        <v>13977.599999999999</v>
      </c>
      <c r="V51" s="10">
        <f t="shared" si="125"/>
        <v>13977.599999999999</v>
      </c>
      <c r="W51" s="10">
        <f t="shared" si="126"/>
        <v>13977.599999999999</v>
      </c>
      <c r="X51" s="10">
        <f t="shared" si="127"/>
        <v>0</v>
      </c>
      <c r="Y51" s="10">
        <f t="shared" si="128"/>
        <v>2986.9939726027396</v>
      </c>
      <c r="Z51" s="10">
        <f t="shared" si="129"/>
        <v>19913.293150684931</v>
      </c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</row>
    <row r="52" spans="1:132" ht="24.95" customHeight="1" x14ac:dyDescent="0.25">
      <c r="A52" s="6" t="s">
        <v>12</v>
      </c>
      <c r="B52" s="7">
        <v>1</v>
      </c>
      <c r="C52" s="8" t="s">
        <v>61</v>
      </c>
      <c r="D52" s="28" t="s">
        <v>1110</v>
      </c>
      <c r="E52" s="5">
        <v>1</v>
      </c>
      <c r="F52" s="11">
        <f t="shared" si="130"/>
        <v>497.83232876712327</v>
      </c>
      <c r="G52" s="11">
        <f t="shared" si="131"/>
        <v>11648</v>
      </c>
      <c r="H52" s="11">
        <f t="shared" si="132"/>
        <v>1164.8</v>
      </c>
      <c r="I52" s="11">
        <f t="shared" si="133"/>
        <v>1164.8</v>
      </c>
      <c r="J52" s="11">
        <f t="shared" si="134"/>
        <v>1164.8</v>
      </c>
      <c r="K52" s="11">
        <v>0</v>
      </c>
      <c r="L52" s="11">
        <f t="shared" si="119"/>
        <v>2986.9939726027396</v>
      </c>
      <c r="M52" s="11">
        <f t="shared" si="120"/>
        <v>19913.293150684931</v>
      </c>
      <c r="N52" s="18">
        <f t="shared" si="135"/>
        <v>204609.08712328767</v>
      </c>
      <c r="O52" s="3"/>
      <c r="P52" s="10">
        <v>11308</v>
      </c>
      <c r="Q52" s="10">
        <f t="shared" ref="Q52:Q58" si="136">Q51</f>
        <v>0.03</v>
      </c>
      <c r="R52" s="10">
        <f t="shared" si="122"/>
        <v>11647.24</v>
      </c>
      <c r="S52" s="10"/>
      <c r="T52" s="10">
        <f t="shared" si="123"/>
        <v>139776</v>
      </c>
      <c r="U52" s="10">
        <f t="shared" si="124"/>
        <v>13977.599999999999</v>
      </c>
      <c r="V52" s="10">
        <f t="shared" si="125"/>
        <v>13977.599999999999</v>
      </c>
      <c r="W52" s="10">
        <f t="shared" si="126"/>
        <v>13977.599999999999</v>
      </c>
      <c r="X52" s="10">
        <f t="shared" si="127"/>
        <v>0</v>
      </c>
      <c r="Y52" s="10">
        <f t="shared" si="128"/>
        <v>2986.9939726027396</v>
      </c>
      <c r="Z52" s="10">
        <f t="shared" si="129"/>
        <v>19913.293150684931</v>
      </c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</row>
    <row r="53" spans="1:132" ht="24.95" customHeight="1" x14ac:dyDescent="0.25">
      <c r="A53" s="6" t="s">
        <v>12</v>
      </c>
      <c r="B53" s="7">
        <v>1</v>
      </c>
      <c r="C53" s="8" t="s">
        <v>61</v>
      </c>
      <c r="D53" s="28" t="s">
        <v>109</v>
      </c>
      <c r="E53" s="5">
        <v>1</v>
      </c>
      <c r="F53" s="11">
        <f t="shared" si="130"/>
        <v>497.83232876712327</v>
      </c>
      <c r="G53" s="11">
        <f t="shared" si="131"/>
        <v>11648</v>
      </c>
      <c r="H53" s="11">
        <f t="shared" si="132"/>
        <v>1164.8</v>
      </c>
      <c r="I53" s="11">
        <f t="shared" si="133"/>
        <v>1164.8</v>
      </c>
      <c r="J53" s="11">
        <f t="shared" si="134"/>
        <v>1164.8</v>
      </c>
      <c r="K53" s="11">
        <v>0</v>
      </c>
      <c r="L53" s="11">
        <f t="shared" si="119"/>
        <v>2986.9939726027396</v>
      </c>
      <c r="M53" s="11">
        <f t="shared" si="120"/>
        <v>19913.293150684931</v>
      </c>
      <c r="N53" s="18">
        <f t="shared" si="135"/>
        <v>204609.08712328767</v>
      </c>
      <c r="O53" s="3"/>
      <c r="P53" s="10">
        <v>11308</v>
      </c>
      <c r="Q53" s="10">
        <f t="shared" si="136"/>
        <v>0.03</v>
      </c>
      <c r="R53" s="10">
        <f t="shared" si="122"/>
        <v>11647.24</v>
      </c>
      <c r="S53" s="10"/>
      <c r="T53" s="10">
        <f t="shared" si="123"/>
        <v>139776</v>
      </c>
      <c r="U53" s="10">
        <f t="shared" si="124"/>
        <v>13977.599999999999</v>
      </c>
      <c r="V53" s="10">
        <f t="shared" si="125"/>
        <v>13977.599999999999</v>
      </c>
      <c r="W53" s="10">
        <f t="shared" si="126"/>
        <v>13977.599999999999</v>
      </c>
      <c r="X53" s="10">
        <f t="shared" si="127"/>
        <v>0</v>
      </c>
      <c r="Y53" s="10">
        <f t="shared" si="128"/>
        <v>2986.9939726027396</v>
      </c>
      <c r="Z53" s="10">
        <f t="shared" si="129"/>
        <v>19913.293150684931</v>
      </c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</row>
    <row r="54" spans="1:132" ht="24.95" customHeight="1" x14ac:dyDescent="0.25">
      <c r="A54" s="6" t="s">
        <v>12</v>
      </c>
      <c r="B54" s="7">
        <v>1</v>
      </c>
      <c r="C54" s="8" t="s">
        <v>61</v>
      </c>
      <c r="D54" s="28" t="s">
        <v>295</v>
      </c>
      <c r="E54" s="5">
        <v>1</v>
      </c>
      <c r="F54" s="11">
        <f t="shared" ref="F54:F58" si="137">(((SUM(G54:J54)*12)/365))</f>
        <v>497.83232876712327</v>
      </c>
      <c r="G54" s="11">
        <f t="shared" ref="G54:G58" si="138">ROUNDUP(R54,0)</f>
        <v>11648</v>
      </c>
      <c r="H54" s="11">
        <f t="shared" ref="H54:H58" si="139">G54*0.1</f>
        <v>1164.8</v>
      </c>
      <c r="I54" s="11">
        <f t="shared" ref="I54:I58" si="140">G54*0.1</f>
        <v>1164.8</v>
      </c>
      <c r="J54" s="11">
        <f t="shared" ref="J54:J58" si="141">G54*0.1</f>
        <v>1164.8</v>
      </c>
      <c r="K54" s="11">
        <v>0</v>
      </c>
      <c r="L54" s="11">
        <f t="shared" ref="L54:L58" si="142">IF(F54="","",((F54*20)*0.3))</f>
        <v>2986.9939726027396</v>
      </c>
      <c r="M54" s="11">
        <f t="shared" ref="M54:M58" si="143">IF(B54=1,(F54*40),(((((G54+H54)*12)/365)*40)))</f>
        <v>19913.293150684931</v>
      </c>
      <c r="N54" s="18">
        <f t="shared" ref="N54:N58" si="144">((SUM(G54:K54)*12)+L54+M54)*E54</f>
        <v>204609.08712328767</v>
      </c>
      <c r="O54" s="3"/>
      <c r="P54" s="10">
        <v>11308</v>
      </c>
      <c r="Q54" s="10">
        <f t="shared" si="136"/>
        <v>0.03</v>
      </c>
      <c r="R54" s="10">
        <f t="shared" ref="R54:R58" si="145">((P54*Q54)+P54)</f>
        <v>11647.24</v>
      </c>
      <c r="S54" s="10"/>
      <c r="T54" s="10">
        <f t="shared" si="123"/>
        <v>139776</v>
      </c>
      <c r="U54" s="10">
        <f t="shared" si="124"/>
        <v>13977.599999999999</v>
      </c>
      <c r="V54" s="10">
        <f t="shared" si="125"/>
        <v>13977.599999999999</v>
      </c>
      <c r="W54" s="10">
        <f t="shared" si="126"/>
        <v>13977.599999999999</v>
      </c>
      <c r="X54" s="10">
        <f t="shared" si="127"/>
        <v>0</v>
      </c>
      <c r="Y54" s="10">
        <f t="shared" si="128"/>
        <v>2986.9939726027396</v>
      </c>
      <c r="Z54" s="10">
        <f t="shared" si="129"/>
        <v>19913.293150684931</v>
      </c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</row>
    <row r="55" spans="1:132" ht="24.95" customHeight="1" x14ac:dyDescent="0.25">
      <c r="A55" s="6" t="s">
        <v>12</v>
      </c>
      <c r="B55" s="7">
        <v>1</v>
      </c>
      <c r="C55" s="8" t="s">
        <v>61</v>
      </c>
      <c r="D55" s="28" t="s">
        <v>1111</v>
      </c>
      <c r="E55" s="5">
        <v>1</v>
      </c>
      <c r="F55" s="11">
        <f t="shared" si="137"/>
        <v>497.83232876712327</v>
      </c>
      <c r="G55" s="11">
        <f t="shared" si="138"/>
        <v>11648</v>
      </c>
      <c r="H55" s="11">
        <f t="shared" si="139"/>
        <v>1164.8</v>
      </c>
      <c r="I55" s="11">
        <f t="shared" si="140"/>
        <v>1164.8</v>
      </c>
      <c r="J55" s="11">
        <f t="shared" si="141"/>
        <v>1164.8</v>
      </c>
      <c r="K55" s="11">
        <v>0</v>
      </c>
      <c r="L55" s="11">
        <f t="shared" si="142"/>
        <v>2986.9939726027396</v>
      </c>
      <c r="M55" s="11">
        <f t="shared" si="143"/>
        <v>19913.293150684931</v>
      </c>
      <c r="N55" s="18">
        <f t="shared" si="144"/>
        <v>204609.08712328767</v>
      </c>
      <c r="O55" s="3"/>
      <c r="P55" s="10">
        <v>11308</v>
      </c>
      <c r="Q55" s="10">
        <f t="shared" si="136"/>
        <v>0.03</v>
      </c>
      <c r="R55" s="10">
        <f t="shared" si="145"/>
        <v>11647.24</v>
      </c>
      <c r="S55" s="10"/>
      <c r="T55" s="10">
        <f t="shared" si="123"/>
        <v>139776</v>
      </c>
      <c r="U55" s="10">
        <f t="shared" si="124"/>
        <v>13977.599999999999</v>
      </c>
      <c r="V55" s="10">
        <f t="shared" si="125"/>
        <v>13977.599999999999</v>
      </c>
      <c r="W55" s="10">
        <f t="shared" si="126"/>
        <v>13977.599999999999</v>
      </c>
      <c r="X55" s="10">
        <f t="shared" si="127"/>
        <v>0</v>
      </c>
      <c r="Y55" s="10">
        <f t="shared" si="128"/>
        <v>2986.9939726027396</v>
      </c>
      <c r="Z55" s="10">
        <f t="shared" si="129"/>
        <v>19913.293150684931</v>
      </c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</row>
    <row r="56" spans="1:132" ht="24.95" customHeight="1" x14ac:dyDescent="0.25">
      <c r="A56" s="6" t="s">
        <v>12</v>
      </c>
      <c r="B56" s="7">
        <v>1</v>
      </c>
      <c r="C56" s="8" t="s">
        <v>61</v>
      </c>
      <c r="D56" s="28" t="s">
        <v>1112</v>
      </c>
      <c r="E56" s="5">
        <v>1</v>
      </c>
      <c r="F56" s="11">
        <f t="shared" si="137"/>
        <v>497.83232876712327</v>
      </c>
      <c r="G56" s="11">
        <f t="shared" si="138"/>
        <v>11648</v>
      </c>
      <c r="H56" s="11">
        <f t="shared" si="139"/>
        <v>1164.8</v>
      </c>
      <c r="I56" s="11">
        <f t="shared" si="140"/>
        <v>1164.8</v>
      </c>
      <c r="J56" s="11">
        <f t="shared" si="141"/>
        <v>1164.8</v>
      </c>
      <c r="K56" s="11">
        <v>0</v>
      </c>
      <c r="L56" s="11">
        <f t="shared" si="142"/>
        <v>2986.9939726027396</v>
      </c>
      <c r="M56" s="11">
        <f t="shared" si="143"/>
        <v>19913.293150684931</v>
      </c>
      <c r="N56" s="18">
        <f t="shared" si="144"/>
        <v>204609.08712328767</v>
      </c>
      <c r="O56" s="3"/>
      <c r="P56" s="10">
        <v>11308</v>
      </c>
      <c r="Q56" s="10">
        <f t="shared" si="136"/>
        <v>0.03</v>
      </c>
      <c r="R56" s="10">
        <f t="shared" si="145"/>
        <v>11647.24</v>
      </c>
      <c r="S56" s="10"/>
      <c r="T56" s="10">
        <f t="shared" si="123"/>
        <v>139776</v>
      </c>
      <c r="U56" s="10">
        <f t="shared" si="124"/>
        <v>13977.599999999999</v>
      </c>
      <c r="V56" s="10">
        <f t="shared" si="125"/>
        <v>13977.599999999999</v>
      </c>
      <c r="W56" s="10">
        <f t="shared" si="126"/>
        <v>13977.599999999999</v>
      </c>
      <c r="X56" s="10">
        <f t="shared" si="127"/>
        <v>0</v>
      </c>
      <c r="Y56" s="10">
        <f t="shared" si="128"/>
        <v>2986.9939726027396</v>
      </c>
      <c r="Z56" s="10">
        <f t="shared" si="129"/>
        <v>19913.293150684931</v>
      </c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</row>
    <row r="57" spans="1:132" ht="24.95" customHeight="1" x14ac:dyDescent="0.25">
      <c r="A57" s="6" t="s">
        <v>12</v>
      </c>
      <c r="B57" s="7">
        <v>1</v>
      </c>
      <c r="C57" s="8" t="s">
        <v>61</v>
      </c>
      <c r="D57" s="28" t="s">
        <v>73</v>
      </c>
      <c r="E57" s="5">
        <v>2</v>
      </c>
      <c r="F57" s="11">
        <f t="shared" si="137"/>
        <v>472.65863013698629</v>
      </c>
      <c r="G57" s="11">
        <f t="shared" si="138"/>
        <v>11059</v>
      </c>
      <c r="H57" s="11">
        <f t="shared" si="139"/>
        <v>1105.9000000000001</v>
      </c>
      <c r="I57" s="11">
        <f t="shared" si="140"/>
        <v>1105.9000000000001</v>
      </c>
      <c r="J57" s="11">
        <f t="shared" si="141"/>
        <v>1105.9000000000001</v>
      </c>
      <c r="K57" s="11">
        <v>0</v>
      </c>
      <c r="L57" s="11">
        <f t="shared" si="142"/>
        <v>2835.9517808219175</v>
      </c>
      <c r="M57" s="11">
        <f t="shared" si="143"/>
        <v>18906.345205479451</v>
      </c>
      <c r="N57" s="18">
        <f t="shared" si="144"/>
        <v>388525.39397260273</v>
      </c>
      <c r="O57" s="3"/>
      <c r="P57" s="10">
        <v>10736</v>
      </c>
      <c r="Q57" s="10">
        <f t="shared" si="136"/>
        <v>0.03</v>
      </c>
      <c r="R57" s="10">
        <f t="shared" si="145"/>
        <v>11058.08</v>
      </c>
      <c r="S57" s="10"/>
      <c r="T57" s="10">
        <f t="shared" si="123"/>
        <v>265416</v>
      </c>
      <c r="U57" s="10">
        <f t="shared" si="124"/>
        <v>26541.600000000002</v>
      </c>
      <c r="V57" s="10">
        <f t="shared" si="125"/>
        <v>26541.600000000002</v>
      </c>
      <c r="W57" s="10">
        <f t="shared" si="126"/>
        <v>26541.600000000002</v>
      </c>
      <c r="X57" s="10">
        <f t="shared" si="127"/>
        <v>0</v>
      </c>
      <c r="Y57" s="10">
        <f t="shared" si="128"/>
        <v>5671.903561643835</v>
      </c>
      <c r="Z57" s="10">
        <f t="shared" si="129"/>
        <v>37812.690410958901</v>
      </c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</row>
    <row r="58" spans="1:132" ht="24.95" customHeight="1" x14ac:dyDescent="0.25">
      <c r="A58" s="6" t="s">
        <v>24</v>
      </c>
      <c r="B58" s="7">
        <v>2</v>
      </c>
      <c r="C58" s="8" t="s">
        <v>61</v>
      </c>
      <c r="D58" s="28" t="s">
        <v>1495</v>
      </c>
      <c r="E58" s="5">
        <v>1</v>
      </c>
      <c r="F58" s="11">
        <f t="shared" si="137"/>
        <v>468.85479452054796</v>
      </c>
      <c r="G58" s="11">
        <f t="shared" si="138"/>
        <v>10970</v>
      </c>
      <c r="H58" s="11">
        <f t="shared" si="139"/>
        <v>1097</v>
      </c>
      <c r="I58" s="11">
        <f t="shared" si="140"/>
        <v>1097</v>
      </c>
      <c r="J58" s="11">
        <f t="shared" si="141"/>
        <v>1097</v>
      </c>
      <c r="K58" s="11">
        <v>0</v>
      </c>
      <c r="L58" s="11">
        <f t="shared" si="142"/>
        <v>2813.1287671232876</v>
      </c>
      <c r="M58" s="11">
        <f t="shared" si="143"/>
        <v>15868.931506849314</v>
      </c>
      <c r="N58" s="18">
        <f t="shared" si="144"/>
        <v>189814.0602739726</v>
      </c>
      <c r="O58" s="3"/>
      <c r="P58" s="10">
        <v>10650</v>
      </c>
      <c r="Q58" s="10">
        <f t="shared" si="136"/>
        <v>0.03</v>
      </c>
      <c r="R58" s="10">
        <f t="shared" si="145"/>
        <v>10969.5</v>
      </c>
      <c r="S58" s="10"/>
      <c r="T58" s="10">
        <f t="shared" si="123"/>
        <v>131640</v>
      </c>
      <c r="U58" s="10">
        <f t="shared" si="124"/>
        <v>13164</v>
      </c>
      <c r="V58" s="10">
        <f t="shared" si="125"/>
        <v>13164</v>
      </c>
      <c r="W58" s="10">
        <f t="shared" si="126"/>
        <v>13164</v>
      </c>
      <c r="X58" s="10">
        <f t="shared" si="127"/>
        <v>0</v>
      </c>
      <c r="Y58" s="10">
        <f t="shared" si="128"/>
        <v>2813.1287671232876</v>
      </c>
      <c r="Z58" s="10">
        <f t="shared" si="129"/>
        <v>15868.931506849314</v>
      </c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</row>
    <row r="59" spans="1:132" ht="24.95" customHeight="1" x14ac:dyDescent="0.25">
      <c r="A59" s="12"/>
      <c r="B59" s="13"/>
      <c r="C59" s="14" t="s">
        <v>62</v>
      </c>
      <c r="D59" s="55" t="s">
        <v>63</v>
      </c>
      <c r="E59" s="16"/>
      <c r="F59" s="13"/>
      <c r="G59" s="13"/>
      <c r="H59" s="13"/>
      <c r="I59" s="13"/>
      <c r="J59" s="13"/>
      <c r="K59" s="13"/>
      <c r="L59" s="13"/>
      <c r="M59" s="13"/>
      <c r="N59" s="17"/>
      <c r="O59" s="3"/>
      <c r="P59" s="10"/>
      <c r="Q59" s="10"/>
      <c r="R59" s="10"/>
      <c r="S59" s="10"/>
      <c r="T59" s="19">
        <f>SUM(T50:T58)</f>
        <v>1455720</v>
      </c>
      <c r="U59" s="19">
        <f t="shared" ref="U59:Z59" si="146">SUM(U50:U58)</f>
        <v>145572</v>
      </c>
      <c r="V59" s="19">
        <f t="shared" si="146"/>
        <v>145572</v>
      </c>
      <c r="W59" s="19">
        <f t="shared" si="146"/>
        <v>145572</v>
      </c>
      <c r="X59" s="19">
        <f t="shared" si="146"/>
        <v>0</v>
      </c>
      <c r="Y59" s="19">
        <f t="shared" si="146"/>
        <v>31108.536986301369</v>
      </c>
      <c r="Z59" s="19">
        <f t="shared" si="146"/>
        <v>204504.98630136982</v>
      </c>
      <c r="AA59" s="19">
        <f>SUM(T59:Z59)</f>
        <v>2128049.5232876712</v>
      </c>
      <c r="AB59" s="19">
        <f>SUM(N50:N58)</f>
        <v>2128049.5232876712</v>
      </c>
      <c r="AC59" s="19">
        <f>AA59-AB59</f>
        <v>0</v>
      </c>
      <c r="AD59" s="10"/>
      <c r="AE59" s="10">
        <v>2065949.9506849314</v>
      </c>
      <c r="AF59" s="10">
        <f>AB59-AE59</f>
        <v>62099.57260273979</v>
      </c>
      <c r="AG59" s="10"/>
      <c r="AH59" s="10"/>
      <c r="AI59" s="10"/>
      <c r="AJ59" s="10"/>
      <c r="AK59" s="10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</row>
    <row r="60" spans="1:132" ht="24.95" customHeight="1" x14ac:dyDescent="0.25">
      <c r="A60" s="6" t="s">
        <v>12</v>
      </c>
      <c r="B60" s="7">
        <v>1</v>
      </c>
      <c r="C60" s="8" t="s">
        <v>62</v>
      </c>
      <c r="D60" s="28" t="s">
        <v>64</v>
      </c>
      <c r="E60" s="5">
        <v>1</v>
      </c>
      <c r="F60" s="11">
        <f>(((SUM(G60:J60)*12)/365))</f>
        <v>1992.0131506849316</v>
      </c>
      <c r="G60" s="11">
        <f>ROUNDUP(R60,0)</f>
        <v>46608</v>
      </c>
      <c r="H60" s="11">
        <f>G60*0.1</f>
        <v>4660.8</v>
      </c>
      <c r="I60" s="11">
        <f>G60*0.1</f>
        <v>4660.8</v>
      </c>
      <c r="J60" s="11">
        <f>G60*0.1</f>
        <v>4660.8</v>
      </c>
      <c r="K60" s="11">
        <v>0</v>
      </c>
      <c r="L60" s="11">
        <f t="shared" ref="L60:L68" si="147">IF(F60="","",((F60*20)*0.3))</f>
        <v>11952.07890410959</v>
      </c>
      <c r="M60" s="11">
        <f t="shared" ref="M60:M68" si="148">IF(B60=1,(F60*40),(((((G60+H60)*12)/365)*40)))</f>
        <v>79680.526027397267</v>
      </c>
      <c r="N60" s="18">
        <f t="shared" ref="N60:N68" si="149">((SUM(G60:K60)*12)+L60+M60)*E60</f>
        <v>818717.40493150684</v>
      </c>
      <c r="O60" s="3"/>
      <c r="P60" s="10">
        <v>45250</v>
      </c>
      <c r="Q60" s="10">
        <f>Q58</f>
        <v>0.03</v>
      </c>
      <c r="R60" s="10">
        <f t="shared" ref="R60:R68" si="150">((P60*Q60)+P60)</f>
        <v>46607.5</v>
      </c>
      <c r="S60" s="10"/>
      <c r="T60" s="10">
        <f t="shared" ref="T60:T82" si="151">(G60*12)*E60</f>
        <v>559296</v>
      </c>
      <c r="U60" s="10">
        <f t="shared" ref="U60:U82" si="152">(H60*12)*E60</f>
        <v>55929.600000000006</v>
      </c>
      <c r="V60" s="10">
        <f t="shared" ref="V60:V82" si="153">(I60*12)*E60</f>
        <v>55929.600000000006</v>
      </c>
      <c r="W60" s="10">
        <f t="shared" ref="W60:W82" si="154">(J60*12)*E60</f>
        <v>55929.600000000006</v>
      </c>
      <c r="X60" s="10">
        <f t="shared" ref="X60:X82" si="155">(K60*12)*E60</f>
        <v>0</v>
      </c>
      <c r="Y60" s="10">
        <f t="shared" ref="Y60:Y82" si="156">L60*E60</f>
        <v>11952.07890410959</v>
      </c>
      <c r="Z60" s="10">
        <f t="shared" ref="Z60:Z82" si="157">M60*E60</f>
        <v>79680.526027397267</v>
      </c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</row>
    <row r="61" spans="1:132" ht="24.95" customHeight="1" x14ac:dyDescent="0.25">
      <c r="A61" s="6" t="s">
        <v>12</v>
      </c>
      <c r="B61" s="7">
        <v>1</v>
      </c>
      <c r="C61" s="8" t="s">
        <v>62</v>
      </c>
      <c r="D61" s="28" t="s">
        <v>65</v>
      </c>
      <c r="E61" s="5">
        <v>1</v>
      </c>
      <c r="F61" s="11">
        <f t="shared" ref="F61:F68" si="158">(((SUM(G61:J61)*12)/365))</f>
        <v>1056.5260273972603</v>
      </c>
      <c r="G61" s="11">
        <f t="shared" ref="G61:G68" si="159">ROUNDUP(R61,0)</f>
        <v>24720</v>
      </c>
      <c r="H61" s="11">
        <f t="shared" ref="H61:H68" si="160">G61*0.1</f>
        <v>2472</v>
      </c>
      <c r="I61" s="11">
        <f t="shared" ref="I61:I68" si="161">G61*0.1</f>
        <v>2472</v>
      </c>
      <c r="J61" s="11">
        <f t="shared" ref="J61:J68" si="162">G61*0.1</f>
        <v>2472</v>
      </c>
      <c r="K61" s="11">
        <v>0</v>
      </c>
      <c r="L61" s="11">
        <f t="shared" si="147"/>
        <v>6339.1561643835612</v>
      </c>
      <c r="M61" s="11">
        <f t="shared" si="148"/>
        <v>42261.04109589041</v>
      </c>
      <c r="N61" s="18">
        <f t="shared" si="149"/>
        <v>434232.19726027397</v>
      </c>
      <c r="O61" s="3"/>
      <c r="P61" s="10">
        <v>24000</v>
      </c>
      <c r="Q61" s="10">
        <f>Q60</f>
        <v>0.03</v>
      </c>
      <c r="R61" s="10">
        <f t="shared" si="150"/>
        <v>24720</v>
      </c>
      <c r="S61" s="10"/>
      <c r="T61" s="10">
        <f t="shared" si="151"/>
        <v>296640</v>
      </c>
      <c r="U61" s="10">
        <f t="shared" si="152"/>
        <v>29664</v>
      </c>
      <c r="V61" s="10">
        <f t="shared" si="153"/>
        <v>29664</v>
      </c>
      <c r="W61" s="10">
        <f t="shared" si="154"/>
        <v>29664</v>
      </c>
      <c r="X61" s="10">
        <f t="shared" si="155"/>
        <v>0</v>
      </c>
      <c r="Y61" s="10">
        <f t="shared" si="156"/>
        <v>6339.1561643835612</v>
      </c>
      <c r="Z61" s="10">
        <f t="shared" si="157"/>
        <v>42261.04109589041</v>
      </c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</row>
    <row r="62" spans="1:132" ht="24.95" customHeight="1" x14ac:dyDescent="0.25">
      <c r="A62" s="6" t="s">
        <v>12</v>
      </c>
      <c r="B62" s="7">
        <v>1</v>
      </c>
      <c r="C62" s="8" t="s">
        <v>62</v>
      </c>
      <c r="D62" s="28" t="s">
        <v>66</v>
      </c>
      <c r="E62" s="5">
        <v>1</v>
      </c>
      <c r="F62" s="11">
        <f t="shared" si="158"/>
        <v>695.11890410958915</v>
      </c>
      <c r="G62" s="11">
        <f t="shared" si="159"/>
        <v>16264</v>
      </c>
      <c r="H62" s="11">
        <f t="shared" si="160"/>
        <v>1626.4</v>
      </c>
      <c r="I62" s="11">
        <f t="shared" si="161"/>
        <v>1626.4</v>
      </c>
      <c r="J62" s="11">
        <f t="shared" si="162"/>
        <v>1626.4</v>
      </c>
      <c r="K62" s="11">
        <v>0</v>
      </c>
      <c r="L62" s="11">
        <f t="shared" si="147"/>
        <v>4170.7134246575342</v>
      </c>
      <c r="M62" s="11">
        <f t="shared" si="148"/>
        <v>27804.756164383565</v>
      </c>
      <c r="N62" s="18">
        <f t="shared" si="149"/>
        <v>285693.86958904116</v>
      </c>
      <c r="O62" s="3"/>
      <c r="P62" s="10">
        <v>15790</v>
      </c>
      <c r="Q62" s="10">
        <f t="shared" ref="Q62:Q82" si="163">Q61</f>
        <v>0.03</v>
      </c>
      <c r="R62" s="10">
        <f t="shared" si="150"/>
        <v>16263.7</v>
      </c>
      <c r="S62" s="10"/>
      <c r="T62" s="10">
        <f t="shared" si="151"/>
        <v>195168</v>
      </c>
      <c r="U62" s="10">
        <f t="shared" si="152"/>
        <v>19516.800000000003</v>
      </c>
      <c r="V62" s="10">
        <f t="shared" si="153"/>
        <v>19516.800000000003</v>
      </c>
      <c r="W62" s="10">
        <f t="shared" si="154"/>
        <v>19516.800000000003</v>
      </c>
      <c r="X62" s="10">
        <f t="shared" si="155"/>
        <v>0</v>
      </c>
      <c r="Y62" s="10">
        <f t="shared" si="156"/>
        <v>4170.7134246575342</v>
      </c>
      <c r="Z62" s="10">
        <f t="shared" si="157"/>
        <v>27804.756164383565</v>
      </c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</row>
    <row r="63" spans="1:132" ht="24.95" customHeight="1" x14ac:dyDescent="0.25">
      <c r="A63" s="6" t="s">
        <v>12</v>
      </c>
      <c r="B63" s="7">
        <v>1</v>
      </c>
      <c r="C63" s="8" t="s">
        <v>62</v>
      </c>
      <c r="D63" s="28" t="s">
        <v>67</v>
      </c>
      <c r="E63" s="5">
        <v>1</v>
      </c>
      <c r="F63" s="11">
        <f t="shared" si="158"/>
        <v>695.11890410958915</v>
      </c>
      <c r="G63" s="11">
        <f t="shared" si="159"/>
        <v>16264</v>
      </c>
      <c r="H63" s="11">
        <f t="shared" si="160"/>
        <v>1626.4</v>
      </c>
      <c r="I63" s="11">
        <f t="shared" si="161"/>
        <v>1626.4</v>
      </c>
      <c r="J63" s="11">
        <f t="shared" si="162"/>
        <v>1626.4</v>
      </c>
      <c r="K63" s="11">
        <v>0</v>
      </c>
      <c r="L63" s="11">
        <f t="shared" si="147"/>
        <v>4170.7134246575342</v>
      </c>
      <c r="M63" s="11">
        <f t="shared" si="148"/>
        <v>27804.756164383565</v>
      </c>
      <c r="N63" s="18">
        <f t="shared" si="149"/>
        <v>285693.86958904116</v>
      </c>
      <c r="O63" s="3"/>
      <c r="P63" s="10">
        <v>15790</v>
      </c>
      <c r="Q63" s="10">
        <f t="shared" si="163"/>
        <v>0.03</v>
      </c>
      <c r="R63" s="10">
        <f t="shared" si="150"/>
        <v>16263.7</v>
      </c>
      <c r="S63" s="10"/>
      <c r="T63" s="10">
        <f t="shared" si="151"/>
        <v>195168</v>
      </c>
      <c r="U63" s="10">
        <f t="shared" si="152"/>
        <v>19516.800000000003</v>
      </c>
      <c r="V63" s="10">
        <f t="shared" si="153"/>
        <v>19516.800000000003</v>
      </c>
      <c r="W63" s="10">
        <f t="shared" si="154"/>
        <v>19516.800000000003</v>
      </c>
      <c r="X63" s="10">
        <f t="shared" si="155"/>
        <v>0</v>
      </c>
      <c r="Y63" s="10">
        <f t="shared" si="156"/>
        <v>4170.7134246575342</v>
      </c>
      <c r="Z63" s="10">
        <f t="shared" si="157"/>
        <v>27804.756164383565</v>
      </c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</row>
    <row r="64" spans="1:132" ht="24.95" customHeight="1" x14ac:dyDescent="0.25">
      <c r="A64" s="6" t="s">
        <v>12</v>
      </c>
      <c r="B64" s="7">
        <v>1</v>
      </c>
      <c r="C64" s="8" t="s">
        <v>62</v>
      </c>
      <c r="D64" s="28" t="s">
        <v>68</v>
      </c>
      <c r="E64" s="5">
        <v>1</v>
      </c>
      <c r="F64" s="11">
        <f t="shared" si="158"/>
        <v>695.11890410958915</v>
      </c>
      <c r="G64" s="11">
        <f t="shared" si="159"/>
        <v>16264</v>
      </c>
      <c r="H64" s="11">
        <f t="shared" si="160"/>
        <v>1626.4</v>
      </c>
      <c r="I64" s="11">
        <f t="shared" si="161"/>
        <v>1626.4</v>
      </c>
      <c r="J64" s="11">
        <f t="shared" si="162"/>
        <v>1626.4</v>
      </c>
      <c r="K64" s="11">
        <v>0</v>
      </c>
      <c r="L64" s="11">
        <f t="shared" si="147"/>
        <v>4170.7134246575342</v>
      </c>
      <c r="M64" s="11">
        <f t="shared" si="148"/>
        <v>27804.756164383565</v>
      </c>
      <c r="N64" s="18">
        <f t="shared" si="149"/>
        <v>285693.86958904116</v>
      </c>
      <c r="O64" s="3"/>
      <c r="P64" s="10">
        <v>15790</v>
      </c>
      <c r="Q64" s="10">
        <f t="shared" si="163"/>
        <v>0.03</v>
      </c>
      <c r="R64" s="10">
        <f t="shared" si="150"/>
        <v>16263.7</v>
      </c>
      <c r="S64" s="10"/>
      <c r="T64" s="10">
        <f t="shared" si="151"/>
        <v>195168</v>
      </c>
      <c r="U64" s="10">
        <f t="shared" si="152"/>
        <v>19516.800000000003</v>
      </c>
      <c r="V64" s="10">
        <f t="shared" si="153"/>
        <v>19516.800000000003</v>
      </c>
      <c r="W64" s="10">
        <f t="shared" si="154"/>
        <v>19516.800000000003</v>
      </c>
      <c r="X64" s="10">
        <f t="shared" si="155"/>
        <v>0</v>
      </c>
      <c r="Y64" s="10">
        <f t="shared" si="156"/>
        <v>4170.7134246575342</v>
      </c>
      <c r="Z64" s="10">
        <f t="shared" si="157"/>
        <v>27804.756164383565</v>
      </c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</row>
    <row r="65" spans="1:132" ht="24.95" customHeight="1" x14ac:dyDescent="0.25">
      <c r="A65" s="6" t="s">
        <v>12</v>
      </c>
      <c r="B65" s="7">
        <v>1</v>
      </c>
      <c r="C65" s="8" t="s">
        <v>62</v>
      </c>
      <c r="D65" s="28" t="s">
        <v>69</v>
      </c>
      <c r="E65" s="5">
        <v>1</v>
      </c>
      <c r="F65" s="11">
        <f t="shared" si="158"/>
        <v>695.11890410958915</v>
      </c>
      <c r="G65" s="11">
        <f t="shared" si="159"/>
        <v>16264</v>
      </c>
      <c r="H65" s="11">
        <f t="shared" si="160"/>
        <v>1626.4</v>
      </c>
      <c r="I65" s="11">
        <f t="shared" si="161"/>
        <v>1626.4</v>
      </c>
      <c r="J65" s="11">
        <f t="shared" si="162"/>
        <v>1626.4</v>
      </c>
      <c r="K65" s="11">
        <v>0</v>
      </c>
      <c r="L65" s="11">
        <f t="shared" si="147"/>
        <v>4170.7134246575342</v>
      </c>
      <c r="M65" s="11">
        <f t="shared" si="148"/>
        <v>27804.756164383565</v>
      </c>
      <c r="N65" s="18">
        <f t="shared" si="149"/>
        <v>285693.86958904116</v>
      </c>
      <c r="O65" s="3"/>
      <c r="P65" s="10">
        <v>15790</v>
      </c>
      <c r="Q65" s="10">
        <f t="shared" si="163"/>
        <v>0.03</v>
      </c>
      <c r="R65" s="10">
        <f t="shared" si="150"/>
        <v>16263.7</v>
      </c>
      <c r="S65" s="10"/>
      <c r="T65" s="10">
        <f t="shared" si="151"/>
        <v>195168</v>
      </c>
      <c r="U65" s="10">
        <f t="shared" si="152"/>
        <v>19516.800000000003</v>
      </c>
      <c r="V65" s="10">
        <f t="shared" si="153"/>
        <v>19516.800000000003</v>
      </c>
      <c r="W65" s="10">
        <f t="shared" si="154"/>
        <v>19516.800000000003</v>
      </c>
      <c r="X65" s="10">
        <f t="shared" si="155"/>
        <v>0</v>
      </c>
      <c r="Y65" s="10">
        <f t="shared" si="156"/>
        <v>4170.7134246575342</v>
      </c>
      <c r="Z65" s="10">
        <f t="shared" si="157"/>
        <v>27804.756164383565</v>
      </c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</row>
    <row r="66" spans="1:132" ht="24.95" customHeight="1" x14ac:dyDescent="0.25">
      <c r="A66" s="6" t="s">
        <v>12</v>
      </c>
      <c r="B66" s="7">
        <v>1</v>
      </c>
      <c r="C66" s="8" t="s">
        <v>62</v>
      </c>
      <c r="D66" s="28" t="s">
        <v>1113</v>
      </c>
      <c r="E66" s="5">
        <v>1</v>
      </c>
      <c r="F66" s="11">
        <f t="shared" ref="F66" si="164">(((SUM(G66:J66)*12)/365))</f>
        <v>535.87068493150684</v>
      </c>
      <c r="G66" s="11">
        <f t="shared" ref="G66" si="165">ROUNDUP(R66,0)</f>
        <v>12538</v>
      </c>
      <c r="H66" s="11">
        <f t="shared" ref="H66" si="166">G66*0.1</f>
        <v>1253.8000000000002</v>
      </c>
      <c r="I66" s="11">
        <f t="shared" ref="I66" si="167">G66*0.1</f>
        <v>1253.8000000000002</v>
      </c>
      <c r="J66" s="11">
        <f t="shared" ref="J66" si="168">G66*0.1</f>
        <v>1253.8000000000002</v>
      </c>
      <c r="K66" s="11">
        <v>0</v>
      </c>
      <c r="L66" s="11">
        <f t="shared" ref="L66" si="169">IF(F66="","",((F66*20)*0.3))</f>
        <v>3215.2241095890408</v>
      </c>
      <c r="M66" s="11">
        <f t="shared" ref="M66" si="170">IF(B66=1,(F66*40),(((((G66+H66)*12)/365)*40)))</f>
        <v>21434.827397260273</v>
      </c>
      <c r="N66" s="18">
        <f t="shared" ref="N66" si="171">((SUM(G66:K66)*12)+L66+M66)*E66</f>
        <v>220242.85150684929</v>
      </c>
      <c r="O66" s="3"/>
      <c r="P66" s="10">
        <v>12172</v>
      </c>
      <c r="Q66" s="10">
        <f t="shared" si="163"/>
        <v>0.03</v>
      </c>
      <c r="R66" s="10">
        <f t="shared" ref="R66" si="172">((P66*Q66)+P66)</f>
        <v>12537.16</v>
      </c>
      <c r="S66" s="10"/>
      <c r="T66" s="10">
        <f t="shared" si="151"/>
        <v>150456</v>
      </c>
      <c r="U66" s="10">
        <f t="shared" si="152"/>
        <v>15045.600000000002</v>
      </c>
      <c r="V66" s="10">
        <f t="shared" si="153"/>
        <v>15045.600000000002</v>
      </c>
      <c r="W66" s="10">
        <f t="shared" si="154"/>
        <v>15045.600000000002</v>
      </c>
      <c r="X66" s="10">
        <f t="shared" si="155"/>
        <v>0</v>
      </c>
      <c r="Y66" s="10">
        <f t="shared" si="156"/>
        <v>3215.2241095890408</v>
      </c>
      <c r="Z66" s="10">
        <f t="shared" si="157"/>
        <v>21434.827397260273</v>
      </c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</row>
    <row r="67" spans="1:132" ht="24.95" customHeight="1" x14ac:dyDescent="0.25">
      <c r="A67" s="6" t="s">
        <v>12</v>
      </c>
      <c r="B67" s="7">
        <v>1</v>
      </c>
      <c r="C67" s="8" t="s">
        <v>62</v>
      </c>
      <c r="D67" s="28" t="s">
        <v>70</v>
      </c>
      <c r="E67" s="5">
        <v>1</v>
      </c>
      <c r="F67" s="11">
        <f t="shared" si="158"/>
        <v>625.96602739726018</v>
      </c>
      <c r="G67" s="11">
        <f t="shared" si="159"/>
        <v>14646</v>
      </c>
      <c r="H67" s="11">
        <f t="shared" si="160"/>
        <v>1464.6000000000001</v>
      </c>
      <c r="I67" s="11">
        <f t="shared" si="161"/>
        <v>1464.6000000000001</v>
      </c>
      <c r="J67" s="11">
        <f t="shared" si="162"/>
        <v>1464.6000000000001</v>
      </c>
      <c r="K67" s="11">
        <v>0</v>
      </c>
      <c r="L67" s="11">
        <f t="shared" si="147"/>
        <v>3755.7961643835611</v>
      </c>
      <c r="M67" s="11">
        <f t="shared" si="148"/>
        <v>25038.641095890409</v>
      </c>
      <c r="N67" s="18">
        <f t="shared" si="149"/>
        <v>257272.03726027394</v>
      </c>
      <c r="O67" s="3"/>
      <c r="P67" s="10">
        <v>14219</v>
      </c>
      <c r="Q67" s="10">
        <f>Q65</f>
        <v>0.03</v>
      </c>
      <c r="R67" s="10">
        <f t="shared" si="150"/>
        <v>14645.57</v>
      </c>
      <c r="S67" s="10"/>
      <c r="T67" s="10">
        <f t="shared" si="151"/>
        <v>175752</v>
      </c>
      <c r="U67" s="10">
        <f t="shared" si="152"/>
        <v>17575.2</v>
      </c>
      <c r="V67" s="10">
        <f t="shared" si="153"/>
        <v>17575.2</v>
      </c>
      <c r="W67" s="10">
        <f t="shared" si="154"/>
        <v>17575.2</v>
      </c>
      <c r="X67" s="10">
        <f t="shared" si="155"/>
        <v>0</v>
      </c>
      <c r="Y67" s="10">
        <f t="shared" si="156"/>
        <v>3755.7961643835611</v>
      </c>
      <c r="Z67" s="10">
        <f t="shared" si="157"/>
        <v>25038.641095890409</v>
      </c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</row>
    <row r="68" spans="1:132" ht="24.95" customHeight="1" x14ac:dyDescent="0.25">
      <c r="A68" s="6" t="s">
        <v>12</v>
      </c>
      <c r="B68" s="7">
        <v>1</v>
      </c>
      <c r="C68" s="8" t="s">
        <v>62</v>
      </c>
      <c r="D68" s="28" t="s">
        <v>71</v>
      </c>
      <c r="E68" s="5">
        <v>1</v>
      </c>
      <c r="F68" s="11">
        <f t="shared" si="158"/>
        <v>492.10520547945202</v>
      </c>
      <c r="G68" s="11">
        <f t="shared" si="159"/>
        <v>11514</v>
      </c>
      <c r="H68" s="11">
        <f t="shared" si="160"/>
        <v>1151.4000000000001</v>
      </c>
      <c r="I68" s="11">
        <f t="shared" si="161"/>
        <v>1151.4000000000001</v>
      </c>
      <c r="J68" s="11">
        <f t="shared" si="162"/>
        <v>1151.4000000000001</v>
      </c>
      <c r="K68" s="11">
        <v>0</v>
      </c>
      <c r="L68" s="11">
        <f t="shared" si="147"/>
        <v>2952.6312328767117</v>
      </c>
      <c r="M68" s="11">
        <f t="shared" si="148"/>
        <v>19684.208219178079</v>
      </c>
      <c r="N68" s="18">
        <f t="shared" si="149"/>
        <v>202255.23945205478</v>
      </c>
      <c r="O68" s="3"/>
      <c r="P68" s="10">
        <v>11178</v>
      </c>
      <c r="Q68" s="10">
        <f t="shared" si="163"/>
        <v>0.03</v>
      </c>
      <c r="R68" s="10">
        <f t="shared" si="150"/>
        <v>11513.34</v>
      </c>
      <c r="S68" s="10"/>
      <c r="T68" s="10">
        <f t="shared" si="151"/>
        <v>138168</v>
      </c>
      <c r="U68" s="10">
        <f t="shared" si="152"/>
        <v>13816.800000000001</v>
      </c>
      <c r="V68" s="10">
        <f t="shared" si="153"/>
        <v>13816.800000000001</v>
      </c>
      <c r="W68" s="10">
        <f t="shared" si="154"/>
        <v>13816.800000000001</v>
      </c>
      <c r="X68" s="10">
        <f t="shared" si="155"/>
        <v>0</v>
      </c>
      <c r="Y68" s="10">
        <f t="shared" si="156"/>
        <v>2952.6312328767117</v>
      </c>
      <c r="Z68" s="10">
        <f t="shared" si="157"/>
        <v>19684.208219178079</v>
      </c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</row>
    <row r="69" spans="1:132" ht="24.95" customHeight="1" x14ac:dyDescent="0.25">
      <c r="A69" s="6" t="s">
        <v>12</v>
      </c>
      <c r="B69" s="7">
        <v>1</v>
      </c>
      <c r="C69" s="8" t="s">
        <v>62</v>
      </c>
      <c r="D69" s="28" t="s">
        <v>72</v>
      </c>
      <c r="E69" s="5">
        <v>2</v>
      </c>
      <c r="F69" s="11">
        <f t="shared" ref="F69:F76" si="173">(((SUM(G69:J69)*12)/365))</f>
        <v>472.65863013698629</v>
      </c>
      <c r="G69" s="11">
        <f t="shared" ref="G69:G76" si="174">ROUNDUP(R69,0)</f>
        <v>11059</v>
      </c>
      <c r="H69" s="11">
        <f t="shared" ref="H69:H76" si="175">G69*0.1</f>
        <v>1105.9000000000001</v>
      </c>
      <c r="I69" s="11">
        <f t="shared" ref="I69:I76" si="176">G69*0.1</f>
        <v>1105.9000000000001</v>
      </c>
      <c r="J69" s="11">
        <f t="shared" ref="J69:J76" si="177">G69*0.1</f>
        <v>1105.9000000000001</v>
      </c>
      <c r="K69" s="11">
        <v>0</v>
      </c>
      <c r="L69" s="11">
        <f t="shared" ref="L69:L76" si="178">IF(F69="","",((F69*20)*0.3))</f>
        <v>2835.9517808219175</v>
      </c>
      <c r="M69" s="11">
        <f t="shared" ref="M69:M76" si="179">IF(B69=1,(F69*40),(((((G69+H69)*12)/365)*40)))</f>
        <v>18906.345205479451</v>
      </c>
      <c r="N69" s="18">
        <f t="shared" ref="N69:N76" si="180">((SUM(G69:K69)*12)+L69+M69)*E69</f>
        <v>388525.39397260273</v>
      </c>
      <c r="O69" s="3"/>
      <c r="P69" s="10">
        <v>10736</v>
      </c>
      <c r="Q69" s="10">
        <f t="shared" si="163"/>
        <v>0.03</v>
      </c>
      <c r="R69" s="10">
        <f t="shared" ref="R69:R74" si="181">((P69*Q69)+P69)</f>
        <v>11058.08</v>
      </c>
      <c r="S69" s="10"/>
      <c r="T69" s="10">
        <f t="shared" si="151"/>
        <v>265416</v>
      </c>
      <c r="U69" s="10">
        <f t="shared" si="152"/>
        <v>26541.600000000002</v>
      </c>
      <c r="V69" s="10">
        <f t="shared" si="153"/>
        <v>26541.600000000002</v>
      </c>
      <c r="W69" s="10">
        <f t="shared" si="154"/>
        <v>26541.600000000002</v>
      </c>
      <c r="X69" s="10">
        <f t="shared" si="155"/>
        <v>0</v>
      </c>
      <c r="Y69" s="10">
        <f t="shared" si="156"/>
        <v>5671.903561643835</v>
      </c>
      <c r="Z69" s="10">
        <f t="shared" si="157"/>
        <v>37812.690410958901</v>
      </c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</row>
    <row r="70" spans="1:132" ht="24.95" customHeight="1" x14ac:dyDescent="0.25">
      <c r="A70" s="6" t="s">
        <v>12</v>
      </c>
      <c r="B70" s="7">
        <v>1</v>
      </c>
      <c r="C70" s="8" t="s">
        <v>62</v>
      </c>
      <c r="D70" s="28" t="s">
        <v>73</v>
      </c>
      <c r="E70" s="5">
        <v>1</v>
      </c>
      <c r="F70" s="11">
        <f t="shared" si="173"/>
        <v>472.65863013698629</v>
      </c>
      <c r="G70" s="11">
        <f t="shared" si="174"/>
        <v>11059</v>
      </c>
      <c r="H70" s="11">
        <f t="shared" si="175"/>
        <v>1105.9000000000001</v>
      </c>
      <c r="I70" s="11">
        <f t="shared" si="176"/>
        <v>1105.9000000000001</v>
      </c>
      <c r="J70" s="11">
        <f t="shared" si="177"/>
        <v>1105.9000000000001</v>
      </c>
      <c r="K70" s="11">
        <v>0</v>
      </c>
      <c r="L70" s="11">
        <f t="shared" si="178"/>
        <v>2835.9517808219175</v>
      </c>
      <c r="M70" s="11">
        <f t="shared" si="179"/>
        <v>18906.345205479451</v>
      </c>
      <c r="N70" s="18">
        <f t="shared" si="180"/>
        <v>194262.69698630137</v>
      </c>
      <c r="O70" s="3"/>
      <c r="P70" s="10">
        <v>10736</v>
      </c>
      <c r="Q70" s="10">
        <f t="shared" si="163"/>
        <v>0.03</v>
      </c>
      <c r="R70" s="10">
        <f t="shared" si="181"/>
        <v>11058.08</v>
      </c>
      <c r="S70" s="10"/>
      <c r="T70" s="10">
        <f t="shared" si="151"/>
        <v>132708</v>
      </c>
      <c r="U70" s="10">
        <f t="shared" si="152"/>
        <v>13270.800000000001</v>
      </c>
      <c r="V70" s="10">
        <f t="shared" si="153"/>
        <v>13270.800000000001</v>
      </c>
      <c r="W70" s="10">
        <f t="shared" si="154"/>
        <v>13270.800000000001</v>
      </c>
      <c r="X70" s="10">
        <f t="shared" si="155"/>
        <v>0</v>
      </c>
      <c r="Y70" s="10">
        <f t="shared" si="156"/>
        <v>2835.9517808219175</v>
      </c>
      <c r="Z70" s="10">
        <f t="shared" si="157"/>
        <v>18906.345205479451</v>
      </c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</row>
    <row r="71" spans="1:132" ht="24.95" customHeight="1" x14ac:dyDescent="0.25">
      <c r="A71" s="6" t="s">
        <v>12</v>
      </c>
      <c r="B71" s="7">
        <v>1</v>
      </c>
      <c r="C71" s="8" t="s">
        <v>62</v>
      </c>
      <c r="D71" s="28" t="s">
        <v>74</v>
      </c>
      <c r="E71" s="5">
        <v>1</v>
      </c>
      <c r="F71" s="11">
        <f t="shared" si="173"/>
        <v>472.65863013698629</v>
      </c>
      <c r="G71" s="11">
        <f t="shared" si="174"/>
        <v>11059</v>
      </c>
      <c r="H71" s="11">
        <f t="shared" si="175"/>
        <v>1105.9000000000001</v>
      </c>
      <c r="I71" s="11">
        <f t="shared" si="176"/>
        <v>1105.9000000000001</v>
      </c>
      <c r="J71" s="11">
        <f t="shared" si="177"/>
        <v>1105.9000000000001</v>
      </c>
      <c r="K71" s="11">
        <v>0</v>
      </c>
      <c r="L71" s="11">
        <f t="shared" si="178"/>
        <v>2835.9517808219175</v>
      </c>
      <c r="M71" s="11">
        <f t="shared" si="179"/>
        <v>18906.345205479451</v>
      </c>
      <c r="N71" s="18">
        <f t="shared" si="180"/>
        <v>194262.69698630137</v>
      </c>
      <c r="O71" s="3"/>
      <c r="P71" s="10">
        <v>10736</v>
      </c>
      <c r="Q71" s="10">
        <f t="shared" si="163"/>
        <v>0.03</v>
      </c>
      <c r="R71" s="10">
        <f t="shared" si="181"/>
        <v>11058.08</v>
      </c>
      <c r="S71" s="10"/>
      <c r="T71" s="10">
        <f t="shared" si="151"/>
        <v>132708</v>
      </c>
      <c r="U71" s="10">
        <f t="shared" si="152"/>
        <v>13270.800000000001</v>
      </c>
      <c r="V71" s="10">
        <f t="shared" si="153"/>
        <v>13270.800000000001</v>
      </c>
      <c r="W71" s="10">
        <f t="shared" si="154"/>
        <v>13270.800000000001</v>
      </c>
      <c r="X71" s="10">
        <f t="shared" si="155"/>
        <v>0</v>
      </c>
      <c r="Y71" s="10">
        <f t="shared" si="156"/>
        <v>2835.9517808219175</v>
      </c>
      <c r="Z71" s="10">
        <f t="shared" si="157"/>
        <v>18906.345205479451</v>
      </c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</row>
    <row r="72" spans="1:132" ht="24.95" customHeight="1" x14ac:dyDescent="0.25">
      <c r="A72" s="6" t="s">
        <v>12</v>
      </c>
      <c r="B72" s="7">
        <v>1</v>
      </c>
      <c r="C72" s="8" t="s">
        <v>62</v>
      </c>
      <c r="D72" s="28" t="s">
        <v>75</v>
      </c>
      <c r="E72" s="5">
        <v>4</v>
      </c>
      <c r="F72" s="11">
        <f t="shared" si="173"/>
        <v>472.65863013698629</v>
      </c>
      <c r="G72" s="11">
        <f t="shared" si="174"/>
        <v>11059</v>
      </c>
      <c r="H72" s="11">
        <f t="shared" si="175"/>
        <v>1105.9000000000001</v>
      </c>
      <c r="I72" s="11">
        <f t="shared" si="176"/>
        <v>1105.9000000000001</v>
      </c>
      <c r="J72" s="11">
        <f t="shared" si="177"/>
        <v>1105.9000000000001</v>
      </c>
      <c r="K72" s="11">
        <v>0</v>
      </c>
      <c r="L72" s="11">
        <f t="shared" si="178"/>
        <v>2835.9517808219175</v>
      </c>
      <c r="M72" s="11">
        <f t="shared" si="179"/>
        <v>18906.345205479451</v>
      </c>
      <c r="N72" s="18">
        <f t="shared" si="180"/>
        <v>777050.78794520546</v>
      </c>
      <c r="O72" s="3"/>
      <c r="P72" s="10">
        <v>10736</v>
      </c>
      <c r="Q72" s="10">
        <f t="shared" si="163"/>
        <v>0.03</v>
      </c>
      <c r="R72" s="10">
        <f t="shared" si="181"/>
        <v>11058.08</v>
      </c>
      <c r="S72" s="10"/>
      <c r="T72" s="10">
        <f t="shared" si="151"/>
        <v>530832</v>
      </c>
      <c r="U72" s="10">
        <f t="shared" si="152"/>
        <v>53083.200000000004</v>
      </c>
      <c r="V72" s="10">
        <f t="shared" si="153"/>
        <v>53083.200000000004</v>
      </c>
      <c r="W72" s="10">
        <f t="shared" si="154"/>
        <v>53083.200000000004</v>
      </c>
      <c r="X72" s="10">
        <f t="shared" si="155"/>
        <v>0</v>
      </c>
      <c r="Y72" s="10">
        <f t="shared" si="156"/>
        <v>11343.80712328767</v>
      </c>
      <c r="Z72" s="10">
        <f t="shared" si="157"/>
        <v>75625.380821917803</v>
      </c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</row>
    <row r="73" spans="1:132" ht="24.95" customHeight="1" x14ac:dyDescent="0.25">
      <c r="A73" s="6" t="s">
        <v>12</v>
      </c>
      <c r="B73" s="7">
        <v>1</v>
      </c>
      <c r="C73" s="8" t="s">
        <v>62</v>
      </c>
      <c r="D73" s="29" t="s">
        <v>76</v>
      </c>
      <c r="E73" s="5">
        <v>1</v>
      </c>
      <c r="F73" s="11">
        <f t="shared" si="173"/>
        <v>535.87068493150684</v>
      </c>
      <c r="G73" s="11">
        <f t="shared" si="174"/>
        <v>12538</v>
      </c>
      <c r="H73" s="11">
        <f t="shared" si="175"/>
        <v>1253.8000000000002</v>
      </c>
      <c r="I73" s="11">
        <f t="shared" si="176"/>
        <v>1253.8000000000002</v>
      </c>
      <c r="J73" s="11">
        <f t="shared" si="177"/>
        <v>1253.8000000000002</v>
      </c>
      <c r="K73" s="11">
        <v>0</v>
      </c>
      <c r="L73" s="11">
        <f t="shared" si="178"/>
        <v>3215.2241095890408</v>
      </c>
      <c r="M73" s="11">
        <f t="shared" si="179"/>
        <v>21434.827397260273</v>
      </c>
      <c r="N73" s="18">
        <f t="shared" si="180"/>
        <v>220242.85150684929</v>
      </c>
      <c r="O73" s="3"/>
      <c r="P73" s="10">
        <v>12172</v>
      </c>
      <c r="Q73" s="10">
        <f t="shared" si="163"/>
        <v>0.03</v>
      </c>
      <c r="R73" s="10">
        <f t="shared" si="181"/>
        <v>12537.16</v>
      </c>
      <c r="S73" s="10"/>
      <c r="T73" s="10">
        <f t="shared" si="151"/>
        <v>150456</v>
      </c>
      <c r="U73" s="10">
        <f t="shared" si="152"/>
        <v>15045.600000000002</v>
      </c>
      <c r="V73" s="10">
        <f t="shared" si="153"/>
        <v>15045.600000000002</v>
      </c>
      <c r="W73" s="10">
        <f t="shared" si="154"/>
        <v>15045.600000000002</v>
      </c>
      <c r="X73" s="10">
        <f t="shared" si="155"/>
        <v>0</v>
      </c>
      <c r="Y73" s="10">
        <f t="shared" si="156"/>
        <v>3215.2241095890408</v>
      </c>
      <c r="Z73" s="10">
        <f t="shared" si="157"/>
        <v>21434.827397260273</v>
      </c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</row>
    <row r="74" spans="1:132" ht="24.95" customHeight="1" x14ac:dyDescent="0.25">
      <c r="A74" s="6" t="s">
        <v>12</v>
      </c>
      <c r="B74" s="7">
        <v>1</v>
      </c>
      <c r="C74" s="8" t="s">
        <v>62</v>
      </c>
      <c r="D74" s="28" t="s">
        <v>77</v>
      </c>
      <c r="E74" s="5">
        <v>1</v>
      </c>
      <c r="F74" s="11">
        <f t="shared" si="173"/>
        <v>535.87068493150684</v>
      </c>
      <c r="G74" s="11">
        <f t="shared" si="174"/>
        <v>12538</v>
      </c>
      <c r="H74" s="11">
        <f t="shared" si="175"/>
        <v>1253.8000000000002</v>
      </c>
      <c r="I74" s="11">
        <f t="shared" si="176"/>
        <v>1253.8000000000002</v>
      </c>
      <c r="J74" s="11">
        <f t="shared" si="177"/>
        <v>1253.8000000000002</v>
      </c>
      <c r="K74" s="11">
        <v>0</v>
      </c>
      <c r="L74" s="11">
        <f t="shared" si="178"/>
        <v>3215.2241095890408</v>
      </c>
      <c r="M74" s="11">
        <f t="shared" si="179"/>
        <v>21434.827397260273</v>
      </c>
      <c r="N74" s="18">
        <f t="shared" si="180"/>
        <v>220242.85150684929</v>
      </c>
      <c r="O74" s="3"/>
      <c r="P74" s="10">
        <v>12172</v>
      </c>
      <c r="Q74" s="10">
        <f t="shared" si="163"/>
        <v>0.03</v>
      </c>
      <c r="R74" s="10">
        <f t="shared" si="181"/>
        <v>12537.16</v>
      </c>
      <c r="S74" s="10"/>
      <c r="T74" s="10">
        <f t="shared" si="151"/>
        <v>150456</v>
      </c>
      <c r="U74" s="10">
        <f t="shared" si="152"/>
        <v>15045.600000000002</v>
      </c>
      <c r="V74" s="10">
        <f t="shared" si="153"/>
        <v>15045.600000000002</v>
      </c>
      <c r="W74" s="10">
        <f t="shared" si="154"/>
        <v>15045.600000000002</v>
      </c>
      <c r="X74" s="10">
        <f t="shared" si="155"/>
        <v>0</v>
      </c>
      <c r="Y74" s="10">
        <f t="shared" si="156"/>
        <v>3215.2241095890408</v>
      </c>
      <c r="Z74" s="10">
        <f t="shared" si="157"/>
        <v>21434.827397260273</v>
      </c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</row>
    <row r="75" spans="1:132" ht="24.95" customHeight="1" x14ac:dyDescent="0.25">
      <c r="A75" s="6" t="s">
        <v>12</v>
      </c>
      <c r="B75" s="7">
        <v>1</v>
      </c>
      <c r="C75" s="8" t="s">
        <v>62</v>
      </c>
      <c r="D75" s="29" t="s">
        <v>266</v>
      </c>
      <c r="E75" s="5">
        <v>1</v>
      </c>
      <c r="F75" s="11">
        <f>(((SUM(G75:J75)*12)/365))</f>
        <v>609.5539726027398</v>
      </c>
      <c r="G75" s="11">
        <f>ROUNDUP(R75,0)</f>
        <v>14262</v>
      </c>
      <c r="H75" s="11">
        <f>G75*0.1</f>
        <v>1426.2</v>
      </c>
      <c r="I75" s="11">
        <f>G75*0.1</f>
        <v>1426.2</v>
      </c>
      <c r="J75" s="11">
        <f>G75*0.1</f>
        <v>1426.2</v>
      </c>
      <c r="K75" s="11">
        <v>0</v>
      </c>
      <c r="L75" s="11">
        <f>IF(F75="","",((F75*20)*0.3))</f>
        <v>3657.3238356164388</v>
      </c>
      <c r="M75" s="11">
        <f>IF(B75=1,(F75*40),(((((G75+H75)*12)/365)*40)))</f>
        <v>24382.158904109594</v>
      </c>
      <c r="N75" s="18">
        <f>((SUM(G75:K75)*12)+L75+M75)*E75</f>
        <v>250526.68273972603</v>
      </c>
      <c r="O75" s="3"/>
      <c r="P75" s="10">
        <v>13846</v>
      </c>
      <c r="Q75" s="10">
        <f>Q284</f>
        <v>0.03</v>
      </c>
      <c r="R75" s="10">
        <f>((P75*Q75)+P75)</f>
        <v>14261.38</v>
      </c>
      <c r="S75" s="10"/>
      <c r="T75" s="10">
        <f t="shared" si="151"/>
        <v>171144</v>
      </c>
      <c r="U75" s="10">
        <f t="shared" si="152"/>
        <v>17114.400000000001</v>
      </c>
      <c r="V75" s="10">
        <f t="shared" si="153"/>
        <v>17114.400000000001</v>
      </c>
      <c r="W75" s="10">
        <f t="shared" si="154"/>
        <v>17114.400000000001</v>
      </c>
      <c r="X75" s="10">
        <f t="shared" si="155"/>
        <v>0</v>
      </c>
      <c r="Y75" s="10">
        <f t="shared" si="156"/>
        <v>3657.3238356164388</v>
      </c>
      <c r="Z75" s="10">
        <f t="shared" si="157"/>
        <v>24382.158904109594</v>
      </c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</row>
    <row r="76" spans="1:132" ht="24.95" customHeight="1" x14ac:dyDescent="0.25">
      <c r="A76" s="6" t="s">
        <v>24</v>
      </c>
      <c r="B76" s="7">
        <v>2</v>
      </c>
      <c r="C76" s="8" t="s">
        <v>62</v>
      </c>
      <c r="D76" s="28" t="s">
        <v>78</v>
      </c>
      <c r="E76" s="5">
        <v>1</v>
      </c>
      <c r="F76" s="11">
        <f t="shared" si="173"/>
        <v>411.28438356164378</v>
      </c>
      <c r="G76" s="11">
        <f t="shared" si="174"/>
        <v>9623</v>
      </c>
      <c r="H76" s="11">
        <f t="shared" si="175"/>
        <v>962.30000000000007</v>
      </c>
      <c r="I76" s="11">
        <f t="shared" si="176"/>
        <v>962.30000000000007</v>
      </c>
      <c r="J76" s="11">
        <f t="shared" si="177"/>
        <v>962.30000000000007</v>
      </c>
      <c r="K76" s="11">
        <v>0</v>
      </c>
      <c r="L76" s="11">
        <f t="shared" si="178"/>
        <v>2467.7063013698626</v>
      </c>
      <c r="M76" s="11">
        <f t="shared" si="179"/>
        <v>13920.394520547945</v>
      </c>
      <c r="N76" s="18">
        <f t="shared" si="180"/>
        <v>166506.90082191778</v>
      </c>
      <c r="O76" s="3"/>
      <c r="P76" s="10">
        <v>9342</v>
      </c>
      <c r="Q76" s="10">
        <f>Q74</f>
        <v>0.03</v>
      </c>
      <c r="R76" s="10">
        <f t="shared" ref="R76:R82" si="182">((P76*Q76)+P76)</f>
        <v>9622.26</v>
      </c>
      <c r="S76" s="10"/>
      <c r="T76" s="10">
        <f t="shared" si="151"/>
        <v>115476</v>
      </c>
      <c r="U76" s="10">
        <f t="shared" si="152"/>
        <v>11547.6</v>
      </c>
      <c r="V76" s="10">
        <f t="shared" si="153"/>
        <v>11547.6</v>
      </c>
      <c r="W76" s="10">
        <f t="shared" si="154"/>
        <v>11547.6</v>
      </c>
      <c r="X76" s="10">
        <f t="shared" si="155"/>
        <v>0</v>
      </c>
      <c r="Y76" s="10">
        <f t="shared" si="156"/>
        <v>2467.7063013698626</v>
      </c>
      <c r="Z76" s="10">
        <f t="shared" si="157"/>
        <v>13920.394520547945</v>
      </c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</row>
    <row r="77" spans="1:132" ht="24.95" customHeight="1" x14ac:dyDescent="0.25">
      <c r="A77" s="6" t="s">
        <v>24</v>
      </c>
      <c r="B77" s="7">
        <v>2</v>
      </c>
      <c r="C77" s="8" t="s">
        <v>62</v>
      </c>
      <c r="D77" s="28" t="s">
        <v>22</v>
      </c>
      <c r="E77" s="5">
        <v>1</v>
      </c>
      <c r="F77" s="11">
        <f t="shared" ref="F77" si="183">(((SUM(G77:J77)*12)/365))</f>
        <v>323.32602739726025</v>
      </c>
      <c r="G77" s="11">
        <f t="shared" ref="G77" si="184">ROUNDUP(R77,0)</f>
        <v>7565</v>
      </c>
      <c r="H77" s="11">
        <f t="shared" ref="H77" si="185">G77*0.1</f>
        <v>756.5</v>
      </c>
      <c r="I77" s="11">
        <f t="shared" ref="I77" si="186">G77*0.1</f>
        <v>756.5</v>
      </c>
      <c r="J77" s="11">
        <f t="shared" ref="J77" si="187">G77*0.1</f>
        <v>756.5</v>
      </c>
      <c r="K77" s="11">
        <v>0</v>
      </c>
      <c r="L77" s="11">
        <f t="shared" ref="L77" si="188">IF(F77="","",((F77*20)*0.3))</f>
        <v>1939.9561643835614</v>
      </c>
      <c r="M77" s="11">
        <f t="shared" ref="M77" si="189">IF(B77=1,(F77*40),(((((G77+H77)*12)/365)*40)))</f>
        <v>10943.342465753423</v>
      </c>
      <c r="N77" s="18">
        <f t="shared" ref="N77" si="190">((SUM(G77:K77)*12)+L77+M77)*E77</f>
        <v>130897.29863013698</v>
      </c>
      <c r="O77" s="3"/>
      <c r="P77" s="10">
        <v>7344</v>
      </c>
      <c r="Q77" s="10">
        <f t="shared" si="163"/>
        <v>0.03</v>
      </c>
      <c r="R77" s="10">
        <f t="shared" ref="R77" si="191">((P77*Q77)+P77)</f>
        <v>7564.32</v>
      </c>
      <c r="S77" s="10"/>
      <c r="T77" s="10">
        <f t="shared" si="151"/>
        <v>90780</v>
      </c>
      <c r="U77" s="10">
        <f t="shared" si="152"/>
        <v>9078</v>
      </c>
      <c r="V77" s="10">
        <f t="shared" si="153"/>
        <v>9078</v>
      </c>
      <c r="W77" s="10">
        <f t="shared" si="154"/>
        <v>9078</v>
      </c>
      <c r="X77" s="10">
        <f t="shared" si="155"/>
        <v>0</v>
      </c>
      <c r="Y77" s="10">
        <f t="shared" si="156"/>
        <v>1939.9561643835614</v>
      </c>
      <c r="Z77" s="10">
        <f t="shared" si="157"/>
        <v>10943.342465753423</v>
      </c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</row>
    <row r="78" spans="1:132" ht="24.95" customHeight="1" x14ac:dyDescent="0.25">
      <c r="A78" s="6" t="s">
        <v>24</v>
      </c>
      <c r="B78" s="7">
        <v>2</v>
      </c>
      <c r="C78" s="8" t="s">
        <v>62</v>
      </c>
      <c r="D78" s="28" t="s">
        <v>79</v>
      </c>
      <c r="E78" s="5">
        <v>1</v>
      </c>
      <c r="F78" s="11">
        <f t="shared" ref="F78" si="192">(((SUM(G78:J78)*12)/365))</f>
        <v>351.83342465753429</v>
      </c>
      <c r="G78" s="11">
        <f t="shared" ref="G78" si="193">ROUNDUP(R78,0)</f>
        <v>8232</v>
      </c>
      <c r="H78" s="11">
        <f t="shared" ref="H78" si="194">G78*0.1</f>
        <v>823.2</v>
      </c>
      <c r="I78" s="11">
        <f t="shared" ref="I78" si="195">G78*0.1</f>
        <v>823.2</v>
      </c>
      <c r="J78" s="11">
        <f t="shared" ref="J78" si="196">G78*0.1</f>
        <v>823.2</v>
      </c>
      <c r="K78" s="11">
        <v>0</v>
      </c>
      <c r="L78" s="11">
        <f t="shared" ref="L78" si="197">IF(F78="","",((F78*20)*0.3))</f>
        <v>2111.0005479452057</v>
      </c>
      <c r="M78" s="11">
        <f t="shared" ref="M78" si="198">IF(B78=1,(F78*40),(((((G78+H78)*12)/365)*40)))</f>
        <v>11908.208219178085</v>
      </c>
      <c r="N78" s="18">
        <f t="shared" ref="N78" si="199">((SUM(G78:K78)*12)+L78+M78)*E78</f>
        <v>142438.40876712333</v>
      </c>
      <c r="O78" s="3"/>
      <c r="P78" s="10">
        <v>7992</v>
      </c>
      <c r="Q78" s="10">
        <f t="shared" si="163"/>
        <v>0.03</v>
      </c>
      <c r="R78" s="10">
        <f t="shared" ref="R78" si="200">((P78*Q78)+P78)</f>
        <v>8231.76</v>
      </c>
      <c r="S78" s="10"/>
      <c r="T78" s="10">
        <f t="shared" si="151"/>
        <v>98784</v>
      </c>
      <c r="U78" s="10">
        <f t="shared" si="152"/>
        <v>9878.4000000000015</v>
      </c>
      <c r="V78" s="10">
        <f t="shared" si="153"/>
        <v>9878.4000000000015</v>
      </c>
      <c r="W78" s="10">
        <f t="shared" si="154"/>
        <v>9878.4000000000015</v>
      </c>
      <c r="X78" s="10">
        <f t="shared" si="155"/>
        <v>0</v>
      </c>
      <c r="Y78" s="10">
        <f t="shared" si="156"/>
        <v>2111.0005479452057</v>
      </c>
      <c r="Z78" s="10">
        <f t="shared" si="157"/>
        <v>11908.208219178085</v>
      </c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</row>
    <row r="79" spans="1:132" ht="24.95" customHeight="1" x14ac:dyDescent="0.25">
      <c r="A79" s="6" t="s">
        <v>24</v>
      </c>
      <c r="B79" s="7">
        <v>2</v>
      </c>
      <c r="C79" s="8" t="s">
        <v>62</v>
      </c>
      <c r="D79" s="28" t="s">
        <v>1124</v>
      </c>
      <c r="E79" s="5">
        <v>1</v>
      </c>
      <c r="F79" s="11">
        <f t="shared" ref="F79:F82" si="201">(((SUM(G79:J79)*12)/365))</f>
        <v>439.79178082191783</v>
      </c>
      <c r="G79" s="11">
        <f t="shared" ref="G79:G82" si="202">ROUNDUP(R79,0)</f>
        <v>10290</v>
      </c>
      <c r="H79" s="11">
        <f t="shared" ref="H79:H82" si="203">G79*0.1</f>
        <v>1029</v>
      </c>
      <c r="I79" s="11">
        <f t="shared" ref="I79:I82" si="204">G79*0.1</f>
        <v>1029</v>
      </c>
      <c r="J79" s="11">
        <f t="shared" ref="J79:J82" si="205">G79*0.1</f>
        <v>1029</v>
      </c>
      <c r="K79" s="11">
        <v>0</v>
      </c>
      <c r="L79" s="11">
        <f t="shared" ref="L79:L82" si="206">IF(F79="","",((F79*20)*0.3))</f>
        <v>2638.7506849315068</v>
      </c>
      <c r="M79" s="11">
        <f t="shared" ref="M79:M82" si="207">IF(B79=1,(F79*40),(((((G79+H79)*12)/365)*40)))</f>
        <v>14885.260273972603</v>
      </c>
      <c r="N79" s="18">
        <f t="shared" ref="N79:N82" si="208">((SUM(G79:K79)*12)+L79+M79)*E79</f>
        <v>178048.01095890411</v>
      </c>
      <c r="O79" s="3"/>
      <c r="P79" s="10">
        <v>9990</v>
      </c>
      <c r="Q79" s="10">
        <f>Q77</f>
        <v>0.03</v>
      </c>
      <c r="R79" s="10">
        <f t="shared" si="182"/>
        <v>10289.700000000001</v>
      </c>
      <c r="S79" s="10"/>
      <c r="T79" s="10">
        <f t="shared" si="151"/>
        <v>123480</v>
      </c>
      <c r="U79" s="10">
        <f t="shared" si="152"/>
        <v>12348</v>
      </c>
      <c r="V79" s="10">
        <f t="shared" si="153"/>
        <v>12348</v>
      </c>
      <c r="W79" s="10">
        <f t="shared" si="154"/>
        <v>12348</v>
      </c>
      <c r="X79" s="10">
        <f t="shared" si="155"/>
        <v>0</v>
      </c>
      <c r="Y79" s="10">
        <f t="shared" si="156"/>
        <v>2638.7506849315068</v>
      </c>
      <c r="Z79" s="10">
        <f t="shared" si="157"/>
        <v>14885.260273972603</v>
      </c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</row>
    <row r="80" spans="1:132" ht="24.95" customHeight="1" x14ac:dyDescent="0.25">
      <c r="A80" s="6" t="s">
        <v>24</v>
      </c>
      <c r="B80" s="7">
        <v>2</v>
      </c>
      <c r="C80" s="8" t="s">
        <v>62</v>
      </c>
      <c r="D80" s="28" t="s">
        <v>80</v>
      </c>
      <c r="E80" s="5">
        <v>2</v>
      </c>
      <c r="F80" s="11">
        <f t="shared" si="201"/>
        <v>535.87068493150684</v>
      </c>
      <c r="G80" s="11">
        <f t="shared" si="202"/>
        <v>12538</v>
      </c>
      <c r="H80" s="11">
        <f t="shared" si="203"/>
        <v>1253.8000000000002</v>
      </c>
      <c r="I80" s="11">
        <f t="shared" si="204"/>
        <v>1253.8000000000002</v>
      </c>
      <c r="J80" s="11">
        <f t="shared" si="205"/>
        <v>1253.8000000000002</v>
      </c>
      <c r="K80" s="11">
        <v>0</v>
      </c>
      <c r="L80" s="11">
        <f t="shared" si="206"/>
        <v>3215.2241095890408</v>
      </c>
      <c r="M80" s="11">
        <f t="shared" si="207"/>
        <v>18137.161643835614</v>
      </c>
      <c r="N80" s="18">
        <f t="shared" si="208"/>
        <v>433890.3715068493</v>
      </c>
      <c r="O80" s="3"/>
      <c r="P80" s="10">
        <v>12172</v>
      </c>
      <c r="Q80" s="10">
        <f>Q77</f>
        <v>0.03</v>
      </c>
      <c r="R80" s="10">
        <f t="shared" si="182"/>
        <v>12537.16</v>
      </c>
      <c r="S80" s="10"/>
      <c r="T80" s="10">
        <f t="shared" si="151"/>
        <v>300912</v>
      </c>
      <c r="U80" s="10">
        <f t="shared" si="152"/>
        <v>30091.200000000004</v>
      </c>
      <c r="V80" s="10">
        <f t="shared" si="153"/>
        <v>30091.200000000004</v>
      </c>
      <c r="W80" s="10">
        <f t="shared" si="154"/>
        <v>30091.200000000004</v>
      </c>
      <c r="X80" s="10">
        <f t="shared" si="155"/>
        <v>0</v>
      </c>
      <c r="Y80" s="10">
        <f t="shared" si="156"/>
        <v>6430.4482191780817</v>
      </c>
      <c r="Z80" s="10">
        <f t="shared" si="157"/>
        <v>36274.323287671228</v>
      </c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</row>
    <row r="81" spans="1:132" ht="24.95" customHeight="1" x14ac:dyDescent="0.25">
      <c r="A81" s="6" t="s">
        <v>24</v>
      </c>
      <c r="B81" s="7">
        <v>2</v>
      </c>
      <c r="C81" s="8" t="s">
        <v>62</v>
      </c>
      <c r="D81" s="28" t="s">
        <v>81</v>
      </c>
      <c r="E81" s="5">
        <v>4</v>
      </c>
      <c r="F81" s="11">
        <f t="shared" si="201"/>
        <v>368.50191780821922</v>
      </c>
      <c r="G81" s="11">
        <f t="shared" si="202"/>
        <v>8622</v>
      </c>
      <c r="H81" s="11">
        <f t="shared" si="203"/>
        <v>862.2</v>
      </c>
      <c r="I81" s="11">
        <f t="shared" si="204"/>
        <v>862.2</v>
      </c>
      <c r="J81" s="11">
        <f t="shared" si="205"/>
        <v>862.2</v>
      </c>
      <c r="K81" s="11">
        <v>0</v>
      </c>
      <c r="L81" s="11">
        <f t="shared" si="206"/>
        <v>2211.0115068493155</v>
      </c>
      <c r="M81" s="11">
        <f t="shared" si="207"/>
        <v>12472.372602739726</v>
      </c>
      <c r="N81" s="18">
        <f t="shared" si="208"/>
        <v>596746.3364383562</v>
      </c>
      <c r="O81" s="3"/>
      <c r="P81" s="10">
        <v>8370</v>
      </c>
      <c r="Q81" s="10">
        <f t="shared" si="163"/>
        <v>0.03</v>
      </c>
      <c r="R81" s="10">
        <f t="shared" si="182"/>
        <v>8621.1</v>
      </c>
      <c r="S81" s="10"/>
      <c r="T81" s="10">
        <f t="shared" si="151"/>
        <v>413856</v>
      </c>
      <c r="U81" s="10">
        <f t="shared" si="152"/>
        <v>41385.600000000006</v>
      </c>
      <c r="V81" s="10">
        <f t="shared" si="153"/>
        <v>41385.600000000006</v>
      </c>
      <c r="W81" s="10">
        <f t="shared" si="154"/>
        <v>41385.600000000006</v>
      </c>
      <c r="X81" s="10">
        <f t="shared" si="155"/>
        <v>0</v>
      </c>
      <c r="Y81" s="10">
        <f t="shared" si="156"/>
        <v>8844.0460273972622</v>
      </c>
      <c r="Z81" s="10">
        <f t="shared" si="157"/>
        <v>49889.490410958904</v>
      </c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</row>
    <row r="82" spans="1:132" ht="24.95" customHeight="1" x14ac:dyDescent="0.25">
      <c r="A82" s="6" t="s">
        <v>24</v>
      </c>
      <c r="B82" s="7">
        <v>2</v>
      </c>
      <c r="C82" s="8" t="s">
        <v>62</v>
      </c>
      <c r="D82" s="28" t="s">
        <v>82</v>
      </c>
      <c r="E82" s="5">
        <v>1</v>
      </c>
      <c r="F82" s="11">
        <f t="shared" si="201"/>
        <v>368.50191780821922</v>
      </c>
      <c r="G82" s="11">
        <f t="shared" si="202"/>
        <v>8622</v>
      </c>
      <c r="H82" s="11">
        <f t="shared" si="203"/>
        <v>862.2</v>
      </c>
      <c r="I82" s="11">
        <f t="shared" si="204"/>
        <v>862.2</v>
      </c>
      <c r="J82" s="11">
        <f t="shared" si="205"/>
        <v>862.2</v>
      </c>
      <c r="K82" s="11">
        <v>0</v>
      </c>
      <c r="L82" s="11">
        <f t="shared" si="206"/>
        <v>2211.0115068493155</v>
      </c>
      <c r="M82" s="11">
        <f t="shared" si="207"/>
        <v>12472.372602739726</v>
      </c>
      <c r="N82" s="18">
        <f t="shared" si="208"/>
        <v>149186.58410958905</v>
      </c>
      <c r="O82" s="3"/>
      <c r="P82" s="10">
        <v>8370</v>
      </c>
      <c r="Q82" s="10">
        <f t="shared" si="163"/>
        <v>0.03</v>
      </c>
      <c r="R82" s="10">
        <f t="shared" si="182"/>
        <v>8621.1</v>
      </c>
      <c r="S82" s="10"/>
      <c r="T82" s="10">
        <f t="shared" si="151"/>
        <v>103464</v>
      </c>
      <c r="U82" s="10">
        <f t="shared" si="152"/>
        <v>10346.400000000001</v>
      </c>
      <c r="V82" s="10">
        <f t="shared" si="153"/>
        <v>10346.400000000001</v>
      </c>
      <c r="W82" s="10">
        <f t="shared" si="154"/>
        <v>10346.400000000001</v>
      </c>
      <c r="X82" s="10">
        <f t="shared" si="155"/>
        <v>0</v>
      </c>
      <c r="Y82" s="10">
        <f t="shared" si="156"/>
        <v>2211.0115068493155</v>
      </c>
      <c r="Z82" s="10">
        <f t="shared" si="157"/>
        <v>12472.372602739726</v>
      </c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</row>
    <row r="83" spans="1:132" ht="24.95" customHeight="1" x14ac:dyDescent="0.25">
      <c r="A83" s="12"/>
      <c r="B83" s="13"/>
      <c r="C83" s="14" t="s">
        <v>83</v>
      </c>
      <c r="D83" s="55" t="s">
        <v>84</v>
      </c>
      <c r="E83" s="16"/>
      <c r="F83" s="13"/>
      <c r="G83" s="13"/>
      <c r="H83" s="13"/>
      <c r="I83" s="13"/>
      <c r="J83" s="13"/>
      <c r="K83" s="13"/>
      <c r="L83" s="13"/>
      <c r="M83" s="13"/>
      <c r="N83" s="17"/>
      <c r="O83" s="3"/>
      <c r="P83" s="10"/>
      <c r="Q83" s="10"/>
      <c r="R83" s="10"/>
      <c r="S83" s="10"/>
      <c r="T83" s="19">
        <f t="shared" ref="T83:Z83" si="209">SUM(T60:T82)</f>
        <v>4881456</v>
      </c>
      <c r="U83" s="19">
        <f t="shared" si="209"/>
        <v>488145.6</v>
      </c>
      <c r="V83" s="19">
        <f t="shared" si="209"/>
        <v>488145.6</v>
      </c>
      <c r="W83" s="19">
        <f t="shared" si="209"/>
        <v>488145.6</v>
      </c>
      <c r="X83" s="19">
        <f t="shared" si="209"/>
        <v>0</v>
      </c>
      <c r="Y83" s="19">
        <f t="shared" si="209"/>
        <v>104316.04602739724</v>
      </c>
      <c r="Z83" s="19">
        <f t="shared" si="209"/>
        <v>668114.23561643844</v>
      </c>
      <c r="AA83" s="19">
        <f>SUM(T83:Z83)</f>
        <v>7118323.0816438338</v>
      </c>
      <c r="AB83" s="19">
        <f>SUM(N60:N82)</f>
        <v>7118323.0816438375</v>
      </c>
      <c r="AC83" s="19">
        <f>AA83-AB83</f>
        <v>0</v>
      </c>
      <c r="AD83" s="10"/>
      <c r="AE83" s="10">
        <v>6479206.7210958917</v>
      </c>
      <c r="AF83" s="10">
        <f>AB83-AE83</f>
        <v>639116.36054794583</v>
      </c>
      <c r="AG83" s="10"/>
      <c r="AH83" s="10"/>
      <c r="AI83" s="10"/>
      <c r="AJ83" s="10"/>
      <c r="AK83" s="10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</row>
    <row r="84" spans="1:132" ht="24.95" customHeight="1" x14ac:dyDescent="0.25">
      <c r="A84" s="6" t="s">
        <v>12</v>
      </c>
      <c r="B84" s="7">
        <v>1</v>
      </c>
      <c r="C84" s="8" t="s">
        <v>83</v>
      </c>
      <c r="D84" s="28" t="s">
        <v>1114</v>
      </c>
      <c r="E84" s="5">
        <v>1</v>
      </c>
      <c r="F84" s="11">
        <f>(((SUM(G84:J84)*12)/365))</f>
        <v>726.36164383561641</v>
      </c>
      <c r="G84" s="11">
        <f>ROUNDUP(R84,0)</f>
        <v>16995</v>
      </c>
      <c r="H84" s="11">
        <f>G84*0.1</f>
        <v>1699.5</v>
      </c>
      <c r="I84" s="11">
        <f>G84*0.1</f>
        <v>1699.5</v>
      </c>
      <c r="J84" s="11">
        <f>G84*0.1</f>
        <v>1699.5</v>
      </c>
      <c r="K84" s="11">
        <v>0</v>
      </c>
      <c r="L84" s="11">
        <f t="shared" ref="L84:L87" si="210">IF(F84="","",((F84*20)*0.3))</f>
        <v>4358.1698630136989</v>
      </c>
      <c r="M84" s="11">
        <f t="shared" ref="M84:M87" si="211">IF(B84=1,(F84*40),(((((G84+H84)*12)/365)*40)))</f>
        <v>29054.465753424658</v>
      </c>
      <c r="N84" s="18">
        <f t="shared" ref="N84:N87" si="212">((SUM(G84:K84)*12)+L84+M84)*E84</f>
        <v>298534.63561643841</v>
      </c>
      <c r="O84" s="3"/>
      <c r="P84" s="10">
        <v>16500</v>
      </c>
      <c r="Q84" s="10">
        <f>Q82</f>
        <v>0.03</v>
      </c>
      <c r="R84" s="10">
        <f t="shared" ref="R84:R87" si="213">((P84*Q84)+P84)</f>
        <v>16995</v>
      </c>
      <c r="S84" s="10"/>
      <c r="T84" s="10">
        <f>(G84*12)*E84</f>
        <v>203940</v>
      </c>
      <c r="U84" s="10">
        <f>(H84*12)*E84</f>
        <v>20394</v>
      </c>
      <c r="V84" s="10">
        <f>(I84*12)*E84</f>
        <v>20394</v>
      </c>
      <c r="W84" s="10">
        <f>(J84*12)*E84</f>
        <v>20394</v>
      </c>
      <c r="X84" s="10">
        <f>(K84*12)*E84</f>
        <v>0</v>
      </c>
      <c r="Y84" s="10">
        <f>L84*E84</f>
        <v>4358.1698630136989</v>
      </c>
      <c r="Z84" s="10">
        <f>M84*E84</f>
        <v>29054.465753424658</v>
      </c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</row>
    <row r="85" spans="1:132" ht="24.95" customHeight="1" x14ac:dyDescent="0.25">
      <c r="A85" s="6" t="s">
        <v>12</v>
      </c>
      <c r="B85" s="7">
        <v>1</v>
      </c>
      <c r="C85" s="8" t="s">
        <v>83</v>
      </c>
      <c r="D85" s="28" t="s">
        <v>1115</v>
      </c>
      <c r="E85" s="5">
        <v>1</v>
      </c>
      <c r="F85" s="11">
        <f t="shared" ref="F85:F87" si="214">(((SUM(G85:J85)*12)/365))</f>
        <v>450.77589041095894</v>
      </c>
      <c r="G85" s="11">
        <f t="shared" ref="G85:G87" si="215">ROUNDUP(R85,0)</f>
        <v>10547</v>
      </c>
      <c r="H85" s="11">
        <f t="shared" ref="H85:H87" si="216">G85*0.1</f>
        <v>1054.7</v>
      </c>
      <c r="I85" s="11">
        <f t="shared" ref="I85:I87" si="217">G85*0.1</f>
        <v>1054.7</v>
      </c>
      <c r="J85" s="11">
        <f t="shared" ref="J85:J87" si="218">G85*0.1</f>
        <v>1054.7</v>
      </c>
      <c r="K85" s="11">
        <v>0</v>
      </c>
      <c r="L85" s="11">
        <f t="shared" si="210"/>
        <v>2704.6553424657532</v>
      </c>
      <c r="M85" s="11">
        <f t="shared" si="211"/>
        <v>18031.035616438356</v>
      </c>
      <c r="N85" s="18">
        <f t="shared" si="212"/>
        <v>185268.89095890411</v>
      </c>
      <c r="O85" s="3"/>
      <c r="P85" s="10">
        <v>10239</v>
      </c>
      <c r="Q85" s="10">
        <f>Q84</f>
        <v>0.03</v>
      </c>
      <c r="R85" s="10">
        <f t="shared" si="213"/>
        <v>10546.17</v>
      </c>
      <c r="S85" s="10"/>
      <c r="T85" s="10">
        <f>(G85*12)*E85</f>
        <v>126564</v>
      </c>
      <c r="U85" s="10">
        <f>(H85*12)*E85</f>
        <v>12656.400000000001</v>
      </c>
      <c r="V85" s="10">
        <f>(I85*12)*E85</f>
        <v>12656.400000000001</v>
      </c>
      <c r="W85" s="10">
        <f>(J85*12)*E85</f>
        <v>12656.400000000001</v>
      </c>
      <c r="X85" s="10">
        <f>(K85*12)*E85</f>
        <v>0</v>
      </c>
      <c r="Y85" s="10">
        <f>L85*E85</f>
        <v>2704.6553424657532</v>
      </c>
      <c r="Z85" s="10">
        <f>M85*E85</f>
        <v>18031.035616438356</v>
      </c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</row>
    <row r="86" spans="1:132" ht="24.95" customHeight="1" x14ac:dyDescent="0.25">
      <c r="A86" s="6" t="s">
        <v>24</v>
      </c>
      <c r="B86" s="7">
        <v>2</v>
      </c>
      <c r="C86" s="8" t="s">
        <v>83</v>
      </c>
      <c r="D86" s="28" t="s">
        <v>58</v>
      </c>
      <c r="E86" s="5">
        <v>1</v>
      </c>
      <c r="F86" s="11">
        <f t="shared" si="214"/>
        <v>431.50027397260277</v>
      </c>
      <c r="G86" s="11">
        <f t="shared" si="215"/>
        <v>10096</v>
      </c>
      <c r="H86" s="11">
        <f t="shared" si="216"/>
        <v>1009.6</v>
      </c>
      <c r="I86" s="11">
        <f t="shared" si="217"/>
        <v>1009.6</v>
      </c>
      <c r="J86" s="11">
        <f t="shared" si="218"/>
        <v>1009.6</v>
      </c>
      <c r="K86" s="11">
        <v>0</v>
      </c>
      <c r="L86" s="11">
        <f t="shared" si="210"/>
        <v>2589.0016438356165</v>
      </c>
      <c r="M86" s="11">
        <f t="shared" si="211"/>
        <v>14604.624657534248</v>
      </c>
      <c r="N86" s="18">
        <f t="shared" si="212"/>
        <v>174691.22630136987</v>
      </c>
      <c r="O86" s="3"/>
      <c r="P86" s="10">
        <v>9801</v>
      </c>
      <c r="Q86" s="10">
        <f t="shared" ref="Q86:Q87" si="219">Q85</f>
        <v>0.03</v>
      </c>
      <c r="R86" s="10">
        <f t="shared" si="213"/>
        <v>10095.030000000001</v>
      </c>
      <c r="S86" s="10"/>
      <c r="T86" s="10">
        <f>(G86*12)*E86</f>
        <v>121152</v>
      </c>
      <c r="U86" s="10">
        <f>(H86*12)*E86</f>
        <v>12115.2</v>
      </c>
      <c r="V86" s="10">
        <f>(I86*12)*E86</f>
        <v>12115.2</v>
      </c>
      <c r="W86" s="10">
        <f>(J86*12)*E86</f>
        <v>12115.2</v>
      </c>
      <c r="X86" s="10">
        <f>(K86*12)*E86</f>
        <v>0</v>
      </c>
      <c r="Y86" s="10">
        <f>L86*E86</f>
        <v>2589.0016438356165</v>
      </c>
      <c r="Z86" s="10">
        <f>M86*E86</f>
        <v>14604.624657534248</v>
      </c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</row>
    <row r="87" spans="1:132" ht="24.95" customHeight="1" x14ac:dyDescent="0.25">
      <c r="A87" s="6" t="s">
        <v>24</v>
      </c>
      <c r="B87" s="7">
        <v>2</v>
      </c>
      <c r="C87" s="8" t="s">
        <v>83</v>
      </c>
      <c r="D87" s="28" t="s">
        <v>1116</v>
      </c>
      <c r="E87" s="5">
        <v>9</v>
      </c>
      <c r="F87" s="11">
        <f t="shared" si="214"/>
        <v>331.91671232876712</v>
      </c>
      <c r="G87" s="11">
        <f t="shared" si="215"/>
        <v>7766</v>
      </c>
      <c r="H87" s="11">
        <f t="shared" si="216"/>
        <v>776.6</v>
      </c>
      <c r="I87" s="11">
        <f t="shared" si="217"/>
        <v>776.6</v>
      </c>
      <c r="J87" s="11">
        <f t="shared" si="218"/>
        <v>776.6</v>
      </c>
      <c r="K87" s="11">
        <v>0</v>
      </c>
      <c r="L87" s="11">
        <f t="shared" si="210"/>
        <v>1991.5002739726026</v>
      </c>
      <c r="M87" s="11">
        <f t="shared" si="211"/>
        <v>11234.104109589043</v>
      </c>
      <c r="N87" s="18">
        <f t="shared" si="212"/>
        <v>1209376.8394520548</v>
      </c>
      <c r="O87" s="3"/>
      <c r="P87" s="10">
        <v>7539</v>
      </c>
      <c r="Q87" s="10">
        <f t="shared" si="219"/>
        <v>0.03</v>
      </c>
      <c r="R87" s="10">
        <f t="shared" si="213"/>
        <v>7765.17</v>
      </c>
      <c r="S87" s="10"/>
      <c r="T87" s="10">
        <f>(G87*12)*E87</f>
        <v>838728</v>
      </c>
      <c r="U87" s="10">
        <f>(H87*12)*E87</f>
        <v>83872.800000000003</v>
      </c>
      <c r="V87" s="10">
        <f>(I87*12)*E87</f>
        <v>83872.800000000003</v>
      </c>
      <c r="W87" s="10">
        <f>(J87*12)*E87</f>
        <v>83872.800000000003</v>
      </c>
      <c r="X87" s="10">
        <f>(K87*12)*E87</f>
        <v>0</v>
      </c>
      <c r="Y87" s="10">
        <f>L87*E87</f>
        <v>17923.502465753423</v>
      </c>
      <c r="Z87" s="10">
        <f>M87*E87</f>
        <v>101106.93698630139</v>
      </c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</row>
    <row r="88" spans="1:132" ht="24.95" customHeight="1" x14ac:dyDescent="0.25">
      <c r="A88" s="12"/>
      <c r="B88" s="13"/>
      <c r="C88" s="14" t="s">
        <v>85</v>
      </c>
      <c r="D88" s="55" t="s">
        <v>86</v>
      </c>
      <c r="E88" s="16"/>
      <c r="F88" s="13"/>
      <c r="G88" s="13"/>
      <c r="H88" s="13"/>
      <c r="I88" s="13"/>
      <c r="J88" s="13"/>
      <c r="K88" s="13"/>
      <c r="L88" s="13"/>
      <c r="M88" s="13"/>
      <c r="N88" s="17"/>
      <c r="O88" s="3"/>
      <c r="P88" s="10"/>
      <c r="Q88" s="10"/>
      <c r="R88" s="10"/>
      <c r="S88" s="10"/>
      <c r="T88" s="19">
        <f>SUM(T84:T87)</f>
        <v>1290384</v>
      </c>
      <c r="U88" s="19">
        <f t="shared" ref="U88:Z88" si="220">SUM(U84:U87)</f>
        <v>129038.40000000001</v>
      </c>
      <c r="V88" s="19">
        <f t="shared" si="220"/>
        <v>129038.40000000001</v>
      </c>
      <c r="W88" s="19">
        <f t="shared" si="220"/>
        <v>129038.40000000001</v>
      </c>
      <c r="X88" s="19">
        <f t="shared" si="220"/>
        <v>0</v>
      </c>
      <c r="Y88" s="19">
        <f t="shared" si="220"/>
        <v>27575.329315068491</v>
      </c>
      <c r="Z88" s="19">
        <f t="shared" si="220"/>
        <v>162797.06301369864</v>
      </c>
      <c r="AA88" s="19">
        <f>SUM(T88:Z88)</f>
        <v>1867871.5923287668</v>
      </c>
      <c r="AB88" s="19">
        <f>SUM(N84:N87)</f>
        <v>1867871.5923287673</v>
      </c>
      <c r="AC88" s="19">
        <f>AA88-AB88</f>
        <v>0</v>
      </c>
      <c r="AD88" s="10"/>
      <c r="AE88" s="10">
        <v>1552416.7857534247</v>
      </c>
      <c r="AF88" s="10">
        <f>AB88-AE88</f>
        <v>315454.80657534255</v>
      </c>
      <c r="AG88" s="10"/>
      <c r="AH88" s="10"/>
      <c r="AI88" s="10"/>
      <c r="AJ88" s="10"/>
      <c r="AK88" s="10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</row>
    <row r="89" spans="1:132" ht="24.95" customHeight="1" x14ac:dyDescent="0.25">
      <c r="A89" s="6" t="s">
        <v>12</v>
      </c>
      <c r="B89" s="7">
        <v>1</v>
      </c>
      <c r="C89" s="8" t="s">
        <v>85</v>
      </c>
      <c r="D89" s="28" t="s">
        <v>443</v>
      </c>
      <c r="E89" s="5">
        <v>1</v>
      </c>
      <c r="F89" s="11">
        <f>(((SUM(G89:J89)*12)/365))</f>
        <v>726.36164383561641</v>
      </c>
      <c r="G89" s="11">
        <f>ROUNDUP(R89,0)</f>
        <v>16995</v>
      </c>
      <c r="H89" s="11">
        <f>G89*0.1</f>
        <v>1699.5</v>
      </c>
      <c r="I89" s="11">
        <f>G89*0.1</f>
        <v>1699.5</v>
      </c>
      <c r="J89" s="11">
        <f>G89*0.1</f>
        <v>1699.5</v>
      </c>
      <c r="K89" s="11">
        <v>0</v>
      </c>
      <c r="L89" s="11">
        <f t="shared" ref="L89:L90" si="221">IF(F89="","",((F89*20)*0.3))</f>
        <v>4358.1698630136989</v>
      </c>
      <c r="M89" s="11">
        <f t="shared" ref="M89:M90" si="222">IF(B89=1,(F89*40),(((((G89+H89)*12)/365)*40)))</f>
        <v>29054.465753424658</v>
      </c>
      <c r="N89" s="18">
        <f t="shared" ref="N89:N90" si="223">((SUM(G89:K89)*12)+L89+M89)*E89</f>
        <v>298534.63561643841</v>
      </c>
      <c r="O89" s="3"/>
      <c r="P89" s="10">
        <v>16500</v>
      </c>
      <c r="Q89" s="10">
        <f>Q87</f>
        <v>0.03</v>
      </c>
      <c r="R89" s="10">
        <f t="shared" ref="R89:R90" si="224">((P89*Q89)+P89)</f>
        <v>16995</v>
      </c>
      <c r="S89" s="10"/>
      <c r="T89" s="10">
        <f t="shared" ref="T89:T94" si="225">(G89*12)*E89</f>
        <v>203940</v>
      </c>
      <c r="U89" s="10">
        <f t="shared" ref="U89:U94" si="226">(H89*12)*E89</f>
        <v>20394</v>
      </c>
      <c r="V89" s="10">
        <f t="shared" ref="V89:V94" si="227">(I89*12)*E89</f>
        <v>20394</v>
      </c>
      <c r="W89" s="10">
        <f t="shared" ref="W89:W94" si="228">(J89*12)*E89</f>
        <v>20394</v>
      </c>
      <c r="X89" s="10">
        <f t="shared" ref="X89:X94" si="229">(K89*12)*E89</f>
        <v>0</v>
      </c>
      <c r="Y89" s="10">
        <f t="shared" ref="Y89:Y94" si="230">L89*E89</f>
        <v>4358.1698630136989</v>
      </c>
      <c r="Z89" s="10">
        <f t="shared" ref="Z89:Z94" si="231">M89*E89</f>
        <v>29054.465753424658</v>
      </c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</row>
    <row r="90" spans="1:132" ht="24.95" customHeight="1" x14ac:dyDescent="0.25">
      <c r="A90" s="6" t="s">
        <v>24</v>
      </c>
      <c r="B90" s="7">
        <v>2</v>
      </c>
      <c r="C90" s="8" t="s">
        <v>85</v>
      </c>
      <c r="D90" s="28" t="s">
        <v>444</v>
      </c>
      <c r="E90" s="5">
        <v>1</v>
      </c>
      <c r="F90" s="11">
        <f t="shared" ref="F90" si="232">(((SUM(G90:J90)*12)/365))</f>
        <v>546.76931506849314</v>
      </c>
      <c r="G90" s="11">
        <f t="shared" ref="G90" si="233">ROUNDUP(R90,0)</f>
        <v>12793</v>
      </c>
      <c r="H90" s="11">
        <f t="shared" ref="H90" si="234">G90*0.1</f>
        <v>1279.3000000000002</v>
      </c>
      <c r="I90" s="11">
        <f t="shared" ref="I90" si="235">G90*0.1</f>
        <v>1279.3000000000002</v>
      </c>
      <c r="J90" s="11">
        <f t="shared" ref="J90" si="236">G90*0.1</f>
        <v>1279.3000000000002</v>
      </c>
      <c r="K90" s="11">
        <v>0</v>
      </c>
      <c r="L90" s="11">
        <f t="shared" si="221"/>
        <v>3280.6158904109589</v>
      </c>
      <c r="M90" s="11">
        <f t="shared" si="222"/>
        <v>18506.038356164383</v>
      </c>
      <c r="N90" s="18">
        <f t="shared" si="223"/>
        <v>221357.45424657533</v>
      </c>
      <c r="O90" s="3"/>
      <c r="P90" s="10">
        <v>12420</v>
      </c>
      <c r="Q90" s="10">
        <f>Q89</f>
        <v>0.03</v>
      </c>
      <c r="R90" s="10">
        <f t="shared" si="224"/>
        <v>12792.6</v>
      </c>
      <c r="S90" s="10"/>
      <c r="T90" s="10">
        <f t="shared" si="225"/>
        <v>153516</v>
      </c>
      <c r="U90" s="10">
        <f t="shared" si="226"/>
        <v>15351.600000000002</v>
      </c>
      <c r="V90" s="10">
        <f t="shared" si="227"/>
        <v>15351.600000000002</v>
      </c>
      <c r="W90" s="10">
        <f t="shared" si="228"/>
        <v>15351.600000000002</v>
      </c>
      <c r="X90" s="10">
        <f t="shared" si="229"/>
        <v>0</v>
      </c>
      <c r="Y90" s="10">
        <f t="shared" si="230"/>
        <v>3280.6158904109589</v>
      </c>
      <c r="Z90" s="10">
        <f t="shared" si="231"/>
        <v>18506.038356164383</v>
      </c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</row>
    <row r="91" spans="1:132" ht="24.95" customHeight="1" x14ac:dyDescent="0.25">
      <c r="A91" s="6" t="s">
        <v>24</v>
      </c>
      <c r="B91" s="7">
        <v>2</v>
      </c>
      <c r="C91" s="8" t="s">
        <v>85</v>
      </c>
      <c r="D91" s="28" t="s">
        <v>91</v>
      </c>
      <c r="E91" s="5">
        <v>1</v>
      </c>
      <c r="F91" s="11">
        <f t="shared" ref="F91:F94" si="237">(((SUM(G91:J91)*12)/365))</f>
        <v>377.56273972602736</v>
      </c>
      <c r="G91" s="11">
        <f t="shared" ref="G91:G94" si="238">ROUNDUP(R91,0)</f>
        <v>8834</v>
      </c>
      <c r="H91" s="11">
        <f t="shared" ref="H91:H94" si="239">G91*0.1</f>
        <v>883.40000000000009</v>
      </c>
      <c r="I91" s="11">
        <f t="shared" ref="I91:I94" si="240">G91*0.1</f>
        <v>883.40000000000009</v>
      </c>
      <c r="J91" s="11">
        <f t="shared" ref="J91:J94" si="241">G91*0.1</f>
        <v>883.40000000000009</v>
      </c>
      <c r="K91" s="11">
        <v>0</v>
      </c>
      <c r="L91" s="11">
        <f t="shared" ref="L91:L94" si="242">IF(F91="","",((F91*20)*0.3))</f>
        <v>2265.3764383561638</v>
      </c>
      <c r="M91" s="11">
        <f t="shared" ref="M91:M94" si="243">IF(B91=1,(F91*40),(((((G91+H91)*12)/365)*40)))</f>
        <v>12779.046575342465</v>
      </c>
      <c r="N91" s="18">
        <f t="shared" ref="N91:N94" si="244">((SUM(G91:K91)*12)+L91+M91)*E91</f>
        <v>152854.82301369862</v>
      </c>
      <c r="O91" s="3"/>
      <c r="P91" s="10">
        <v>8576</v>
      </c>
      <c r="Q91" s="10">
        <f t="shared" ref="Q91:Q94" si="245">Q90</f>
        <v>0.03</v>
      </c>
      <c r="R91" s="10">
        <f t="shared" ref="R91:R94" si="246">((P91*Q91)+P91)</f>
        <v>8833.2800000000007</v>
      </c>
      <c r="S91" s="10"/>
      <c r="T91" s="10">
        <f t="shared" si="225"/>
        <v>106008</v>
      </c>
      <c r="U91" s="10">
        <f t="shared" si="226"/>
        <v>10600.800000000001</v>
      </c>
      <c r="V91" s="10">
        <f t="shared" si="227"/>
        <v>10600.800000000001</v>
      </c>
      <c r="W91" s="10">
        <f t="shared" si="228"/>
        <v>10600.800000000001</v>
      </c>
      <c r="X91" s="10">
        <f t="shared" si="229"/>
        <v>0</v>
      </c>
      <c r="Y91" s="10">
        <f t="shared" si="230"/>
        <v>2265.3764383561638</v>
      </c>
      <c r="Z91" s="10">
        <f t="shared" si="231"/>
        <v>12779.046575342465</v>
      </c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</row>
    <row r="92" spans="1:132" ht="24.95" customHeight="1" x14ac:dyDescent="0.25">
      <c r="A92" s="6" t="s">
        <v>24</v>
      </c>
      <c r="B92" s="7">
        <v>2</v>
      </c>
      <c r="C92" s="8" t="s">
        <v>85</v>
      </c>
      <c r="D92" s="28" t="s">
        <v>445</v>
      </c>
      <c r="E92" s="5">
        <v>2</v>
      </c>
      <c r="F92" s="273">
        <f t="shared" si="237"/>
        <v>278.91945205479453</v>
      </c>
      <c r="G92" s="11">
        <f t="shared" si="238"/>
        <v>6526</v>
      </c>
      <c r="H92" s="11">
        <f t="shared" si="239"/>
        <v>652.6</v>
      </c>
      <c r="I92" s="11">
        <f t="shared" si="240"/>
        <v>652.6</v>
      </c>
      <c r="J92" s="11">
        <f t="shared" si="241"/>
        <v>652.6</v>
      </c>
      <c r="K92" s="11">
        <v>0</v>
      </c>
      <c r="L92" s="11">
        <f t="shared" si="242"/>
        <v>1673.516712328767</v>
      </c>
      <c r="M92" s="11">
        <f t="shared" si="243"/>
        <v>9440.3506849315072</v>
      </c>
      <c r="N92" s="18">
        <f t="shared" si="244"/>
        <v>225838.93479452055</v>
      </c>
      <c r="O92" s="3"/>
      <c r="P92" s="10">
        <v>6335</v>
      </c>
      <c r="Q92" s="10">
        <f t="shared" si="245"/>
        <v>0.03</v>
      </c>
      <c r="R92" s="10">
        <f t="shared" si="246"/>
        <v>6525.05</v>
      </c>
      <c r="S92" s="10"/>
      <c r="T92" s="10">
        <f t="shared" si="225"/>
        <v>156624</v>
      </c>
      <c r="U92" s="10">
        <f t="shared" si="226"/>
        <v>15662.400000000001</v>
      </c>
      <c r="V92" s="10">
        <f t="shared" si="227"/>
        <v>15662.400000000001</v>
      </c>
      <c r="W92" s="10">
        <f t="shared" si="228"/>
        <v>15662.400000000001</v>
      </c>
      <c r="X92" s="10">
        <f t="shared" si="229"/>
        <v>0</v>
      </c>
      <c r="Y92" s="10">
        <f t="shared" si="230"/>
        <v>3347.0334246575339</v>
      </c>
      <c r="Z92" s="10">
        <f t="shared" si="231"/>
        <v>18880.701369863014</v>
      </c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</row>
    <row r="93" spans="1:132" ht="24.95" customHeight="1" x14ac:dyDescent="0.25">
      <c r="A93" s="6" t="s">
        <v>24</v>
      </c>
      <c r="B93" s="7">
        <v>2</v>
      </c>
      <c r="C93" s="8" t="s">
        <v>85</v>
      </c>
      <c r="D93" s="28" t="s">
        <v>446</v>
      </c>
      <c r="E93" s="5">
        <v>1</v>
      </c>
      <c r="F93" s="273">
        <f t="shared" si="237"/>
        <v>278.91945205479453</v>
      </c>
      <c r="G93" s="11">
        <f t="shared" si="238"/>
        <v>6526</v>
      </c>
      <c r="H93" s="11">
        <f t="shared" si="239"/>
        <v>652.6</v>
      </c>
      <c r="I93" s="11">
        <f t="shared" si="240"/>
        <v>652.6</v>
      </c>
      <c r="J93" s="11">
        <f t="shared" si="241"/>
        <v>652.6</v>
      </c>
      <c r="K93" s="11">
        <v>0</v>
      </c>
      <c r="L93" s="11">
        <f t="shared" si="242"/>
        <v>1673.516712328767</v>
      </c>
      <c r="M93" s="11">
        <f t="shared" si="243"/>
        <v>9440.3506849315072</v>
      </c>
      <c r="N93" s="18">
        <f t="shared" si="244"/>
        <v>112919.46739726028</v>
      </c>
      <c r="O93" s="3"/>
      <c r="P93" s="10">
        <v>6335</v>
      </c>
      <c r="Q93" s="10">
        <f t="shared" si="245"/>
        <v>0.03</v>
      </c>
      <c r="R93" s="10">
        <f t="shared" si="246"/>
        <v>6525.05</v>
      </c>
      <c r="S93" s="10"/>
      <c r="T93" s="10">
        <f t="shared" si="225"/>
        <v>78312</v>
      </c>
      <c r="U93" s="10">
        <f t="shared" si="226"/>
        <v>7831.2000000000007</v>
      </c>
      <c r="V93" s="10">
        <f t="shared" si="227"/>
        <v>7831.2000000000007</v>
      </c>
      <c r="W93" s="10">
        <f t="shared" si="228"/>
        <v>7831.2000000000007</v>
      </c>
      <c r="X93" s="10">
        <f t="shared" si="229"/>
        <v>0</v>
      </c>
      <c r="Y93" s="10">
        <f t="shared" si="230"/>
        <v>1673.516712328767</v>
      </c>
      <c r="Z93" s="10">
        <f t="shared" si="231"/>
        <v>9440.3506849315072</v>
      </c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</row>
    <row r="94" spans="1:132" ht="24.95" customHeight="1" x14ac:dyDescent="0.25">
      <c r="A94" s="6" t="s">
        <v>24</v>
      </c>
      <c r="B94" s="7">
        <v>2</v>
      </c>
      <c r="C94" s="8" t="s">
        <v>85</v>
      </c>
      <c r="D94" s="28" t="s">
        <v>447</v>
      </c>
      <c r="E94" s="5">
        <v>1</v>
      </c>
      <c r="F94" s="273">
        <f t="shared" si="237"/>
        <v>278.91945205479453</v>
      </c>
      <c r="G94" s="11">
        <f t="shared" si="238"/>
        <v>6526</v>
      </c>
      <c r="H94" s="11">
        <f t="shared" si="239"/>
        <v>652.6</v>
      </c>
      <c r="I94" s="11">
        <f t="shared" si="240"/>
        <v>652.6</v>
      </c>
      <c r="J94" s="11">
        <f t="shared" si="241"/>
        <v>652.6</v>
      </c>
      <c r="K94" s="11">
        <v>0</v>
      </c>
      <c r="L94" s="11">
        <f t="shared" si="242"/>
        <v>1673.516712328767</v>
      </c>
      <c r="M94" s="11">
        <f t="shared" si="243"/>
        <v>9440.3506849315072</v>
      </c>
      <c r="N94" s="18">
        <f t="shared" si="244"/>
        <v>112919.46739726028</v>
      </c>
      <c r="O94" s="3"/>
      <c r="P94" s="10">
        <v>6335</v>
      </c>
      <c r="Q94" s="10">
        <f t="shared" si="245"/>
        <v>0.03</v>
      </c>
      <c r="R94" s="10">
        <f t="shared" si="246"/>
        <v>6525.05</v>
      </c>
      <c r="S94" s="10"/>
      <c r="T94" s="10">
        <f t="shared" si="225"/>
        <v>78312</v>
      </c>
      <c r="U94" s="10">
        <f t="shared" si="226"/>
        <v>7831.2000000000007</v>
      </c>
      <c r="V94" s="10">
        <f t="shared" si="227"/>
        <v>7831.2000000000007</v>
      </c>
      <c r="W94" s="10">
        <f t="shared" si="228"/>
        <v>7831.2000000000007</v>
      </c>
      <c r="X94" s="10">
        <f t="shared" si="229"/>
        <v>0</v>
      </c>
      <c r="Y94" s="10">
        <f t="shared" si="230"/>
        <v>1673.516712328767</v>
      </c>
      <c r="Z94" s="10">
        <f t="shared" si="231"/>
        <v>9440.3506849315072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</row>
    <row r="95" spans="1:132" ht="24.95" customHeight="1" x14ac:dyDescent="0.25">
      <c r="A95" s="12"/>
      <c r="B95" s="13"/>
      <c r="C95" s="14" t="s">
        <v>87</v>
      </c>
      <c r="D95" s="55" t="s">
        <v>88</v>
      </c>
      <c r="E95" s="16"/>
      <c r="F95" s="13"/>
      <c r="G95" s="13"/>
      <c r="H95" s="13"/>
      <c r="I95" s="13"/>
      <c r="J95" s="13"/>
      <c r="K95" s="13"/>
      <c r="L95" s="13"/>
      <c r="M95" s="13"/>
      <c r="N95" s="17"/>
      <c r="O95" s="3"/>
      <c r="P95" s="10"/>
      <c r="Q95" s="10"/>
      <c r="R95" s="10"/>
      <c r="S95" s="10"/>
      <c r="T95" s="19">
        <f t="shared" ref="T95:Z95" si="247">SUM(T89:T94)</f>
        <v>776712</v>
      </c>
      <c r="U95" s="19">
        <f t="shared" si="247"/>
        <v>77671.200000000012</v>
      </c>
      <c r="V95" s="19">
        <f t="shared" si="247"/>
        <v>77671.200000000012</v>
      </c>
      <c r="W95" s="19">
        <f t="shared" si="247"/>
        <v>77671.200000000012</v>
      </c>
      <c r="X95" s="19">
        <f t="shared" si="247"/>
        <v>0</v>
      </c>
      <c r="Y95" s="19">
        <f t="shared" si="247"/>
        <v>16598.229041095889</v>
      </c>
      <c r="Z95" s="19">
        <f t="shared" si="247"/>
        <v>98100.95342465752</v>
      </c>
      <c r="AA95" s="19">
        <f>SUM(T95:Z95)</f>
        <v>1124424.7824657534</v>
      </c>
      <c r="AB95" s="19">
        <f>SUM(N89:N94)</f>
        <v>1124424.7824657534</v>
      </c>
      <c r="AC95" s="19">
        <f>AA95-AB95</f>
        <v>0</v>
      </c>
      <c r="AD95" s="10"/>
      <c r="AE95" s="10">
        <v>1170770.4854794522</v>
      </c>
      <c r="AF95" s="10">
        <f>AB95-AE95</f>
        <v>-46345.703013698803</v>
      </c>
      <c r="AG95" s="10"/>
      <c r="AH95" s="10"/>
      <c r="AI95" s="10"/>
      <c r="AJ95" s="10"/>
      <c r="AK95" s="10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</row>
    <row r="96" spans="1:132" ht="24.95" customHeight="1" x14ac:dyDescent="0.25">
      <c r="A96" s="6" t="s">
        <v>12</v>
      </c>
      <c r="B96" s="7">
        <v>1</v>
      </c>
      <c r="C96" s="8" t="s">
        <v>87</v>
      </c>
      <c r="D96" s="28" t="s">
        <v>89</v>
      </c>
      <c r="E96" s="5">
        <v>1</v>
      </c>
      <c r="F96" s="11">
        <f>(((SUM(G96:J96)*12)/365))</f>
        <v>657.72164383561653</v>
      </c>
      <c r="G96" s="11">
        <f>ROUNDUP(R96,0)</f>
        <v>15389</v>
      </c>
      <c r="H96" s="11">
        <f>G96*0.1</f>
        <v>1538.9</v>
      </c>
      <c r="I96" s="11">
        <f>G96*0.1</f>
        <v>1538.9</v>
      </c>
      <c r="J96" s="11">
        <f>G96*0.1</f>
        <v>1538.9</v>
      </c>
      <c r="K96" s="11">
        <v>0</v>
      </c>
      <c r="L96" s="11">
        <f t="shared" ref="L96:L101" si="248">IF(F96="","",((F96*20)*0.3))</f>
        <v>3946.3298630136987</v>
      </c>
      <c r="M96" s="11">
        <f t="shared" ref="M96:M101" si="249">IF(B96=1,(F96*40),(((((G96+H96)*12)/365)*40)))</f>
        <v>26308.865753424659</v>
      </c>
      <c r="N96" s="18">
        <f t="shared" ref="N96:N101" si="250">((SUM(G96:K96)*12)+L96+M96)*E96</f>
        <v>270323.59561643843</v>
      </c>
      <c r="O96" s="3"/>
      <c r="P96" s="10">
        <v>14940</v>
      </c>
      <c r="Q96" s="10">
        <f>Q94</f>
        <v>0.03</v>
      </c>
      <c r="R96" s="10">
        <f t="shared" ref="R96:R101" si="251">((P96*Q96)+P96)</f>
        <v>15388.2</v>
      </c>
      <c r="S96" s="10"/>
      <c r="T96" s="10">
        <f t="shared" ref="T96:T101" si="252">(G96*12)*E96</f>
        <v>184668</v>
      </c>
      <c r="U96" s="10">
        <f t="shared" ref="U96:U101" si="253">(H96*12)*E96</f>
        <v>18466.800000000003</v>
      </c>
      <c r="V96" s="10">
        <f t="shared" ref="V96:V101" si="254">(I96*12)*E96</f>
        <v>18466.800000000003</v>
      </c>
      <c r="W96" s="10">
        <f t="shared" ref="W96:W101" si="255">(J96*12)*E96</f>
        <v>18466.800000000003</v>
      </c>
      <c r="X96" s="10">
        <f t="shared" ref="X96:X101" si="256">(K96*12)*E96</f>
        <v>0</v>
      </c>
      <c r="Y96" s="10">
        <f t="shared" ref="Y96:Y101" si="257">L96*E96</f>
        <v>3946.3298630136987</v>
      </c>
      <c r="Z96" s="10">
        <f t="shared" ref="Z96:Z101" si="258">M96*E96</f>
        <v>26308.865753424659</v>
      </c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</row>
    <row r="97" spans="1:132" ht="24.95" customHeight="1" x14ac:dyDescent="0.25">
      <c r="A97" s="6" t="s">
        <v>24</v>
      </c>
      <c r="B97" s="7">
        <v>2</v>
      </c>
      <c r="C97" s="8" t="s">
        <v>87</v>
      </c>
      <c r="D97" s="28" t="s">
        <v>90</v>
      </c>
      <c r="E97" s="5">
        <v>2</v>
      </c>
      <c r="F97" s="11">
        <f t="shared" ref="F97:F101" si="259">(((SUM(G97:J97)*12)/365))</f>
        <v>373.97260273972603</v>
      </c>
      <c r="G97" s="11">
        <f t="shared" ref="G97:G101" si="260">ROUNDUP(R97,0)</f>
        <v>8750</v>
      </c>
      <c r="H97" s="11">
        <f t="shared" ref="H97:H101" si="261">G97*0.1</f>
        <v>875</v>
      </c>
      <c r="I97" s="11">
        <f t="shared" ref="I97:I101" si="262">G97*0.1</f>
        <v>875</v>
      </c>
      <c r="J97" s="11">
        <f t="shared" ref="J97:J101" si="263">G97*0.1</f>
        <v>875</v>
      </c>
      <c r="K97" s="11">
        <v>0</v>
      </c>
      <c r="L97" s="11">
        <f t="shared" si="248"/>
        <v>2243.8356164383558</v>
      </c>
      <c r="M97" s="11">
        <f t="shared" si="249"/>
        <v>12657.534246575342</v>
      </c>
      <c r="N97" s="18">
        <f t="shared" si="250"/>
        <v>302802.73972602742</v>
      </c>
      <c r="O97" s="3"/>
      <c r="P97" s="10">
        <v>8495</v>
      </c>
      <c r="Q97" s="10">
        <f>Q96</f>
        <v>0.03</v>
      </c>
      <c r="R97" s="10">
        <f t="shared" si="251"/>
        <v>8749.85</v>
      </c>
      <c r="S97" s="10"/>
      <c r="T97" s="10">
        <f t="shared" si="252"/>
        <v>210000</v>
      </c>
      <c r="U97" s="10">
        <f t="shared" si="253"/>
        <v>21000</v>
      </c>
      <c r="V97" s="10">
        <f t="shared" si="254"/>
        <v>21000</v>
      </c>
      <c r="W97" s="10">
        <f t="shared" si="255"/>
        <v>21000</v>
      </c>
      <c r="X97" s="10">
        <f t="shared" si="256"/>
        <v>0</v>
      </c>
      <c r="Y97" s="10">
        <f t="shared" si="257"/>
        <v>4487.6712328767117</v>
      </c>
      <c r="Z97" s="10">
        <f t="shared" si="258"/>
        <v>25315.068493150684</v>
      </c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</row>
    <row r="98" spans="1:132" ht="24.95" customHeight="1" x14ac:dyDescent="0.25">
      <c r="A98" s="6" t="s">
        <v>24</v>
      </c>
      <c r="B98" s="7">
        <v>2</v>
      </c>
      <c r="C98" s="8" t="s">
        <v>87</v>
      </c>
      <c r="D98" s="28" t="s">
        <v>91</v>
      </c>
      <c r="E98" s="5">
        <v>1</v>
      </c>
      <c r="F98" s="11">
        <f t="shared" si="259"/>
        <v>377.56273972602736</v>
      </c>
      <c r="G98" s="11">
        <f t="shared" si="260"/>
        <v>8834</v>
      </c>
      <c r="H98" s="11">
        <f t="shared" si="261"/>
        <v>883.40000000000009</v>
      </c>
      <c r="I98" s="11">
        <f t="shared" si="262"/>
        <v>883.40000000000009</v>
      </c>
      <c r="J98" s="11">
        <f t="shared" si="263"/>
        <v>883.40000000000009</v>
      </c>
      <c r="K98" s="11">
        <v>0</v>
      </c>
      <c r="L98" s="11">
        <f t="shared" si="248"/>
        <v>2265.3764383561638</v>
      </c>
      <c r="M98" s="11">
        <f t="shared" si="249"/>
        <v>12779.046575342465</v>
      </c>
      <c r="N98" s="18">
        <f t="shared" si="250"/>
        <v>152854.82301369862</v>
      </c>
      <c r="O98" s="3"/>
      <c r="P98" s="10">
        <v>8576</v>
      </c>
      <c r="Q98" s="10">
        <f t="shared" ref="Q98:Q101" si="264">Q97</f>
        <v>0.03</v>
      </c>
      <c r="R98" s="10">
        <f t="shared" si="251"/>
        <v>8833.2800000000007</v>
      </c>
      <c r="S98" s="10"/>
      <c r="T98" s="10">
        <f t="shared" si="252"/>
        <v>106008</v>
      </c>
      <c r="U98" s="10">
        <f t="shared" si="253"/>
        <v>10600.800000000001</v>
      </c>
      <c r="V98" s="10">
        <f t="shared" si="254"/>
        <v>10600.800000000001</v>
      </c>
      <c r="W98" s="10">
        <f t="shared" si="255"/>
        <v>10600.800000000001</v>
      </c>
      <c r="X98" s="10">
        <f t="shared" si="256"/>
        <v>0</v>
      </c>
      <c r="Y98" s="10">
        <f t="shared" si="257"/>
        <v>2265.3764383561638</v>
      </c>
      <c r="Z98" s="10">
        <f t="shared" si="258"/>
        <v>12779.046575342465</v>
      </c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</row>
    <row r="99" spans="1:132" ht="24.95" customHeight="1" x14ac:dyDescent="0.25">
      <c r="A99" s="6" t="s">
        <v>24</v>
      </c>
      <c r="B99" s="7">
        <v>2</v>
      </c>
      <c r="C99" s="8" t="s">
        <v>87</v>
      </c>
      <c r="D99" s="28" t="s">
        <v>92</v>
      </c>
      <c r="E99" s="5">
        <v>1</v>
      </c>
      <c r="F99" s="11">
        <f t="shared" si="259"/>
        <v>388.24767123287671</v>
      </c>
      <c r="G99" s="11">
        <f t="shared" si="260"/>
        <v>9084</v>
      </c>
      <c r="H99" s="11">
        <f t="shared" si="261"/>
        <v>908.40000000000009</v>
      </c>
      <c r="I99" s="11">
        <f t="shared" si="262"/>
        <v>908.40000000000009</v>
      </c>
      <c r="J99" s="11">
        <f t="shared" si="263"/>
        <v>908.40000000000009</v>
      </c>
      <c r="K99" s="11">
        <v>0</v>
      </c>
      <c r="L99" s="11">
        <f t="shared" si="248"/>
        <v>2329.4860273972599</v>
      </c>
      <c r="M99" s="11">
        <f t="shared" si="249"/>
        <v>13140.690410958903</v>
      </c>
      <c r="N99" s="18">
        <f t="shared" si="250"/>
        <v>157180.57643835616</v>
      </c>
      <c r="O99" s="3"/>
      <c r="P99" s="10">
        <v>8819</v>
      </c>
      <c r="Q99" s="10">
        <f t="shared" si="264"/>
        <v>0.03</v>
      </c>
      <c r="R99" s="10">
        <f t="shared" si="251"/>
        <v>9083.57</v>
      </c>
      <c r="S99" s="10"/>
      <c r="T99" s="10">
        <f t="shared" si="252"/>
        <v>109008</v>
      </c>
      <c r="U99" s="10">
        <f t="shared" si="253"/>
        <v>10900.800000000001</v>
      </c>
      <c r="V99" s="10">
        <f t="shared" si="254"/>
        <v>10900.800000000001</v>
      </c>
      <c r="W99" s="10">
        <f t="shared" si="255"/>
        <v>10900.800000000001</v>
      </c>
      <c r="X99" s="10">
        <f t="shared" si="256"/>
        <v>0</v>
      </c>
      <c r="Y99" s="10">
        <f t="shared" si="257"/>
        <v>2329.4860273972599</v>
      </c>
      <c r="Z99" s="10">
        <f t="shared" si="258"/>
        <v>13140.690410958903</v>
      </c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</row>
    <row r="100" spans="1:132" ht="24.95" customHeight="1" x14ac:dyDescent="0.25">
      <c r="A100" s="6" t="s">
        <v>24</v>
      </c>
      <c r="B100" s="7">
        <v>2</v>
      </c>
      <c r="C100" s="8" t="s">
        <v>87</v>
      </c>
      <c r="D100" s="28" t="s">
        <v>93</v>
      </c>
      <c r="E100" s="5">
        <v>1</v>
      </c>
      <c r="F100" s="11">
        <f t="shared" si="259"/>
        <v>309.05095890410962</v>
      </c>
      <c r="G100" s="11">
        <f t="shared" si="260"/>
        <v>7231</v>
      </c>
      <c r="H100" s="11">
        <f t="shared" si="261"/>
        <v>723.1</v>
      </c>
      <c r="I100" s="11">
        <f t="shared" si="262"/>
        <v>723.1</v>
      </c>
      <c r="J100" s="11">
        <f t="shared" si="263"/>
        <v>723.1</v>
      </c>
      <c r="K100" s="11">
        <v>0</v>
      </c>
      <c r="L100" s="11">
        <f t="shared" si="248"/>
        <v>1854.3057534246577</v>
      </c>
      <c r="M100" s="11">
        <f t="shared" si="249"/>
        <v>10460.186301369866</v>
      </c>
      <c r="N100" s="18">
        <f t="shared" si="250"/>
        <v>125118.09205479453</v>
      </c>
      <c r="O100" s="3"/>
      <c r="P100" s="10">
        <v>7020</v>
      </c>
      <c r="Q100" s="10">
        <f t="shared" si="264"/>
        <v>0.03</v>
      </c>
      <c r="R100" s="10">
        <f t="shared" si="251"/>
        <v>7230.6</v>
      </c>
      <c r="S100" s="10"/>
      <c r="T100" s="10">
        <f t="shared" si="252"/>
        <v>86772</v>
      </c>
      <c r="U100" s="10">
        <f t="shared" si="253"/>
        <v>8677.2000000000007</v>
      </c>
      <c r="V100" s="10">
        <f t="shared" si="254"/>
        <v>8677.2000000000007</v>
      </c>
      <c r="W100" s="10">
        <f t="shared" si="255"/>
        <v>8677.2000000000007</v>
      </c>
      <c r="X100" s="10">
        <f t="shared" si="256"/>
        <v>0</v>
      </c>
      <c r="Y100" s="10">
        <f t="shared" si="257"/>
        <v>1854.3057534246577</v>
      </c>
      <c r="Z100" s="10">
        <f t="shared" si="258"/>
        <v>10460.186301369866</v>
      </c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</row>
    <row r="101" spans="1:132" ht="24.95" customHeight="1" x14ac:dyDescent="0.25">
      <c r="A101" s="6" t="s">
        <v>24</v>
      </c>
      <c r="B101" s="7">
        <v>2</v>
      </c>
      <c r="C101" s="8" t="s">
        <v>87</v>
      </c>
      <c r="D101" s="28" t="s">
        <v>94</v>
      </c>
      <c r="E101" s="5">
        <v>1</v>
      </c>
      <c r="F101" s="273">
        <f t="shared" si="259"/>
        <v>278.91945205479453</v>
      </c>
      <c r="G101" s="11">
        <f t="shared" si="260"/>
        <v>6526</v>
      </c>
      <c r="H101" s="11">
        <f t="shared" si="261"/>
        <v>652.6</v>
      </c>
      <c r="I101" s="11">
        <f t="shared" si="262"/>
        <v>652.6</v>
      </c>
      <c r="J101" s="11">
        <f t="shared" si="263"/>
        <v>652.6</v>
      </c>
      <c r="K101" s="11">
        <v>0</v>
      </c>
      <c r="L101" s="11">
        <f t="shared" si="248"/>
        <v>1673.516712328767</v>
      </c>
      <c r="M101" s="11">
        <f t="shared" si="249"/>
        <v>9440.3506849315072</v>
      </c>
      <c r="N101" s="18">
        <f t="shared" si="250"/>
        <v>112919.46739726028</v>
      </c>
      <c r="O101" s="3"/>
      <c r="P101" s="10">
        <v>6335</v>
      </c>
      <c r="Q101" s="10">
        <f t="shared" si="264"/>
        <v>0.03</v>
      </c>
      <c r="R101" s="10">
        <f t="shared" si="251"/>
        <v>6525.05</v>
      </c>
      <c r="S101" s="10"/>
      <c r="T101" s="10">
        <f t="shared" si="252"/>
        <v>78312</v>
      </c>
      <c r="U101" s="10">
        <f t="shared" si="253"/>
        <v>7831.2000000000007</v>
      </c>
      <c r="V101" s="10">
        <f t="shared" si="254"/>
        <v>7831.2000000000007</v>
      </c>
      <c r="W101" s="10">
        <f t="shared" si="255"/>
        <v>7831.2000000000007</v>
      </c>
      <c r="X101" s="10">
        <f t="shared" si="256"/>
        <v>0</v>
      </c>
      <c r="Y101" s="10">
        <f t="shared" si="257"/>
        <v>1673.516712328767</v>
      </c>
      <c r="Z101" s="10">
        <f t="shared" si="258"/>
        <v>9440.3506849315072</v>
      </c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</row>
    <row r="102" spans="1:132" ht="24.95" customHeight="1" x14ac:dyDescent="0.25">
      <c r="A102" s="12"/>
      <c r="B102" s="13"/>
      <c r="C102" s="14" t="s">
        <v>95</v>
      </c>
      <c r="D102" s="30" t="s">
        <v>96</v>
      </c>
      <c r="E102" s="30"/>
      <c r="F102" s="30"/>
      <c r="G102" s="30"/>
      <c r="H102" s="30"/>
      <c r="I102" s="30"/>
      <c r="J102" s="30"/>
      <c r="K102" s="30"/>
      <c r="L102" s="30"/>
      <c r="M102" s="30"/>
      <c r="N102" s="31"/>
      <c r="O102" s="3"/>
      <c r="P102" s="10"/>
      <c r="Q102" s="10"/>
      <c r="R102" s="10"/>
      <c r="S102" s="10"/>
      <c r="T102" s="19">
        <f>SUM(T96:T101)</f>
        <v>774768</v>
      </c>
      <c r="U102" s="19">
        <f t="shared" ref="U102:Z102" si="265">SUM(U96:U101)</f>
        <v>77476.800000000003</v>
      </c>
      <c r="V102" s="19">
        <f t="shared" si="265"/>
        <v>77476.800000000003</v>
      </c>
      <c r="W102" s="19">
        <f t="shared" si="265"/>
        <v>77476.800000000003</v>
      </c>
      <c r="X102" s="19">
        <f t="shared" si="265"/>
        <v>0</v>
      </c>
      <c r="Y102" s="19">
        <f t="shared" si="265"/>
        <v>16556.68602739726</v>
      </c>
      <c r="Z102" s="19">
        <f t="shared" si="265"/>
        <v>97444.208219178079</v>
      </c>
      <c r="AA102" s="19">
        <f>SUM(T102:Z102)</f>
        <v>1121199.2942465756</v>
      </c>
      <c r="AB102" s="19">
        <f>SUM(N96:N101)</f>
        <v>1121199.2942465756</v>
      </c>
      <c r="AC102" s="19">
        <f>AA102-AB102</f>
        <v>0</v>
      </c>
      <c r="AD102" s="10"/>
      <c r="AE102" s="10">
        <v>1081180.4515068494</v>
      </c>
      <c r="AF102" s="10">
        <f>AB102-AE102</f>
        <v>40018.842739726184</v>
      </c>
      <c r="AG102" s="10"/>
      <c r="AH102" s="10"/>
      <c r="AI102" s="10"/>
      <c r="AJ102" s="10"/>
      <c r="AK102" s="10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</row>
    <row r="103" spans="1:132" ht="24.95" customHeight="1" x14ac:dyDescent="0.25">
      <c r="A103" s="6" t="s">
        <v>12</v>
      </c>
      <c r="B103" s="7">
        <v>1</v>
      </c>
      <c r="C103" s="8" t="s">
        <v>95</v>
      </c>
      <c r="D103" s="28" t="s">
        <v>97</v>
      </c>
      <c r="E103" s="5">
        <v>1</v>
      </c>
      <c r="F103" s="11">
        <f>(((SUM(G103:J103)*12)/365))</f>
        <v>2974.1293150684928</v>
      </c>
      <c r="G103" s="11">
        <f>ROUNDUP(R103,0)</f>
        <v>69587</v>
      </c>
      <c r="H103" s="11">
        <f>G103*0.1</f>
        <v>6958.7000000000007</v>
      </c>
      <c r="I103" s="11">
        <f>G103*0.1</f>
        <v>6958.7000000000007</v>
      </c>
      <c r="J103" s="11">
        <f>G103*0.1</f>
        <v>6958.7000000000007</v>
      </c>
      <c r="K103" s="11">
        <v>0</v>
      </c>
      <c r="L103" s="11">
        <f t="shared" ref="L103" si="266">IF(F103="","",((F103*20)*0.3))</f>
        <v>17844.775890410954</v>
      </c>
      <c r="M103" s="11">
        <f t="shared" ref="M103" si="267">IF(B103=1,(F103*40),(((((G103+H103)*12)/365)*40)))</f>
        <v>118965.17260273971</v>
      </c>
      <c r="N103" s="18">
        <f t="shared" ref="N103" si="268">((SUM(G103:K103)*12)+L103+M103)*E103</f>
        <v>1222367.1484931505</v>
      </c>
      <c r="O103" s="3"/>
      <c r="P103" s="10">
        <v>67560</v>
      </c>
      <c r="Q103" s="10">
        <f>Q101</f>
        <v>0.03</v>
      </c>
      <c r="R103" s="10">
        <f t="shared" ref="R103" si="269">((P103*Q103)+P103)</f>
        <v>69586.8</v>
      </c>
      <c r="S103" s="10"/>
      <c r="T103" s="10">
        <f t="shared" ref="T103:T109" si="270">(G103*12)*E103</f>
        <v>835044</v>
      </c>
      <c r="U103" s="10">
        <f t="shared" ref="U103:U109" si="271">(H103*12)*E103</f>
        <v>83504.400000000009</v>
      </c>
      <c r="V103" s="10">
        <f t="shared" ref="V103:V109" si="272">(I103*12)*E103</f>
        <v>83504.400000000009</v>
      </c>
      <c r="W103" s="10">
        <f t="shared" ref="W103:W109" si="273">(J103*12)*E103</f>
        <v>83504.400000000009</v>
      </c>
      <c r="X103" s="10">
        <f t="shared" ref="X103:X109" si="274">(K103*12)*E103</f>
        <v>0</v>
      </c>
      <c r="Y103" s="10">
        <f t="shared" ref="Y103:Y109" si="275">L103*E103</f>
        <v>17844.775890410954</v>
      </c>
      <c r="Z103" s="10">
        <f t="shared" ref="Z103:Z109" si="276">M103*E103</f>
        <v>118965.17260273971</v>
      </c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</row>
    <row r="104" spans="1:132" ht="24.95" customHeight="1" x14ac:dyDescent="0.25">
      <c r="A104" s="6" t="s">
        <v>12</v>
      </c>
      <c r="B104" s="7">
        <v>1</v>
      </c>
      <c r="C104" s="8" t="s">
        <v>95</v>
      </c>
      <c r="D104" s="28" t="s">
        <v>98</v>
      </c>
      <c r="E104" s="5">
        <v>1</v>
      </c>
      <c r="F104" s="11">
        <f t="shared" ref="F104:F105" si="277">(((SUM(G104:J104)*12)/365))</f>
        <v>2518.9512328767123</v>
      </c>
      <c r="G104" s="11">
        <f t="shared" ref="G104:G109" si="278">ROUNDUP(R104,0)</f>
        <v>58937</v>
      </c>
      <c r="H104" s="11">
        <f t="shared" ref="H104:H109" si="279">G104*0.1</f>
        <v>5893.7000000000007</v>
      </c>
      <c r="I104" s="11">
        <f t="shared" ref="I104:I109" si="280">G104*0.1</f>
        <v>5893.7000000000007</v>
      </c>
      <c r="J104" s="11">
        <f t="shared" ref="J104:J109" si="281">G104*0.1</f>
        <v>5893.7000000000007</v>
      </c>
      <c r="K104" s="11">
        <v>0</v>
      </c>
      <c r="L104" s="11">
        <f t="shared" ref="L104:L109" si="282">IF(F104="","",((F104*20)*0.3))</f>
        <v>15113.707397260274</v>
      </c>
      <c r="M104" s="11">
        <f t="shared" ref="M104:M109" si="283">IF(B104=1,(F104*40),(((((G104+H104)*12)/365)*40)))</f>
        <v>100758.04931506849</v>
      </c>
      <c r="N104" s="18">
        <f t="shared" ref="N104:N109" si="284">((SUM(G104:K104)*12)+L104+M104)*E104</f>
        <v>1035288.9567123287</v>
      </c>
      <c r="O104" s="3"/>
      <c r="P104" s="10">
        <v>57220</v>
      </c>
      <c r="Q104" s="10">
        <f>Q103</f>
        <v>0.03</v>
      </c>
      <c r="R104" s="10">
        <f t="shared" ref="R104:R109" si="285">((P104*Q104)+P104)</f>
        <v>58936.6</v>
      </c>
      <c r="S104" s="10"/>
      <c r="T104" s="10">
        <f t="shared" si="270"/>
        <v>707244</v>
      </c>
      <c r="U104" s="10">
        <f t="shared" si="271"/>
        <v>70724.400000000009</v>
      </c>
      <c r="V104" s="10">
        <f t="shared" si="272"/>
        <v>70724.400000000009</v>
      </c>
      <c r="W104" s="10">
        <f t="shared" si="273"/>
        <v>70724.400000000009</v>
      </c>
      <c r="X104" s="10">
        <f t="shared" si="274"/>
        <v>0</v>
      </c>
      <c r="Y104" s="10">
        <f t="shared" si="275"/>
        <v>15113.707397260274</v>
      </c>
      <c r="Z104" s="10">
        <f t="shared" si="276"/>
        <v>100758.04931506849</v>
      </c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</row>
    <row r="105" spans="1:132" ht="24.95" customHeight="1" x14ac:dyDescent="0.25">
      <c r="A105" s="6" t="s">
        <v>12</v>
      </c>
      <c r="B105" s="7">
        <v>1</v>
      </c>
      <c r="C105" s="8" t="s">
        <v>95</v>
      </c>
      <c r="D105" s="28" t="s">
        <v>99</v>
      </c>
      <c r="E105" s="5">
        <v>11</v>
      </c>
      <c r="F105" s="11">
        <f t="shared" si="277"/>
        <v>1261.9331506849314</v>
      </c>
      <c r="G105" s="11">
        <f t="shared" si="278"/>
        <v>29526</v>
      </c>
      <c r="H105" s="11">
        <f t="shared" si="279"/>
        <v>2952.6000000000004</v>
      </c>
      <c r="I105" s="11">
        <f t="shared" si="280"/>
        <v>2952.6000000000004</v>
      </c>
      <c r="J105" s="11">
        <f t="shared" si="281"/>
        <v>2952.6000000000004</v>
      </c>
      <c r="K105" s="11">
        <v>0</v>
      </c>
      <c r="L105" s="11">
        <f t="shared" si="282"/>
        <v>7571.5989041095881</v>
      </c>
      <c r="M105" s="11">
        <f t="shared" si="283"/>
        <v>50477.326027397256</v>
      </c>
      <c r="N105" s="18">
        <f t="shared" si="284"/>
        <v>5705199.7742465744</v>
      </c>
      <c r="O105" s="3"/>
      <c r="P105" s="10">
        <v>28665.200000000001</v>
      </c>
      <c r="Q105" s="10">
        <f t="shared" ref="Q105:Q109" si="286">Q104</f>
        <v>0.03</v>
      </c>
      <c r="R105" s="10">
        <f t="shared" si="285"/>
        <v>29525.155999999999</v>
      </c>
      <c r="S105" s="10"/>
      <c r="T105" s="10">
        <f t="shared" si="270"/>
        <v>3897432</v>
      </c>
      <c r="U105" s="10">
        <f t="shared" si="271"/>
        <v>389743.20000000007</v>
      </c>
      <c r="V105" s="10">
        <f t="shared" si="272"/>
        <v>389743.20000000007</v>
      </c>
      <c r="W105" s="10">
        <f t="shared" si="273"/>
        <v>389743.20000000007</v>
      </c>
      <c r="X105" s="10">
        <f t="shared" si="274"/>
        <v>0</v>
      </c>
      <c r="Y105" s="10">
        <f t="shared" si="275"/>
        <v>83287.587945205465</v>
      </c>
      <c r="Z105" s="10">
        <f t="shared" si="276"/>
        <v>555250.58630136983</v>
      </c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</row>
    <row r="106" spans="1:132" ht="24.95" customHeight="1" x14ac:dyDescent="0.25">
      <c r="A106" s="6" t="s">
        <v>24</v>
      </c>
      <c r="B106" s="7">
        <v>2</v>
      </c>
      <c r="C106" s="8" t="s">
        <v>95</v>
      </c>
      <c r="D106" s="28" t="s">
        <v>100</v>
      </c>
      <c r="E106" s="5">
        <v>4</v>
      </c>
      <c r="F106" s="11">
        <f t="shared" ref="F106:F109" si="287">(((SUM(G106:J106)*12)/365))</f>
        <v>1015.068493150685</v>
      </c>
      <c r="G106" s="11">
        <f t="shared" si="278"/>
        <v>23750</v>
      </c>
      <c r="H106" s="11">
        <f t="shared" si="279"/>
        <v>2375</v>
      </c>
      <c r="I106" s="11">
        <f t="shared" si="280"/>
        <v>2375</v>
      </c>
      <c r="J106" s="11">
        <f t="shared" si="281"/>
        <v>2375</v>
      </c>
      <c r="K106" s="11">
        <v>0</v>
      </c>
      <c r="L106" s="11">
        <f t="shared" si="282"/>
        <v>6090.41095890411</v>
      </c>
      <c r="M106" s="11">
        <f t="shared" si="283"/>
        <v>34356.164383561641</v>
      </c>
      <c r="N106" s="18">
        <f t="shared" si="284"/>
        <v>1643786.3013698631</v>
      </c>
      <c r="O106" s="3"/>
      <c r="P106" s="10">
        <v>23058</v>
      </c>
      <c r="Q106" s="10">
        <f t="shared" si="286"/>
        <v>0.03</v>
      </c>
      <c r="R106" s="10">
        <f t="shared" si="285"/>
        <v>23749.74</v>
      </c>
      <c r="S106" s="10"/>
      <c r="T106" s="105">
        <f t="shared" si="270"/>
        <v>1140000</v>
      </c>
      <c r="U106" s="105">
        <f t="shared" si="271"/>
        <v>114000</v>
      </c>
      <c r="V106" s="105">
        <f t="shared" si="272"/>
        <v>114000</v>
      </c>
      <c r="W106" s="105">
        <f t="shared" si="273"/>
        <v>114000</v>
      </c>
      <c r="X106" s="105">
        <f t="shared" si="274"/>
        <v>0</v>
      </c>
      <c r="Y106" s="105">
        <f t="shared" si="275"/>
        <v>24361.64383561644</v>
      </c>
      <c r="Z106" s="105">
        <f t="shared" si="276"/>
        <v>137424.65753424657</v>
      </c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</row>
    <row r="107" spans="1:132" ht="24.95" customHeight="1" x14ac:dyDescent="0.25">
      <c r="A107" s="6" t="s">
        <v>24</v>
      </c>
      <c r="B107" s="7">
        <v>2</v>
      </c>
      <c r="C107" s="8" t="s">
        <v>95</v>
      </c>
      <c r="D107" s="28" t="s">
        <v>101</v>
      </c>
      <c r="E107" s="5">
        <v>13</v>
      </c>
      <c r="F107" s="11">
        <f t="shared" si="287"/>
        <v>834.3649315068493</v>
      </c>
      <c r="G107" s="11">
        <f t="shared" si="278"/>
        <v>19522</v>
      </c>
      <c r="H107" s="11">
        <f t="shared" si="279"/>
        <v>1952.2</v>
      </c>
      <c r="I107" s="11">
        <f t="shared" si="280"/>
        <v>1952.2</v>
      </c>
      <c r="J107" s="11">
        <f t="shared" si="281"/>
        <v>1952.2</v>
      </c>
      <c r="K107" s="11">
        <v>0</v>
      </c>
      <c r="L107" s="11">
        <f t="shared" si="282"/>
        <v>5006.1895890410951</v>
      </c>
      <c r="M107" s="11">
        <f t="shared" si="283"/>
        <v>28240.043835616445</v>
      </c>
      <c r="N107" s="18">
        <f t="shared" si="284"/>
        <v>4391262.6345205484</v>
      </c>
      <c r="O107" s="3"/>
      <c r="P107" s="10">
        <v>18953</v>
      </c>
      <c r="Q107" s="10">
        <f t="shared" si="286"/>
        <v>0.03</v>
      </c>
      <c r="R107" s="10">
        <f t="shared" si="285"/>
        <v>19521.59</v>
      </c>
      <c r="S107" s="10"/>
      <c r="T107" s="105">
        <f t="shared" si="270"/>
        <v>3045432</v>
      </c>
      <c r="U107" s="105">
        <f t="shared" si="271"/>
        <v>304543.2</v>
      </c>
      <c r="V107" s="105">
        <f t="shared" si="272"/>
        <v>304543.2</v>
      </c>
      <c r="W107" s="105">
        <f t="shared" si="273"/>
        <v>304543.2</v>
      </c>
      <c r="X107" s="105">
        <f t="shared" si="274"/>
        <v>0</v>
      </c>
      <c r="Y107" s="105">
        <f t="shared" si="275"/>
        <v>65080.464657534234</v>
      </c>
      <c r="Z107" s="105">
        <f t="shared" si="276"/>
        <v>367120.56986301381</v>
      </c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</row>
    <row r="108" spans="1:132" ht="24.95" customHeight="1" x14ac:dyDescent="0.25">
      <c r="A108" s="6" t="s">
        <v>24</v>
      </c>
      <c r="B108" s="7">
        <v>2</v>
      </c>
      <c r="C108" s="8" t="s">
        <v>95</v>
      </c>
      <c r="D108" s="28" t="s">
        <v>102</v>
      </c>
      <c r="E108" s="5">
        <v>41</v>
      </c>
      <c r="F108" s="11">
        <f t="shared" si="287"/>
        <v>682.25424657534245</v>
      </c>
      <c r="G108" s="11">
        <f t="shared" si="278"/>
        <v>15963</v>
      </c>
      <c r="H108" s="11">
        <f t="shared" si="279"/>
        <v>1596.3000000000002</v>
      </c>
      <c r="I108" s="11">
        <f t="shared" si="280"/>
        <v>1596.3000000000002</v>
      </c>
      <c r="J108" s="11">
        <f t="shared" si="281"/>
        <v>1596.3000000000002</v>
      </c>
      <c r="K108" s="11">
        <v>0</v>
      </c>
      <c r="L108" s="11">
        <f t="shared" si="282"/>
        <v>4093.5254794520542</v>
      </c>
      <c r="M108" s="11">
        <f t="shared" si="283"/>
        <v>23091.682191780819</v>
      </c>
      <c r="N108" s="18">
        <f t="shared" si="284"/>
        <v>11324528.314520547</v>
      </c>
      <c r="O108" s="3"/>
      <c r="P108" s="10">
        <v>15498</v>
      </c>
      <c r="Q108" s="10">
        <f t="shared" si="286"/>
        <v>0.03</v>
      </c>
      <c r="R108" s="10">
        <f t="shared" si="285"/>
        <v>15962.94</v>
      </c>
      <c r="S108" s="10"/>
      <c r="T108" s="105">
        <f t="shared" si="270"/>
        <v>7853796</v>
      </c>
      <c r="U108" s="105">
        <f t="shared" si="271"/>
        <v>785379.60000000009</v>
      </c>
      <c r="V108" s="105">
        <f t="shared" si="272"/>
        <v>785379.60000000009</v>
      </c>
      <c r="W108" s="105">
        <f t="shared" si="273"/>
        <v>785379.60000000009</v>
      </c>
      <c r="X108" s="105">
        <f t="shared" si="274"/>
        <v>0</v>
      </c>
      <c r="Y108" s="105">
        <f t="shared" si="275"/>
        <v>167834.54465753422</v>
      </c>
      <c r="Z108" s="105">
        <f t="shared" si="276"/>
        <v>946758.9698630136</v>
      </c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</row>
    <row r="109" spans="1:132" ht="24.95" customHeight="1" x14ac:dyDescent="0.25">
      <c r="A109" s="6" t="s">
        <v>24</v>
      </c>
      <c r="B109" s="7">
        <v>2</v>
      </c>
      <c r="C109" s="8" t="s">
        <v>95</v>
      </c>
      <c r="D109" s="28" t="s">
        <v>103</v>
      </c>
      <c r="E109" s="5">
        <v>153</v>
      </c>
      <c r="F109" s="11">
        <f t="shared" si="287"/>
        <v>572.75506849315059</v>
      </c>
      <c r="G109" s="11">
        <f t="shared" si="278"/>
        <v>13401</v>
      </c>
      <c r="H109" s="11">
        <f t="shared" si="279"/>
        <v>1340.1000000000001</v>
      </c>
      <c r="I109" s="11">
        <f t="shared" si="280"/>
        <v>1340.1000000000001</v>
      </c>
      <c r="J109" s="11">
        <f t="shared" si="281"/>
        <v>1340.1000000000001</v>
      </c>
      <c r="K109" s="11">
        <v>0</v>
      </c>
      <c r="L109" s="11">
        <f t="shared" si="282"/>
        <v>3436.5304109589038</v>
      </c>
      <c r="M109" s="11">
        <f t="shared" si="283"/>
        <v>19385.556164383564</v>
      </c>
      <c r="N109" s="18">
        <f t="shared" si="284"/>
        <v>35477286.046027392</v>
      </c>
      <c r="O109" s="3"/>
      <c r="P109" s="10">
        <v>13010</v>
      </c>
      <c r="Q109" s="10">
        <f t="shared" si="286"/>
        <v>0.03</v>
      </c>
      <c r="R109" s="10">
        <f t="shared" si="285"/>
        <v>13400.3</v>
      </c>
      <c r="S109" s="10"/>
      <c r="T109" s="105">
        <f t="shared" si="270"/>
        <v>24604236</v>
      </c>
      <c r="U109" s="105">
        <f t="shared" si="271"/>
        <v>2460423.6</v>
      </c>
      <c r="V109" s="105">
        <f t="shared" si="272"/>
        <v>2460423.6</v>
      </c>
      <c r="W109" s="105">
        <f t="shared" si="273"/>
        <v>2460423.6</v>
      </c>
      <c r="X109" s="105">
        <f t="shared" si="274"/>
        <v>0</v>
      </c>
      <c r="Y109" s="105">
        <f t="shared" si="275"/>
        <v>525789.15287671227</v>
      </c>
      <c r="Z109" s="105">
        <f t="shared" si="276"/>
        <v>2965990.0931506855</v>
      </c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</row>
    <row r="110" spans="1:132" ht="24.95" customHeight="1" x14ac:dyDescent="0.25">
      <c r="A110" s="12"/>
      <c r="B110" s="13"/>
      <c r="C110" s="14" t="s">
        <v>95</v>
      </c>
      <c r="D110" s="30" t="s">
        <v>820</v>
      </c>
      <c r="E110" s="30"/>
      <c r="F110" s="30"/>
      <c r="G110" s="30"/>
      <c r="H110" s="30"/>
      <c r="I110" s="30"/>
      <c r="J110" s="30"/>
      <c r="K110" s="30"/>
      <c r="L110" s="30"/>
      <c r="M110" s="30"/>
      <c r="N110" s="31"/>
      <c r="O110" s="3"/>
      <c r="P110" s="10"/>
      <c r="Q110" s="10"/>
      <c r="R110" s="10"/>
      <c r="S110" s="10"/>
      <c r="T110" s="19">
        <f>SUM(T103:T109)</f>
        <v>42083184</v>
      </c>
      <c r="U110" s="19">
        <f t="shared" ref="U110:Z110" si="288">SUM(U103:U109)</f>
        <v>4208318.4000000004</v>
      </c>
      <c r="V110" s="19">
        <f t="shared" si="288"/>
        <v>4208318.4000000004</v>
      </c>
      <c r="W110" s="19">
        <f t="shared" si="288"/>
        <v>4208318.4000000004</v>
      </c>
      <c r="X110" s="19">
        <f t="shared" si="288"/>
        <v>0</v>
      </c>
      <c r="Y110" s="19">
        <f t="shared" si="288"/>
        <v>899311.87726027379</v>
      </c>
      <c r="Z110" s="19">
        <f t="shared" si="288"/>
        <v>5192268.0986301377</v>
      </c>
      <c r="AA110" s="19">
        <f>SUM(T110:Z110)</f>
        <v>60799719.175890408</v>
      </c>
      <c r="AB110" s="19">
        <f>SUM(N103:N109)</f>
        <v>60799719.175890401</v>
      </c>
      <c r="AC110" s="19">
        <f>AA110-AB110</f>
        <v>0</v>
      </c>
      <c r="AD110" s="10"/>
      <c r="AE110" s="10">
        <v>59026737.49019178</v>
      </c>
      <c r="AF110" s="10">
        <f>AB110-AE110</f>
        <v>1772981.685698621</v>
      </c>
      <c r="AG110" s="10"/>
      <c r="AH110" s="10"/>
      <c r="AI110" s="10"/>
      <c r="AJ110" s="10"/>
      <c r="AK110" s="10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</row>
    <row r="111" spans="1:132" ht="24.95" customHeight="1" x14ac:dyDescent="0.25">
      <c r="A111" s="6" t="s">
        <v>12</v>
      </c>
      <c r="B111" s="7">
        <v>1</v>
      </c>
      <c r="C111" s="8" t="s">
        <v>95</v>
      </c>
      <c r="D111" s="28" t="s">
        <v>104</v>
      </c>
      <c r="E111" s="5">
        <v>1</v>
      </c>
      <c r="F111" s="11">
        <f>(((SUM(G111:J111)*12)/365))</f>
        <v>593.52657534246578</v>
      </c>
      <c r="G111" s="11">
        <f>ROUNDUP(R111,0)</f>
        <v>13887</v>
      </c>
      <c r="H111" s="11">
        <f>G111*0.1</f>
        <v>1388.7</v>
      </c>
      <c r="I111" s="11">
        <f>G111*0.1</f>
        <v>1388.7</v>
      </c>
      <c r="J111" s="11">
        <f>G111*0.1</f>
        <v>1388.7</v>
      </c>
      <c r="K111" s="11">
        <v>0</v>
      </c>
      <c r="L111" s="11">
        <f t="shared" ref="L111" si="289">IF(F111="","",((F111*20)*0.3))</f>
        <v>3561.1594520547942</v>
      </c>
      <c r="M111" s="11">
        <f t="shared" ref="M111" si="290">IF(B111=1,(F111*40),(((((G111+H111)*12)/365)*40)))</f>
        <v>23741.063013698629</v>
      </c>
      <c r="N111" s="18">
        <f t="shared" ref="N111" si="291">((SUM(G111:K111)*12)+L111+M111)*E111</f>
        <v>243939.42246575345</v>
      </c>
      <c r="O111" s="3"/>
      <c r="P111" s="10">
        <v>13482</v>
      </c>
      <c r="Q111" s="10">
        <f>Q109</f>
        <v>0.03</v>
      </c>
      <c r="R111" s="10">
        <f t="shared" ref="R111" si="292">((P111*Q111)+P111)</f>
        <v>13886.46</v>
      </c>
      <c r="S111" s="10"/>
      <c r="T111" s="10">
        <f t="shared" ref="T111:T125" si="293">(G111*12)*E111</f>
        <v>166644</v>
      </c>
      <c r="U111" s="10">
        <f t="shared" ref="U111:U125" si="294">(H111*12)*E111</f>
        <v>16664.400000000001</v>
      </c>
      <c r="V111" s="10">
        <f t="shared" ref="V111:V125" si="295">(I111*12)*E111</f>
        <v>16664.400000000001</v>
      </c>
      <c r="W111" s="10">
        <f t="shared" ref="W111:W125" si="296">(J111*12)*E111</f>
        <v>16664.400000000001</v>
      </c>
      <c r="X111" s="10">
        <f t="shared" ref="X111:X125" si="297">(K111*12)*E111</f>
        <v>0</v>
      </c>
      <c r="Y111" s="10">
        <f t="shared" ref="Y111:Y125" si="298">L111*E111</f>
        <v>3561.1594520547942</v>
      </c>
      <c r="Z111" s="10">
        <f t="shared" ref="Z111:Z125" si="299">M111*E111</f>
        <v>23741.063013698629</v>
      </c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</row>
    <row r="112" spans="1:132" ht="24.95" customHeight="1" x14ac:dyDescent="0.25">
      <c r="A112" s="6" t="s">
        <v>12</v>
      </c>
      <c r="B112" s="7">
        <v>1</v>
      </c>
      <c r="C112" s="8" t="s">
        <v>95</v>
      </c>
      <c r="D112" s="28" t="s">
        <v>105</v>
      </c>
      <c r="E112" s="5">
        <v>1</v>
      </c>
      <c r="F112" s="11">
        <f t="shared" ref="F112:F117" si="300">(((SUM(G112:J112)*12)/365))</f>
        <v>593.52657534246578</v>
      </c>
      <c r="G112" s="11">
        <f t="shared" ref="G112:G121" si="301">ROUNDUP(R112,0)</f>
        <v>13887</v>
      </c>
      <c r="H112" s="11">
        <f t="shared" ref="H112:H125" si="302">G112*0.1</f>
        <v>1388.7</v>
      </c>
      <c r="I112" s="11">
        <f t="shared" ref="I112:I121" si="303">G112*0.1</f>
        <v>1388.7</v>
      </c>
      <c r="J112" s="11">
        <f t="shared" ref="J112:J121" si="304">G112*0.1</f>
        <v>1388.7</v>
      </c>
      <c r="K112" s="11">
        <v>0</v>
      </c>
      <c r="L112" s="11">
        <f t="shared" ref="L112:L121" si="305">IF(F112="","",((F112*20)*0.3))</f>
        <v>3561.1594520547942</v>
      </c>
      <c r="M112" s="11">
        <f t="shared" ref="M112:M121" si="306">IF(B112=1,(F112*40),(((((G112+H112)*12)/365)*40)))</f>
        <v>23741.063013698629</v>
      </c>
      <c r="N112" s="18">
        <f t="shared" ref="N112:N121" si="307">((SUM(G112:K112)*12)+L112+M112)*E112</f>
        <v>243939.42246575345</v>
      </c>
      <c r="O112" s="3"/>
      <c r="P112" s="10">
        <v>13482</v>
      </c>
      <c r="Q112" s="10">
        <f>Q111</f>
        <v>0.03</v>
      </c>
      <c r="R112" s="10">
        <f t="shared" ref="R112:R121" si="308">((P112*Q112)+P112)</f>
        <v>13886.46</v>
      </c>
      <c r="S112" s="10"/>
      <c r="T112" s="10">
        <f t="shared" si="293"/>
        <v>166644</v>
      </c>
      <c r="U112" s="10">
        <f t="shared" si="294"/>
        <v>16664.400000000001</v>
      </c>
      <c r="V112" s="10">
        <f t="shared" si="295"/>
        <v>16664.400000000001</v>
      </c>
      <c r="W112" s="10">
        <f t="shared" si="296"/>
        <v>16664.400000000001</v>
      </c>
      <c r="X112" s="10">
        <f t="shared" si="297"/>
        <v>0</v>
      </c>
      <c r="Y112" s="10">
        <f t="shared" si="298"/>
        <v>3561.1594520547942</v>
      </c>
      <c r="Z112" s="10">
        <f t="shared" si="299"/>
        <v>23741.063013698629</v>
      </c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</row>
    <row r="113" spans="1:132" ht="24.95" customHeight="1" x14ac:dyDescent="0.25">
      <c r="A113" s="6" t="s">
        <v>12</v>
      </c>
      <c r="B113" s="7">
        <v>1</v>
      </c>
      <c r="C113" s="8" t="s">
        <v>95</v>
      </c>
      <c r="D113" s="28" t="s">
        <v>106</v>
      </c>
      <c r="E113" s="5">
        <v>1</v>
      </c>
      <c r="F113" s="11">
        <f t="shared" si="300"/>
        <v>593.52657534246578</v>
      </c>
      <c r="G113" s="11">
        <f t="shared" si="301"/>
        <v>13887</v>
      </c>
      <c r="H113" s="11">
        <f t="shared" si="302"/>
        <v>1388.7</v>
      </c>
      <c r="I113" s="11">
        <f t="shared" si="303"/>
        <v>1388.7</v>
      </c>
      <c r="J113" s="11">
        <f t="shared" si="304"/>
        <v>1388.7</v>
      </c>
      <c r="K113" s="11">
        <v>0</v>
      </c>
      <c r="L113" s="11">
        <f t="shared" si="305"/>
        <v>3561.1594520547942</v>
      </c>
      <c r="M113" s="11">
        <f t="shared" si="306"/>
        <v>23741.063013698629</v>
      </c>
      <c r="N113" s="18">
        <f t="shared" si="307"/>
        <v>243939.42246575345</v>
      </c>
      <c r="O113" s="3"/>
      <c r="P113" s="10">
        <v>13482</v>
      </c>
      <c r="Q113" s="10">
        <f t="shared" ref="Q113:Q125" si="309">Q112</f>
        <v>0.03</v>
      </c>
      <c r="R113" s="10">
        <f t="shared" si="308"/>
        <v>13886.46</v>
      </c>
      <c r="S113" s="10"/>
      <c r="T113" s="10">
        <f t="shared" si="293"/>
        <v>166644</v>
      </c>
      <c r="U113" s="10">
        <f t="shared" si="294"/>
        <v>16664.400000000001</v>
      </c>
      <c r="V113" s="10">
        <f t="shared" si="295"/>
        <v>16664.400000000001</v>
      </c>
      <c r="W113" s="10">
        <f t="shared" si="296"/>
        <v>16664.400000000001</v>
      </c>
      <c r="X113" s="10">
        <f t="shared" si="297"/>
        <v>0</v>
      </c>
      <c r="Y113" s="10">
        <f t="shared" si="298"/>
        <v>3561.1594520547942</v>
      </c>
      <c r="Z113" s="10">
        <f t="shared" si="299"/>
        <v>23741.063013698629</v>
      </c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</row>
    <row r="114" spans="1:132" ht="24.95" customHeight="1" x14ac:dyDescent="0.25">
      <c r="A114" s="6" t="s">
        <v>12</v>
      </c>
      <c r="B114" s="7">
        <v>1</v>
      </c>
      <c r="C114" s="8" t="s">
        <v>95</v>
      </c>
      <c r="D114" s="28" t="s">
        <v>107</v>
      </c>
      <c r="E114" s="5">
        <v>1</v>
      </c>
      <c r="F114" s="11">
        <f t="shared" si="300"/>
        <v>593.52657534246578</v>
      </c>
      <c r="G114" s="11">
        <f t="shared" si="301"/>
        <v>13887</v>
      </c>
      <c r="H114" s="11">
        <f t="shared" si="302"/>
        <v>1388.7</v>
      </c>
      <c r="I114" s="11">
        <f t="shared" si="303"/>
        <v>1388.7</v>
      </c>
      <c r="J114" s="11">
        <f t="shared" si="304"/>
        <v>1388.7</v>
      </c>
      <c r="K114" s="11">
        <v>0</v>
      </c>
      <c r="L114" s="11">
        <f t="shared" si="305"/>
        <v>3561.1594520547942</v>
      </c>
      <c r="M114" s="11">
        <f t="shared" si="306"/>
        <v>23741.063013698629</v>
      </c>
      <c r="N114" s="18">
        <f t="shared" si="307"/>
        <v>243939.42246575345</v>
      </c>
      <c r="O114" s="3"/>
      <c r="P114" s="10">
        <v>13482</v>
      </c>
      <c r="Q114" s="10">
        <f t="shared" si="309"/>
        <v>0.03</v>
      </c>
      <c r="R114" s="10">
        <f t="shared" si="308"/>
        <v>13886.46</v>
      </c>
      <c r="S114" s="10"/>
      <c r="T114" s="10">
        <f t="shared" si="293"/>
        <v>166644</v>
      </c>
      <c r="U114" s="10">
        <f t="shared" si="294"/>
        <v>16664.400000000001</v>
      </c>
      <c r="V114" s="10">
        <f t="shared" si="295"/>
        <v>16664.400000000001</v>
      </c>
      <c r="W114" s="10">
        <f t="shared" si="296"/>
        <v>16664.400000000001</v>
      </c>
      <c r="X114" s="10">
        <f t="shared" si="297"/>
        <v>0</v>
      </c>
      <c r="Y114" s="10">
        <f t="shared" si="298"/>
        <v>3561.1594520547942</v>
      </c>
      <c r="Z114" s="10">
        <f t="shared" si="299"/>
        <v>23741.063013698629</v>
      </c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</row>
    <row r="115" spans="1:132" ht="24.95" customHeight="1" x14ac:dyDescent="0.25">
      <c r="A115" s="6" t="s">
        <v>12</v>
      </c>
      <c r="B115" s="7">
        <v>1</v>
      </c>
      <c r="C115" s="8" t="s">
        <v>95</v>
      </c>
      <c r="D115" s="28" t="s">
        <v>108</v>
      </c>
      <c r="E115" s="5">
        <v>1</v>
      </c>
      <c r="F115" s="11">
        <f t="shared" si="300"/>
        <v>593.52657534246578</v>
      </c>
      <c r="G115" s="11">
        <f t="shared" si="301"/>
        <v>13887</v>
      </c>
      <c r="H115" s="11">
        <f t="shared" si="302"/>
        <v>1388.7</v>
      </c>
      <c r="I115" s="11">
        <f t="shared" si="303"/>
        <v>1388.7</v>
      </c>
      <c r="J115" s="11">
        <f t="shared" si="304"/>
        <v>1388.7</v>
      </c>
      <c r="K115" s="11">
        <v>0</v>
      </c>
      <c r="L115" s="11">
        <f t="shared" si="305"/>
        <v>3561.1594520547942</v>
      </c>
      <c r="M115" s="11">
        <f t="shared" si="306"/>
        <v>23741.063013698629</v>
      </c>
      <c r="N115" s="18">
        <f t="shared" si="307"/>
        <v>243939.42246575345</v>
      </c>
      <c r="O115" s="3"/>
      <c r="P115" s="10">
        <v>13482</v>
      </c>
      <c r="Q115" s="10">
        <f t="shared" si="309"/>
        <v>0.03</v>
      </c>
      <c r="R115" s="10">
        <f t="shared" si="308"/>
        <v>13886.46</v>
      </c>
      <c r="S115" s="10"/>
      <c r="T115" s="10">
        <f t="shared" si="293"/>
        <v>166644</v>
      </c>
      <c r="U115" s="10">
        <f t="shared" si="294"/>
        <v>16664.400000000001</v>
      </c>
      <c r="V115" s="10">
        <f t="shared" si="295"/>
        <v>16664.400000000001</v>
      </c>
      <c r="W115" s="10">
        <f t="shared" si="296"/>
        <v>16664.400000000001</v>
      </c>
      <c r="X115" s="10">
        <f t="shared" si="297"/>
        <v>0</v>
      </c>
      <c r="Y115" s="10">
        <f t="shared" si="298"/>
        <v>3561.1594520547942</v>
      </c>
      <c r="Z115" s="10">
        <f t="shared" si="299"/>
        <v>23741.063013698629</v>
      </c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</row>
    <row r="116" spans="1:132" ht="24.95" customHeight="1" x14ac:dyDescent="0.25">
      <c r="A116" s="6" t="s">
        <v>12</v>
      </c>
      <c r="B116" s="7">
        <v>1</v>
      </c>
      <c r="C116" s="8" t="s">
        <v>95</v>
      </c>
      <c r="D116" s="28" t="s">
        <v>109</v>
      </c>
      <c r="E116" s="5">
        <v>1</v>
      </c>
      <c r="F116" s="11">
        <f t="shared" si="300"/>
        <v>593.52657534246578</v>
      </c>
      <c r="G116" s="11">
        <f t="shared" si="301"/>
        <v>13887</v>
      </c>
      <c r="H116" s="11">
        <f t="shared" si="302"/>
        <v>1388.7</v>
      </c>
      <c r="I116" s="11">
        <f t="shared" si="303"/>
        <v>1388.7</v>
      </c>
      <c r="J116" s="11">
        <f t="shared" si="304"/>
        <v>1388.7</v>
      </c>
      <c r="K116" s="11">
        <v>0</v>
      </c>
      <c r="L116" s="11">
        <f t="shared" si="305"/>
        <v>3561.1594520547942</v>
      </c>
      <c r="M116" s="11">
        <f t="shared" si="306"/>
        <v>23741.063013698629</v>
      </c>
      <c r="N116" s="18">
        <f t="shared" si="307"/>
        <v>243939.42246575345</v>
      </c>
      <c r="O116" s="3"/>
      <c r="P116" s="10">
        <v>13482</v>
      </c>
      <c r="Q116" s="10">
        <f t="shared" si="309"/>
        <v>0.03</v>
      </c>
      <c r="R116" s="10">
        <f t="shared" si="308"/>
        <v>13886.46</v>
      </c>
      <c r="S116" s="10"/>
      <c r="T116" s="10">
        <f t="shared" si="293"/>
        <v>166644</v>
      </c>
      <c r="U116" s="10">
        <f t="shared" si="294"/>
        <v>16664.400000000001</v>
      </c>
      <c r="V116" s="10">
        <f t="shared" si="295"/>
        <v>16664.400000000001</v>
      </c>
      <c r="W116" s="10">
        <f t="shared" si="296"/>
        <v>16664.400000000001</v>
      </c>
      <c r="X116" s="10">
        <f t="shared" si="297"/>
        <v>0</v>
      </c>
      <c r="Y116" s="10">
        <f t="shared" si="298"/>
        <v>3561.1594520547942</v>
      </c>
      <c r="Z116" s="10">
        <f t="shared" si="299"/>
        <v>23741.063013698629</v>
      </c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</row>
    <row r="117" spans="1:132" ht="24.95" customHeight="1" x14ac:dyDescent="0.25">
      <c r="A117" s="6" t="s">
        <v>12</v>
      </c>
      <c r="B117" s="7">
        <v>1</v>
      </c>
      <c r="C117" s="8" t="s">
        <v>95</v>
      </c>
      <c r="D117" s="28" t="s">
        <v>110</v>
      </c>
      <c r="E117" s="5">
        <v>1</v>
      </c>
      <c r="F117" s="11">
        <f t="shared" si="300"/>
        <v>593.52657534246578</v>
      </c>
      <c r="G117" s="11">
        <f t="shared" si="301"/>
        <v>13887</v>
      </c>
      <c r="H117" s="11">
        <f t="shared" si="302"/>
        <v>1388.7</v>
      </c>
      <c r="I117" s="11">
        <f t="shared" si="303"/>
        <v>1388.7</v>
      </c>
      <c r="J117" s="11">
        <f t="shared" si="304"/>
        <v>1388.7</v>
      </c>
      <c r="K117" s="11">
        <v>0</v>
      </c>
      <c r="L117" s="11">
        <f t="shared" si="305"/>
        <v>3561.1594520547942</v>
      </c>
      <c r="M117" s="11">
        <f t="shared" si="306"/>
        <v>23741.063013698629</v>
      </c>
      <c r="N117" s="18">
        <f t="shared" si="307"/>
        <v>243939.42246575345</v>
      </c>
      <c r="O117" s="3"/>
      <c r="P117" s="10">
        <v>13482</v>
      </c>
      <c r="Q117" s="10">
        <f t="shared" si="309"/>
        <v>0.03</v>
      </c>
      <c r="R117" s="10">
        <f t="shared" si="308"/>
        <v>13886.46</v>
      </c>
      <c r="S117" s="10"/>
      <c r="T117" s="10">
        <f t="shared" si="293"/>
        <v>166644</v>
      </c>
      <c r="U117" s="10">
        <f t="shared" si="294"/>
        <v>16664.400000000001</v>
      </c>
      <c r="V117" s="10">
        <f t="shared" si="295"/>
        <v>16664.400000000001</v>
      </c>
      <c r="W117" s="10">
        <f t="shared" si="296"/>
        <v>16664.400000000001</v>
      </c>
      <c r="X117" s="10">
        <f t="shared" si="297"/>
        <v>0</v>
      </c>
      <c r="Y117" s="10">
        <f t="shared" si="298"/>
        <v>3561.1594520547942</v>
      </c>
      <c r="Z117" s="10">
        <f t="shared" si="299"/>
        <v>23741.063013698629</v>
      </c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</row>
    <row r="118" spans="1:132" ht="24.95" customHeight="1" x14ac:dyDescent="0.25">
      <c r="A118" s="6" t="s">
        <v>24</v>
      </c>
      <c r="B118" s="7">
        <v>2</v>
      </c>
      <c r="C118" s="8" t="s">
        <v>95</v>
      </c>
      <c r="D118" s="28" t="s">
        <v>111</v>
      </c>
      <c r="E118" s="5">
        <v>1</v>
      </c>
      <c r="F118" s="11">
        <f t="shared" ref="F118:F121" si="310">(((SUM(G118:J118)*12)/365))</f>
        <v>550.27397260273972</v>
      </c>
      <c r="G118" s="11">
        <f t="shared" si="301"/>
        <v>12875</v>
      </c>
      <c r="H118" s="11">
        <f t="shared" si="302"/>
        <v>1287.5</v>
      </c>
      <c r="I118" s="11">
        <f t="shared" si="303"/>
        <v>1287.5</v>
      </c>
      <c r="J118" s="11">
        <f t="shared" si="304"/>
        <v>1287.5</v>
      </c>
      <c r="K118" s="11">
        <v>0</v>
      </c>
      <c r="L118" s="11">
        <f t="shared" si="305"/>
        <v>3301.6438356164385</v>
      </c>
      <c r="M118" s="11">
        <f t="shared" si="306"/>
        <v>18624.657534246577</v>
      </c>
      <c r="N118" s="18">
        <f t="shared" si="307"/>
        <v>222776.30136986301</v>
      </c>
      <c r="O118" s="3"/>
      <c r="P118" s="10">
        <v>12500</v>
      </c>
      <c r="Q118" s="10">
        <f t="shared" si="309"/>
        <v>0.03</v>
      </c>
      <c r="R118" s="10">
        <f t="shared" si="308"/>
        <v>12875</v>
      </c>
      <c r="S118" s="10"/>
      <c r="T118" s="10">
        <f t="shared" si="293"/>
        <v>154500</v>
      </c>
      <c r="U118" s="10">
        <f t="shared" si="294"/>
        <v>15450</v>
      </c>
      <c r="V118" s="10">
        <f t="shared" si="295"/>
        <v>15450</v>
      </c>
      <c r="W118" s="10">
        <f t="shared" si="296"/>
        <v>15450</v>
      </c>
      <c r="X118" s="10">
        <f t="shared" si="297"/>
        <v>0</v>
      </c>
      <c r="Y118" s="10">
        <f t="shared" si="298"/>
        <v>3301.6438356164385</v>
      </c>
      <c r="Z118" s="10">
        <f t="shared" si="299"/>
        <v>18624.657534246577</v>
      </c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</row>
    <row r="119" spans="1:132" ht="24.95" customHeight="1" x14ac:dyDescent="0.25">
      <c r="A119" s="6" t="s">
        <v>24</v>
      </c>
      <c r="B119" s="7">
        <v>2</v>
      </c>
      <c r="C119" s="8" t="s">
        <v>95</v>
      </c>
      <c r="D119" s="28" t="s">
        <v>117</v>
      </c>
      <c r="E119" s="5">
        <v>17</v>
      </c>
      <c r="F119" s="11">
        <f t="shared" si="310"/>
        <v>416.02849315068494</v>
      </c>
      <c r="G119" s="11">
        <f t="shared" si="301"/>
        <v>9734</v>
      </c>
      <c r="H119" s="11">
        <f t="shared" si="302"/>
        <v>973.40000000000009</v>
      </c>
      <c r="I119" s="11">
        <f t="shared" si="303"/>
        <v>973.40000000000009</v>
      </c>
      <c r="J119" s="11">
        <f t="shared" si="304"/>
        <v>973.40000000000009</v>
      </c>
      <c r="K119" s="11">
        <v>0</v>
      </c>
      <c r="L119" s="11">
        <f t="shared" si="305"/>
        <v>2496.1709589041097</v>
      </c>
      <c r="M119" s="11">
        <f t="shared" si="306"/>
        <v>14080.964383561643</v>
      </c>
      <c r="N119" s="18">
        <f t="shared" si="307"/>
        <v>2863268.1008219174</v>
      </c>
      <c r="O119" s="3"/>
      <c r="P119" s="10">
        <v>9450</v>
      </c>
      <c r="Q119" s="10">
        <f t="shared" si="309"/>
        <v>0.03</v>
      </c>
      <c r="R119" s="10">
        <f t="shared" si="308"/>
        <v>9733.5</v>
      </c>
      <c r="S119" s="10"/>
      <c r="T119" s="10">
        <f t="shared" si="293"/>
        <v>1985736</v>
      </c>
      <c r="U119" s="10">
        <f t="shared" si="294"/>
        <v>198573.6</v>
      </c>
      <c r="V119" s="10">
        <f t="shared" si="295"/>
        <v>198573.6</v>
      </c>
      <c r="W119" s="10">
        <f t="shared" si="296"/>
        <v>198573.6</v>
      </c>
      <c r="X119" s="10">
        <f t="shared" si="297"/>
        <v>0</v>
      </c>
      <c r="Y119" s="10">
        <f t="shared" si="298"/>
        <v>42434.906301369869</v>
      </c>
      <c r="Z119" s="10">
        <f t="shared" si="299"/>
        <v>239376.39452054791</v>
      </c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</row>
    <row r="120" spans="1:132" ht="24.95" customHeight="1" x14ac:dyDescent="0.25">
      <c r="A120" s="6" t="s">
        <v>24</v>
      </c>
      <c r="B120" s="7">
        <v>2</v>
      </c>
      <c r="C120" s="8" t="s">
        <v>95</v>
      </c>
      <c r="D120" s="28" t="s">
        <v>118</v>
      </c>
      <c r="E120" s="5">
        <v>1</v>
      </c>
      <c r="F120" s="11">
        <f t="shared" si="310"/>
        <v>476.33424657534249</v>
      </c>
      <c r="G120" s="11">
        <f t="shared" si="301"/>
        <v>11145</v>
      </c>
      <c r="H120" s="11">
        <f t="shared" si="302"/>
        <v>1114.5</v>
      </c>
      <c r="I120" s="11">
        <f t="shared" si="303"/>
        <v>1114.5</v>
      </c>
      <c r="J120" s="11">
        <f t="shared" si="304"/>
        <v>1114.5</v>
      </c>
      <c r="K120" s="11">
        <v>0</v>
      </c>
      <c r="L120" s="11">
        <f t="shared" si="305"/>
        <v>2858.0054794520552</v>
      </c>
      <c r="M120" s="11">
        <f t="shared" si="306"/>
        <v>16122.082191780821</v>
      </c>
      <c r="N120" s="18">
        <f t="shared" si="307"/>
        <v>192842.08767123288</v>
      </c>
      <c r="O120" s="3"/>
      <c r="P120" s="10">
        <v>10820</v>
      </c>
      <c r="Q120" s="10">
        <f t="shared" si="309"/>
        <v>0.03</v>
      </c>
      <c r="R120" s="10">
        <f t="shared" si="308"/>
        <v>11144.6</v>
      </c>
      <c r="S120" s="10"/>
      <c r="T120" s="10">
        <f t="shared" si="293"/>
        <v>133740</v>
      </c>
      <c r="U120" s="10">
        <f t="shared" si="294"/>
        <v>13374</v>
      </c>
      <c r="V120" s="10">
        <f t="shared" si="295"/>
        <v>13374</v>
      </c>
      <c r="W120" s="10">
        <f t="shared" si="296"/>
        <v>13374</v>
      </c>
      <c r="X120" s="10">
        <f t="shared" si="297"/>
        <v>0</v>
      </c>
      <c r="Y120" s="10">
        <f t="shared" si="298"/>
        <v>2858.0054794520552</v>
      </c>
      <c r="Z120" s="10">
        <f t="shared" si="299"/>
        <v>16122.082191780821</v>
      </c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</row>
    <row r="121" spans="1:132" ht="24.95" customHeight="1" x14ac:dyDescent="0.25">
      <c r="A121" s="6" t="s">
        <v>24</v>
      </c>
      <c r="B121" s="7">
        <v>2</v>
      </c>
      <c r="C121" s="8" t="s">
        <v>95</v>
      </c>
      <c r="D121" s="28" t="s">
        <v>112</v>
      </c>
      <c r="E121" s="5">
        <v>3</v>
      </c>
      <c r="F121" s="11">
        <f t="shared" si="310"/>
        <v>432.22684931506848</v>
      </c>
      <c r="G121" s="11">
        <f t="shared" si="301"/>
        <v>10113</v>
      </c>
      <c r="H121" s="11">
        <f t="shared" si="302"/>
        <v>1011.3000000000001</v>
      </c>
      <c r="I121" s="11">
        <f t="shared" si="303"/>
        <v>1011.3000000000001</v>
      </c>
      <c r="J121" s="11">
        <f t="shared" si="304"/>
        <v>1011.3000000000001</v>
      </c>
      <c r="K121" s="11">
        <v>0</v>
      </c>
      <c r="L121" s="11">
        <f t="shared" si="305"/>
        <v>2593.3610958904105</v>
      </c>
      <c r="M121" s="11">
        <f t="shared" si="306"/>
        <v>14629.216438356161</v>
      </c>
      <c r="N121" s="18">
        <f t="shared" si="307"/>
        <v>524956.13260273961</v>
      </c>
      <c r="O121" s="3"/>
      <c r="P121" s="10">
        <v>9818</v>
      </c>
      <c r="Q121" s="10">
        <f t="shared" si="309"/>
        <v>0.03</v>
      </c>
      <c r="R121" s="10">
        <f t="shared" si="308"/>
        <v>10112.540000000001</v>
      </c>
      <c r="S121" s="10"/>
      <c r="T121" s="10">
        <f t="shared" si="293"/>
        <v>364068</v>
      </c>
      <c r="U121" s="10">
        <f t="shared" si="294"/>
        <v>36406.800000000003</v>
      </c>
      <c r="V121" s="10">
        <f t="shared" si="295"/>
        <v>36406.800000000003</v>
      </c>
      <c r="W121" s="10">
        <f t="shared" si="296"/>
        <v>36406.800000000003</v>
      </c>
      <c r="X121" s="10">
        <f t="shared" si="297"/>
        <v>0</v>
      </c>
      <c r="Y121" s="10">
        <f t="shared" si="298"/>
        <v>7780.083287671232</v>
      </c>
      <c r="Z121" s="10">
        <f t="shared" si="299"/>
        <v>43887.649315068484</v>
      </c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</row>
    <row r="122" spans="1:132" ht="24.95" customHeight="1" x14ac:dyDescent="0.25">
      <c r="A122" s="6" t="s">
        <v>24</v>
      </c>
      <c r="B122" s="7">
        <v>2</v>
      </c>
      <c r="C122" s="8" t="s">
        <v>95</v>
      </c>
      <c r="D122" s="28" t="s">
        <v>113</v>
      </c>
      <c r="E122" s="5">
        <v>3</v>
      </c>
      <c r="F122" s="11">
        <f t="shared" ref="F122:F125" si="311">(((SUM(G122:J122)*12)/365))</f>
        <v>502.02082191780823</v>
      </c>
      <c r="G122" s="11">
        <f t="shared" ref="G122:G125" si="312">ROUNDUP(R122,0)</f>
        <v>11746</v>
      </c>
      <c r="H122" s="11">
        <f t="shared" si="302"/>
        <v>1174.6000000000001</v>
      </c>
      <c r="I122" s="11">
        <f t="shared" ref="I122:I125" si="313">G122*0.1</f>
        <v>1174.6000000000001</v>
      </c>
      <c r="J122" s="11">
        <f t="shared" ref="J122:J125" si="314">G122*0.1</f>
        <v>1174.6000000000001</v>
      </c>
      <c r="K122" s="11">
        <v>0</v>
      </c>
      <c r="L122" s="11">
        <f t="shared" ref="L122:L125" si="315">IF(F122="","",((F122*20)*0.3))</f>
        <v>3012.1249315068494</v>
      </c>
      <c r="M122" s="11">
        <f t="shared" ref="M122:M125" si="316">IF(B122=1,(F122*40),(((((G122+H122)*12)/365)*40)))</f>
        <v>16991.47397260274</v>
      </c>
      <c r="N122" s="18">
        <f t="shared" ref="N122:N125" si="317">((SUM(G122:K122)*12)+L122+M122)*E122</f>
        <v>609723.59671232873</v>
      </c>
      <c r="O122" s="3"/>
      <c r="P122" s="10">
        <v>11403</v>
      </c>
      <c r="Q122" s="10">
        <f t="shared" si="309"/>
        <v>0.03</v>
      </c>
      <c r="R122" s="10">
        <f t="shared" ref="R122:R125" si="318">((P122*Q122)+P122)</f>
        <v>11745.09</v>
      </c>
      <c r="S122" s="10"/>
      <c r="T122" s="10">
        <f t="shared" si="293"/>
        <v>422856</v>
      </c>
      <c r="U122" s="10">
        <f t="shared" si="294"/>
        <v>42285.600000000006</v>
      </c>
      <c r="V122" s="10">
        <f t="shared" si="295"/>
        <v>42285.600000000006</v>
      </c>
      <c r="W122" s="10">
        <f t="shared" si="296"/>
        <v>42285.600000000006</v>
      </c>
      <c r="X122" s="10">
        <f t="shared" si="297"/>
        <v>0</v>
      </c>
      <c r="Y122" s="10">
        <f t="shared" si="298"/>
        <v>9036.3747945205487</v>
      </c>
      <c r="Z122" s="10">
        <f t="shared" si="299"/>
        <v>50974.42191780822</v>
      </c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</row>
    <row r="123" spans="1:132" ht="24.95" customHeight="1" x14ac:dyDescent="0.25">
      <c r="A123" s="6" t="s">
        <v>24</v>
      </c>
      <c r="B123" s="7">
        <v>2</v>
      </c>
      <c r="C123" s="8" t="s">
        <v>95</v>
      </c>
      <c r="D123" s="28" t="s">
        <v>114</v>
      </c>
      <c r="E123" s="5">
        <v>3</v>
      </c>
      <c r="F123" s="11">
        <f t="shared" si="311"/>
        <v>531.59671232876713</v>
      </c>
      <c r="G123" s="11">
        <f t="shared" si="312"/>
        <v>12438</v>
      </c>
      <c r="H123" s="11">
        <f t="shared" si="302"/>
        <v>1243.8000000000002</v>
      </c>
      <c r="I123" s="11">
        <f t="shared" si="313"/>
        <v>1243.8000000000002</v>
      </c>
      <c r="J123" s="11">
        <f t="shared" si="314"/>
        <v>1243.8000000000002</v>
      </c>
      <c r="K123" s="11">
        <v>0</v>
      </c>
      <c r="L123" s="11">
        <f t="shared" si="315"/>
        <v>3189.5802739726028</v>
      </c>
      <c r="M123" s="11">
        <f t="shared" si="316"/>
        <v>17992.504109589037</v>
      </c>
      <c r="N123" s="18">
        <f t="shared" si="317"/>
        <v>645644.6531506849</v>
      </c>
      <c r="O123" s="3"/>
      <c r="P123" s="10">
        <v>12075</v>
      </c>
      <c r="Q123" s="10">
        <f t="shared" si="309"/>
        <v>0.03</v>
      </c>
      <c r="R123" s="10">
        <f t="shared" si="318"/>
        <v>12437.25</v>
      </c>
      <c r="S123" s="10"/>
      <c r="T123" s="10">
        <f t="shared" si="293"/>
        <v>447768</v>
      </c>
      <c r="U123" s="10">
        <f t="shared" si="294"/>
        <v>44776.800000000003</v>
      </c>
      <c r="V123" s="10">
        <f t="shared" si="295"/>
        <v>44776.800000000003</v>
      </c>
      <c r="W123" s="10">
        <f t="shared" si="296"/>
        <v>44776.800000000003</v>
      </c>
      <c r="X123" s="10">
        <f t="shared" si="297"/>
        <v>0</v>
      </c>
      <c r="Y123" s="10">
        <f t="shared" si="298"/>
        <v>9568.7408219178087</v>
      </c>
      <c r="Z123" s="10">
        <f t="shared" si="299"/>
        <v>53977.512328767116</v>
      </c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</row>
    <row r="124" spans="1:132" ht="24.95" customHeight="1" x14ac:dyDescent="0.25">
      <c r="A124" s="6" t="s">
        <v>24</v>
      </c>
      <c r="B124" s="7">
        <v>2</v>
      </c>
      <c r="C124" s="8" t="s">
        <v>95</v>
      </c>
      <c r="D124" s="28" t="s">
        <v>115</v>
      </c>
      <c r="E124" s="5">
        <v>4</v>
      </c>
      <c r="F124" s="11">
        <f t="shared" si="311"/>
        <v>323.32602739726025</v>
      </c>
      <c r="G124" s="11">
        <f t="shared" si="312"/>
        <v>7565</v>
      </c>
      <c r="H124" s="11">
        <f t="shared" si="302"/>
        <v>756.5</v>
      </c>
      <c r="I124" s="11">
        <f t="shared" si="313"/>
        <v>756.5</v>
      </c>
      <c r="J124" s="11">
        <f t="shared" si="314"/>
        <v>756.5</v>
      </c>
      <c r="K124" s="11">
        <v>0</v>
      </c>
      <c r="L124" s="11">
        <f t="shared" si="315"/>
        <v>1939.9561643835614</v>
      </c>
      <c r="M124" s="11">
        <f t="shared" si="316"/>
        <v>10943.342465753423</v>
      </c>
      <c r="N124" s="18">
        <f t="shared" si="317"/>
        <v>523589.19452054793</v>
      </c>
      <c r="O124" s="3"/>
      <c r="P124" s="10">
        <v>7344</v>
      </c>
      <c r="Q124" s="10">
        <f t="shared" si="309"/>
        <v>0.03</v>
      </c>
      <c r="R124" s="10">
        <f t="shared" si="318"/>
        <v>7564.32</v>
      </c>
      <c r="S124" s="10"/>
      <c r="T124" s="10">
        <f t="shared" si="293"/>
        <v>363120</v>
      </c>
      <c r="U124" s="10">
        <f t="shared" si="294"/>
        <v>36312</v>
      </c>
      <c r="V124" s="10">
        <f t="shared" si="295"/>
        <v>36312</v>
      </c>
      <c r="W124" s="10">
        <f t="shared" si="296"/>
        <v>36312</v>
      </c>
      <c r="X124" s="10">
        <f t="shared" si="297"/>
        <v>0</v>
      </c>
      <c r="Y124" s="10">
        <f t="shared" si="298"/>
        <v>7759.8246575342455</v>
      </c>
      <c r="Z124" s="10">
        <f t="shared" si="299"/>
        <v>43773.369863013693</v>
      </c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</row>
    <row r="125" spans="1:132" ht="24.95" customHeight="1" x14ac:dyDescent="0.25">
      <c r="A125" s="6" t="s">
        <v>24</v>
      </c>
      <c r="B125" s="7">
        <v>2</v>
      </c>
      <c r="C125" s="8" t="s">
        <v>95</v>
      </c>
      <c r="D125" s="28" t="s">
        <v>116</v>
      </c>
      <c r="E125" s="5">
        <v>2</v>
      </c>
      <c r="F125" s="273">
        <f t="shared" si="311"/>
        <v>278.91945205479453</v>
      </c>
      <c r="G125" s="11">
        <f t="shared" si="312"/>
        <v>6526</v>
      </c>
      <c r="H125" s="11">
        <f t="shared" si="302"/>
        <v>652.6</v>
      </c>
      <c r="I125" s="11">
        <f t="shared" si="313"/>
        <v>652.6</v>
      </c>
      <c r="J125" s="11">
        <f t="shared" si="314"/>
        <v>652.6</v>
      </c>
      <c r="K125" s="11">
        <v>0</v>
      </c>
      <c r="L125" s="11">
        <f t="shared" si="315"/>
        <v>1673.516712328767</v>
      </c>
      <c r="M125" s="11">
        <f t="shared" si="316"/>
        <v>9440.3506849315072</v>
      </c>
      <c r="N125" s="18">
        <f t="shared" si="317"/>
        <v>225838.93479452055</v>
      </c>
      <c r="O125" s="3"/>
      <c r="P125" s="10">
        <v>6335</v>
      </c>
      <c r="Q125" s="10">
        <f t="shared" si="309"/>
        <v>0.03</v>
      </c>
      <c r="R125" s="10">
        <f t="shared" si="318"/>
        <v>6525.05</v>
      </c>
      <c r="S125" s="10"/>
      <c r="T125" s="10">
        <f t="shared" si="293"/>
        <v>156624</v>
      </c>
      <c r="U125" s="10">
        <f t="shared" si="294"/>
        <v>15662.400000000001</v>
      </c>
      <c r="V125" s="10">
        <f t="shared" si="295"/>
        <v>15662.400000000001</v>
      </c>
      <c r="W125" s="10">
        <f t="shared" si="296"/>
        <v>15662.400000000001</v>
      </c>
      <c r="X125" s="10">
        <f t="shared" si="297"/>
        <v>0</v>
      </c>
      <c r="Y125" s="10">
        <f t="shared" si="298"/>
        <v>3347.0334246575339</v>
      </c>
      <c r="Z125" s="10">
        <f t="shared" si="299"/>
        <v>18880.701369863014</v>
      </c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</row>
    <row r="126" spans="1:132" ht="24.95" customHeight="1" x14ac:dyDescent="0.25">
      <c r="A126" s="12"/>
      <c r="B126" s="13"/>
      <c r="C126" s="14" t="s">
        <v>119</v>
      </c>
      <c r="D126" s="56" t="s">
        <v>120</v>
      </c>
      <c r="E126" s="30"/>
      <c r="F126" s="30"/>
      <c r="G126" s="30"/>
      <c r="H126" s="30"/>
      <c r="I126" s="30"/>
      <c r="J126" s="30"/>
      <c r="K126" s="30"/>
      <c r="L126" s="30"/>
      <c r="M126" s="30"/>
      <c r="N126" s="31"/>
      <c r="O126" s="3"/>
      <c r="P126" s="10"/>
      <c r="Q126" s="10"/>
      <c r="R126" s="10"/>
      <c r="S126" s="10"/>
      <c r="T126" s="19">
        <f>SUM(T111:T125)</f>
        <v>5194920</v>
      </c>
      <c r="U126" s="19">
        <f t="shared" ref="U126:Z126" si="319">SUM(U111:U125)</f>
        <v>519492.00000000006</v>
      </c>
      <c r="V126" s="19">
        <f t="shared" si="319"/>
        <v>519492.00000000006</v>
      </c>
      <c r="W126" s="19">
        <f t="shared" si="319"/>
        <v>519492.00000000006</v>
      </c>
      <c r="X126" s="19">
        <f t="shared" si="319"/>
        <v>0</v>
      </c>
      <c r="Y126" s="19">
        <f t="shared" si="319"/>
        <v>111014.72876712331</v>
      </c>
      <c r="Z126" s="19">
        <f t="shared" si="319"/>
        <v>651804.23013698624</v>
      </c>
      <c r="AA126" s="19">
        <f>SUM(T126:Z126)</f>
        <v>7516214.958904109</v>
      </c>
      <c r="AB126" s="19">
        <f>SUM(N111:N125)</f>
        <v>7516214.9589041099</v>
      </c>
      <c r="AC126" s="10">
        <f>AA126-AB126</f>
        <v>0</v>
      </c>
      <c r="AD126" s="10"/>
      <c r="AE126" s="10">
        <v>7184185.8147945218</v>
      </c>
      <c r="AF126" s="10">
        <f>AB126-AE126</f>
        <v>332029.14410958812</v>
      </c>
      <c r="AG126" s="10"/>
      <c r="AH126" s="10"/>
      <c r="AI126" s="10"/>
      <c r="AJ126" s="10"/>
      <c r="AK126" s="10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</row>
    <row r="127" spans="1:132" ht="24.95" customHeight="1" x14ac:dyDescent="0.25">
      <c r="A127" s="6" t="s">
        <v>12</v>
      </c>
      <c r="B127" s="7">
        <v>1</v>
      </c>
      <c r="C127" s="8" t="s">
        <v>119</v>
      </c>
      <c r="D127" s="28" t="s">
        <v>121</v>
      </c>
      <c r="E127" s="5">
        <v>1</v>
      </c>
      <c r="F127" s="11">
        <f>(((SUM(G127:J127)*12)/365))</f>
        <v>804.31890410958908</v>
      </c>
      <c r="G127" s="11">
        <f>ROUNDUP(R127,0)</f>
        <v>18819</v>
      </c>
      <c r="H127" s="11">
        <f>G127*0.1</f>
        <v>1881.9</v>
      </c>
      <c r="I127" s="11">
        <f>G127*0.1</f>
        <v>1881.9</v>
      </c>
      <c r="J127" s="11">
        <f>G127*0.1</f>
        <v>1881.9</v>
      </c>
      <c r="K127" s="11">
        <v>0</v>
      </c>
      <c r="L127" s="11">
        <f t="shared" ref="L127:L131" si="320">IF(F127="","",((F127*20)*0.3))</f>
        <v>4825.913424657535</v>
      </c>
      <c r="M127" s="11">
        <f t="shared" ref="M127:M131" si="321">IF(B127=1,(F127*40),(((((G127+H127)*12)/365)*40)))</f>
        <v>32172.756164383565</v>
      </c>
      <c r="N127" s="18">
        <f t="shared" ref="N127:N131" si="322">((SUM(G127:K127)*12)+L127+M127)*E127</f>
        <v>330575.06958904112</v>
      </c>
      <c r="O127" s="3"/>
      <c r="P127" s="10">
        <v>18270</v>
      </c>
      <c r="Q127" s="10">
        <f>Q125</f>
        <v>0.03</v>
      </c>
      <c r="R127" s="10">
        <f t="shared" ref="R127:R131" si="323">((P127*Q127)+P127)</f>
        <v>18818.099999999999</v>
      </c>
      <c r="S127" s="10"/>
      <c r="T127" s="10">
        <f t="shared" ref="T127:T140" si="324">(G127*12)*E127</f>
        <v>225828</v>
      </c>
      <c r="U127" s="10">
        <f t="shared" ref="U127:U140" si="325">(H127*12)*E127</f>
        <v>22582.800000000003</v>
      </c>
      <c r="V127" s="10">
        <f t="shared" ref="V127:V140" si="326">(I127*12)*E127</f>
        <v>22582.800000000003</v>
      </c>
      <c r="W127" s="10">
        <f t="shared" ref="W127:W140" si="327">(J127*12)*E127</f>
        <v>22582.800000000003</v>
      </c>
      <c r="X127" s="10">
        <f t="shared" ref="X127:X140" si="328">(K127*12)*E127</f>
        <v>0</v>
      </c>
      <c r="Y127" s="10">
        <f t="shared" ref="Y127:Y140" si="329">L127*E127</f>
        <v>4825.913424657535</v>
      </c>
      <c r="Z127" s="10">
        <f t="shared" ref="Z127:Z140" si="330">M127*E127</f>
        <v>32172.756164383565</v>
      </c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</row>
    <row r="128" spans="1:132" ht="24.95" customHeight="1" x14ac:dyDescent="0.25">
      <c r="A128" s="6" t="s">
        <v>12</v>
      </c>
      <c r="B128" s="7">
        <v>1</v>
      </c>
      <c r="C128" s="8" t="s">
        <v>119</v>
      </c>
      <c r="D128" s="28" t="s">
        <v>56</v>
      </c>
      <c r="E128" s="5">
        <v>1</v>
      </c>
      <c r="F128" s="11">
        <f t="shared" ref="F128:F130" si="331">(((SUM(G128:J128)*12)/365))</f>
        <v>469.75232876712329</v>
      </c>
      <c r="G128" s="11">
        <f t="shared" ref="G128:G131" si="332">ROUNDUP(R128,0)</f>
        <v>10991</v>
      </c>
      <c r="H128" s="11">
        <f t="shared" ref="H128:H140" si="333">G128*0.1</f>
        <v>1099.1000000000001</v>
      </c>
      <c r="I128" s="11">
        <f t="shared" ref="I128:I131" si="334">G128*0.1</f>
        <v>1099.1000000000001</v>
      </c>
      <c r="J128" s="11">
        <f t="shared" ref="J128:J131" si="335">G128*0.1</f>
        <v>1099.1000000000001</v>
      </c>
      <c r="K128" s="11">
        <v>0</v>
      </c>
      <c r="L128" s="11">
        <f t="shared" si="320"/>
        <v>2818.5139726027396</v>
      </c>
      <c r="M128" s="11">
        <f t="shared" si="321"/>
        <v>18790.09315068493</v>
      </c>
      <c r="N128" s="18">
        <f t="shared" si="322"/>
        <v>193068.20712328766</v>
      </c>
      <c r="O128" s="3"/>
      <c r="P128" s="10">
        <v>10670</v>
      </c>
      <c r="Q128" s="10">
        <f>Q127</f>
        <v>0.03</v>
      </c>
      <c r="R128" s="10">
        <f t="shared" si="323"/>
        <v>10990.1</v>
      </c>
      <c r="S128" s="10"/>
      <c r="T128" s="10">
        <f t="shared" si="324"/>
        <v>131892</v>
      </c>
      <c r="U128" s="10">
        <f t="shared" si="325"/>
        <v>13189.2</v>
      </c>
      <c r="V128" s="10">
        <f t="shared" si="326"/>
        <v>13189.2</v>
      </c>
      <c r="W128" s="10">
        <f t="shared" si="327"/>
        <v>13189.2</v>
      </c>
      <c r="X128" s="10">
        <f t="shared" si="328"/>
        <v>0</v>
      </c>
      <c r="Y128" s="10">
        <f t="shared" si="329"/>
        <v>2818.5139726027396</v>
      </c>
      <c r="Z128" s="10">
        <f t="shared" si="330"/>
        <v>18790.09315068493</v>
      </c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</row>
    <row r="129" spans="1:132" ht="24.95" customHeight="1" x14ac:dyDescent="0.25">
      <c r="A129" s="6" t="s">
        <v>12</v>
      </c>
      <c r="B129" s="7">
        <v>1</v>
      </c>
      <c r="C129" s="8" t="s">
        <v>119</v>
      </c>
      <c r="D129" s="28" t="s">
        <v>1496</v>
      </c>
      <c r="E129" s="5">
        <v>5</v>
      </c>
      <c r="F129" s="11">
        <f t="shared" si="331"/>
        <v>426.28602739726028</v>
      </c>
      <c r="G129" s="11">
        <f t="shared" si="332"/>
        <v>9974</v>
      </c>
      <c r="H129" s="11">
        <f t="shared" si="333"/>
        <v>997.40000000000009</v>
      </c>
      <c r="I129" s="11">
        <f t="shared" si="334"/>
        <v>997.40000000000009</v>
      </c>
      <c r="J129" s="11">
        <f t="shared" si="335"/>
        <v>997.40000000000009</v>
      </c>
      <c r="K129" s="11">
        <v>0</v>
      </c>
      <c r="L129" s="11">
        <f t="shared" si="320"/>
        <v>2557.7161643835616</v>
      </c>
      <c r="M129" s="11">
        <f t="shared" si="321"/>
        <v>17051.441095890412</v>
      </c>
      <c r="N129" s="18">
        <f t="shared" si="322"/>
        <v>876017.7863013699</v>
      </c>
      <c r="O129" s="3"/>
      <c r="P129" s="10">
        <v>9683</v>
      </c>
      <c r="Q129" s="10">
        <f t="shared" ref="Q129:Q140" si="336">Q128</f>
        <v>0.03</v>
      </c>
      <c r="R129" s="10">
        <f t="shared" si="323"/>
        <v>9973.49</v>
      </c>
      <c r="S129" s="10"/>
      <c r="T129" s="10">
        <f t="shared" si="324"/>
        <v>598440</v>
      </c>
      <c r="U129" s="10">
        <f t="shared" si="325"/>
        <v>59844.000000000007</v>
      </c>
      <c r="V129" s="10">
        <f t="shared" si="326"/>
        <v>59844.000000000007</v>
      </c>
      <c r="W129" s="10">
        <f t="shared" si="327"/>
        <v>59844.000000000007</v>
      </c>
      <c r="X129" s="10">
        <f t="shared" si="328"/>
        <v>0</v>
      </c>
      <c r="Y129" s="10">
        <f t="shared" si="329"/>
        <v>12788.580821917807</v>
      </c>
      <c r="Z129" s="10">
        <f t="shared" si="330"/>
        <v>85257.205479452066</v>
      </c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</row>
    <row r="130" spans="1:132" ht="24.95" customHeight="1" x14ac:dyDescent="0.25">
      <c r="A130" s="6" t="s">
        <v>12</v>
      </c>
      <c r="B130" s="7">
        <v>1</v>
      </c>
      <c r="C130" s="8" t="s">
        <v>119</v>
      </c>
      <c r="D130" s="28" t="s">
        <v>122</v>
      </c>
      <c r="E130" s="5">
        <v>1</v>
      </c>
      <c r="F130" s="11">
        <f t="shared" si="331"/>
        <v>471.03452054794525</v>
      </c>
      <c r="G130" s="11">
        <f t="shared" si="332"/>
        <v>11021</v>
      </c>
      <c r="H130" s="11">
        <f t="shared" si="333"/>
        <v>1102.1000000000001</v>
      </c>
      <c r="I130" s="11">
        <f t="shared" si="334"/>
        <v>1102.1000000000001</v>
      </c>
      <c r="J130" s="11">
        <f t="shared" si="335"/>
        <v>1102.1000000000001</v>
      </c>
      <c r="K130" s="11">
        <v>0</v>
      </c>
      <c r="L130" s="11">
        <f t="shared" si="320"/>
        <v>2826.2071232876715</v>
      </c>
      <c r="M130" s="11">
        <f t="shared" si="321"/>
        <v>18841.38082191781</v>
      </c>
      <c r="N130" s="18">
        <f t="shared" si="322"/>
        <v>193595.18794520549</v>
      </c>
      <c r="O130" s="3"/>
      <c r="P130" s="10">
        <v>10700</v>
      </c>
      <c r="Q130" s="10">
        <f t="shared" si="336"/>
        <v>0.03</v>
      </c>
      <c r="R130" s="10">
        <f t="shared" si="323"/>
        <v>11021</v>
      </c>
      <c r="S130" s="10"/>
      <c r="T130" s="10">
        <f t="shared" si="324"/>
        <v>132252</v>
      </c>
      <c r="U130" s="10">
        <f t="shared" si="325"/>
        <v>13225.2</v>
      </c>
      <c r="V130" s="10">
        <f t="shared" si="326"/>
        <v>13225.2</v>
      </c>
      <c r="W130" s="10">
        <f t="shared" si="327"/>
        <v>13225.2</v>
      </c>
      <c r="X130" s="10">
        <f t="shared" si="328"/>
        <v>0</v>
      </c>
      <c r="Y130" s="10">
        <f t="shared" si="329"/>
        <v>2826.2071232876715</v>
      </c>
      <c r="Z130" s="10">
        <f t="shared" si="330"/>
        <v>18841.38082191781</v>
      </c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</row>
    <row r="131" spans="1:132" ht="24.95" customHeight="1" x14ac:dyDescent="0.25">
      <c r="A131" s="6" t="s">
        <v>24</v>
      </c>
      <c r="B131" s="7">
        <v>2</v>
      </c>
      <c r="C131" s="8" t="s">
        <v>119</v>
      </c>
      <c r="D131" s="28" t="s">
        <v>123</v>
      </c>
      <c r="E131" s="5">
        <v>1</v>
      </c>
      <c r="F131" s="11">
        <f t="shared" ref="F131" si="337">(((SUM(G131:J131)*12)/365))</f>
        <v>431.41479452054796</v>
      </c>
      <c r="G131" s="11">
        <f t="shared" si="332"/>
        <v>10094</v>
      </c>
      <c r="H131" s="11">
        <f t="shared" si="333"/>
        <v>1009.4000000000001</v>
      </c>
      <c r="I131" s="11">
        <f t="shared" si="334"/>
        <v>1009.4000000000001</v>
      </c>
      <c r="J131" s="11">
        <f t="shared" si="335"/>
        <v>1009.4000000000001</v>
      </c>
      <c r="K131" s="11">
        <v>0</v>
      </c>
      <c r="L131" s="11">
        <f t="shared" si="320"/>
        <v>2588.4887671232873</v>
      </c>
      <c r="M131" s="11">
        <f t="shared" si="321"/>
        <v>14601.731506849315</v>
      </c>
      <c r="N131" s="18">
        <f t="shared" si="322"/>
        <v>174656.6202739726</v>
      </c>
      <c r="O131" s="3"/>
      <c r="P131" s="10">
        <v>9800</v>
      </c>
      <c r="Q131" s="10">
        <f t="shared" si="336"/>
        <v>0.03</v>
      </c>
      <c r="R131" s="10">
        <f t="shared" si="323"/>
        <v>10094</v>
      </c>
      <c r="S131" s="10"/>
      <c r="T131" s="10">
        <f t="shared" si="324"/>
        <v>121128</v>
      </c>
      <c r="U131" s="10">
        <f t="shared" si="325"/>
        <v>12112.800000000001</v>
      </c>
      <c r="V131" s="10">
        <f t="shared" si="326"/>
        <v>12112.800000000001</v>
      </c>
      <c r="W131" s="10">
        <f t="shared" si="327"/>
        <v>12112.800000000001</v>
      </c>
      <c r="X131" s="10">
        <f t="shared" si="328"/>
        <v>0</v>
      </c>
      <c r="Y131" s="10">
        <f t="shared" si="329"/>
        <v>2588.4887671232873</v>
      </c>
      <c r="Z131" s="10">
        <f t="shared" si="330"/>
        <v>14601.731506849315</v>
      </c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</row>
    <row r="132" spans="1:132" ht="24.95" customHeight="1" x14ac:dyDescent="0.25">
      <c r="A132" s="6" t="s">
        <v>24</v>
      </c>
      <c r="B132" s="7">
        <v>2</v>
      </c>
      <c r="C132" s="8" t="s">
        <v>119</v>
      </c>
      <c r="D132" s="28" t="s">
        <v>124</v>
      </c>
      <c r="E132" s="5">
        <v>1</v>
      </c>
      <c r="F132" s="11">
        <f t="shared" ref="F132:F140" si="338">(((SUM(G132:J132)*12)/365))</f>
        <v>462.95671232876714</v>
      </c>
      <c r="G132" s="11">
        <f t="shared" ref="G132:G140" si="339">ROUNDUP(R132,0)</f>
        <v>10832</v>
      </c>
      <c r="H132" s="11">
        <f t="shared" si="333"/>
        <v>1083.2</v>
      </c>
      <c r="I132" s="11">
        <f t="shared" ref="I132:I140" si="340">G132*0.1</f>
        <v>1083.2</v>
      </c>
      <c r="J132" s="11">
        <f t="shared" ref="J132:J140" si="341">G132*0.1</f>
        <v>1083.2</v>
      </c>
      <c r="K132" s="11">
        <v>0</v>
      </c>
      <c r="L132" s="11">
        <f t="shared" ref="L132:L140" si="342">IF(F132="","",((F132*20)*0.3))</f>
        <v>2777.7402739726026</v>
      </c>
      <c r="M132" s="11">
        <f t="shared" ref="M132:M140" si="343">IF(B132=1,(F132*40),(((((G132+H132)*12)/365)*40)))</f>
        <v>15669.304109589044</v>
      </c>
      <c r="N132" s="18">
        <f t="shared" ref="N132:N140" si="344">((SUM(G132:K132)*12)+L132+M132)*E132</f>
        <v>187426.24438356166</v>
      </c>
      <c r="O132" s="3"/>
      <c r="P132" s="10">
        <v>10516</v>
      </c>
      <c r="Q132" s="10">
        <f t="shared" si="336"/>
        <v>0.03</v>
      </c>
      <c r="R132" s="10">
        <f t="shared" ref="R132:R140" si="345">((P132*Q132)+P132)</f>
        <v>10831.48</v>
      </c>
      <c r="S132" s="10"/>
      <c r="T132" s="10">
        <f t="shared" si="324"/>
        <v>129984</v>
      </c>
      <c r="U132" s="10">
        <f t="shared" si="325"/>
        <v>12998.400000000001</v>
      </c>
      <c r="V132" s="10">
        <f t="shared" si="326"/>
        <v>12998.400000000001</v>
      </c>
      <c r="W132" s="10">
        <f t="shared" si="327"/>
        <v>12998.400000000001</v>
      </c>
      <c r="X132" s="10">
        <f t="shared" si="328"/>
        <v>0</v>
      </c>
      <c r="Y132" s="10">
        <f t="shared" si="329"/>
        <v>2777.7402739726026</v>
      </c>
      <c r="Z132" s="10">
        <f t="shared" si="330"/>
        <v>15669.304109589044</v>
      </c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</row>
    <row r="133" spans="1:132" ht="24.95" customHeight="1" x14ac:dyDescent="0.25">
      <c r="A133" s="6" t="s">
        <v>24</v>
      </c>
      <c r="B133" s="7">
        <v>2</v>
      </c>
      <c r="C133" s="8" t="s">
        <v>119</v>
      </c>
      <c r="D133" s="28" t="s">
        <v>125</v>
      </c>
      <c r="E133" s="5">
        <v>2</v>
      </c>
      <c r="F133" s="11">
        <f t="shared" si="338"/>
        <v>427.01260273972605</v>
      </c>
      <c r="G133" s="11">
        <f t="shared" si="339"/>
        <v>9991</v>
      </c>
      <c r="H133" s="11">
        <f t="shared" si="333"/>
        <v>999.1</v>
      </c>
      <c r="I133" s="11">
        <f t="shared" si="340"/>
        <v>999.1</v>
      </c>
      <c r="J133" s="11">
        <f t="shared" si="341"/>
        <v>999.1</v>
      </c>
      <c r="K133" s="11">
        <v>0</v>
      </c>
      <c r="L133" s="11">
        <f t="shared" si="342"/>
        <v>2562.0756164383561</v>
      </c>
      <c r="M133" s="11">
        <f t="shared" si="343"/>
        <v>14452.734246575345</v>
      </c>
      <c r="N133" s="18">
        <f t="shared" si="344"/>
        <v>345748.81972602737</v>
      </c>
      <c r="O133" s="3"/>
      <c r="P133" s="10">
        <v>9700</v>
      </c>
      <c r="Q133" s="10">
        <f t="shared" si="336"/>
        <v>0.03</v>
      </c>
      <c r="R133" s="10">
        <f t="shared" si="345"/>
        <v>9991</v>
      </c>
      <c r="S133" s="10"/>
      <c r="T133" s="10">
        <f t="shared" si="324"/>
        <v>239784</v>
      </c>
      <c r="U133" s="10">
        <f t="shared" si="325"/>
        <v>23978.400000000001</v>
      </c>
      <c r="V133" s="10">
        <f t="shared" si="326"/>
        <v>23978.400000000001</v>
      </c>
      <c r="W133" s="10">
        <f t="shared" si="327"/>
        <v>23978.400000000001</v>
      </c>
      <c r="X133" s="10">
        <f t="shared" si="328"/>
        <v>0</v>
      </c>
      <c r="Y133" s="10">
        <f t="shared" si="329"/>
        <v>5124.1512328767121</v>
      </c>
      <c r="Z133" s="10">
        <f t="shared" si="330"/>
        <v>28905.468493150689</v>
      </c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</row>
    <row r="134" spans="1:132" ht="24.95" customHeight="1" x14ac:dyDescent="0.25">
      <c r="A134" s="6" t="s">
        <v>24</v>
      </c>
      <c r="B134" s="7">
        <v>2</v>
      </c>
      <c r="C134" s="8" t="s">
        <v>119</v>
      </c>
      <c r="D134" s="28" t="s">
        <v>126</v>
      </c>
      <c r="E134" s="5">
        <v>2</v>
      </c>
      <c r="F134" s="11">
        <f t="shared" si="338"/>
        <v>426.96986301369861</v>
      </c>
      <c r="G134" s="11">
        <f t="shared" si="339"/>
        <v>9990</v>
      </c>
      <c r="H134" s="11">
        <f t="shared" si="333"/>
        <v>999</v>
      </c>
      <c r="I134" s="11">
        <f t="shared" si="340"/>
        <v>999</v>
      </c>
      <c r="J134" s="11">
        <f t="shared" si="341"/>
        <v>999</v>
      </c>
      <c r="K134" s="11">
        <v>0</v>
      </c>
      <c r="L134" s="11">
        <f t="shared" si="342"/>
        <v>2561.8191780821917</v>
      </c>
      <c r="M134" s="11">
        <f t="shared" si="343"/>
        <v>14451.287671232876</v>
      </c>
      <c r="N134" s="18">
        <f t="shared" si="344"/>
        <v>345714.21369863016</v>
      </c>
      <c r="O134" s="3"/>
      <c r="P134" s="10">
        <v>9699</v>
      </c>
      <c r="Q134" s="10">
        <f t="shared" si="336"/>
        <v>0.03</v>
      </c>
      <c r="R134" s="10">
        <f t="shared" si="345"/>
        <v>9989.9699999999993</v>
      </c>
      <c r="S134" s="10"/>
      <c r="T134" s="10">
        <f t="shared" si="324"/>
        <v>239760</v>
      </c>
      <c r="U134" s="10">
        <f t="shared" si="325"/>
        <v>23976</v>
      </c>
      <c r="V134" s="10">
        <f t="shared" si="326"/>
        <v>23976</v>
      </c>
      <c r="W134" s="10">
        <f t="shared" si="327"/>
        <v>23976</v>
      </c>
      <c r="X134" s="10">
        <f t="shared" si="328"/>
        <v>0</v>
      </c>
      <c r="Y134" s="10">
        <f t="shared" si="329"/>
        <v>5123.6383561643834</v>
      </c>
      <c r="Z134" s="10">
        <f t="shared" si="330"/>
        <v>28902.575342465752</v>
      </c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</row>
    <row r="135" spans="1:132" ht="24.95" customHeight="1" x14ac:dyDescent="0.25">
      <c r="A135" s="6" t="s">
        <v>24</v>
      </c>
      <c r="B135" s="7">
        <v>2</v>
      </c>
      <c r="C135" s="8" t="s">
        <v>119</v>
      </c>
      <c r="D135" s="28" t="s">
        <v>127</v>
      </c>
      <c r="E135" s="5">
        <v>2</v>
      </c>
      <c r="F135" s="11">
        <f t="shared" si="338"/>
        <v>400.12931506849316</v>
      </c>
      <c r="G135" s="11">
        <f t="shared" si="339"/>
        <v>9362</v>
      </c>
      <c r="H135" s="11">
        <f t="shared" si="333"/>
        <v>936.2</v>
      </c>
      <c r="I135" s="11">
        <f t="shared" si="340"/>
        <v>936.2</v>
      </c>
      <c r="J135" s="11">
        <f t="shared" si="341"/>
        <v>936.2</v>
      </c>
      <c r="K135" s="11">
        <v>0</v>
      </c>
      <c r="L135" s="11">
        <f t="shared" si="342"/>
        <v>2400.7758904109592</v>
      </c>
      <c r="M135" s="11">
        <f t="shared" si="343"/>
        <v>13542.838356164384</v>
      </c>
      <c r="N135" s="18">
        <f t="shared" si="344"/>
        <v>323981.6284931507</v>
      </c>
      <c r="O135" s="3"/>
      <c r="P135" s="10">
        <v>9089</v>
      </c>
      <c r="Q135" s="10">
        <f t="shared" si="336"/>
        <v>0.03</v>
      </c>
      <c r="R135" s="10">
        <f t="shared" si="345"/>
        <v>9361.67</v>
      </c>
      <c r="S135" s="10"/>
      <c r="T135" s="10">
        <f t="shared" si="324"/>
        <v>224688</v>
      </c>
      <c r="U135" s="10">
        <f t="shared" si="325"/>
        <v>22468.800000000003</v>
      </c>
      <c r="V135" s="10">
        <f t="shared" si="326"/>
        <v>22468.800000000003</v>
      </c>
      <c r="W135" s="10">
        <f t="shared" si="327"/>
        <v>22468.800000000003</v>
      </c>
      <c r="X135" s="10">
        <f t="shared" si="328"/>
        <v>0</v>
      </c>
      <c r="Y135" s="10">
        <f t="shared" si="329"/>
        <v>4801.5517808219183</v>
      </c>
      <c r="Z135" s="10">
        <f t="shared" si="330"/>
        <v>27085.676712328768</v>
      </c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</row>
    <row r="136" spans="1:132" ht="24.95" customHeight="1" x14ac:dyDescent="0.25">
      <c r="A136" s="6" t="s">
        <v>24</v>
      </c>
      <c r="B136" s="7">
        <v>2</v>
      </c>
      <c r="C136" s="8" t="s">
        <v>119</v>
      </c>
      <c r="D136" s="28" t="s">
        <v>128</v>
      </c>
      <c r="E136" s="5">
        <v>2</v>
      </c>
      <c r="F136" s="11">
        <f t="shared" si="338"/>
        <v>371.83561643835617</v>
      </c>
      <c r="G136" s="11">
        <f t="shared" si="339"/>
        <v>8700</v>
      </c>
      <c r="H136" s="11">
        <f t="shared" si="333"/>
        <v>870</v>
      </c>
      <c r="I136" s="11">
        <f t="shared" si="340"/>
        <v>870</v>
      </c>
      <c r="J136" s="11">
        <f t="shared" si="341"/>
        <v>870</v>
      </c>
      <c r="K136" s="11">
        <v>0</v>
      </c>
      <c r="L136" s="11">
        <f t="shared" si="342"/>
        <v>2231.0136986301372</v>
      </c>
      <c r="M136" s="11">
        <f t="shared" si="343"/>
        <v>12585.205479452054</v>
      </c>
      <c r="N136" s="18">
        <f t="shared" si="344"/>
        <v>301072.43835616444</v>
      </c>
      <c r="O136" s="3"/>
      <c r="P136" s="10">
        <v>8446</v>
      </c>
      <c r="Q136" s="10">
        <f t="shared" si="336"/>
        <v>0.03</v>
      </c>
      <c r="R136" s="10">
        <f t="shared" si="345"/>
        <v>8699.3799999999992</v>
      </c>
      <c r="S136" s="10"/>
      <c r="T136" s="10">
        <f t="shared" si="324"/>
        <v>208800</v>
      </c>
      <c r="U136" s="10">
        <f t="shared" si="325"/>
        <v>20880</v>
      </c>
      <c r="V136" s="10">
        <f t="shared" si="326"/>
        <v>20880</v>
      </c>
      <c r="W136" s="10">
        <f t="shared" si="327"/>
        <v>20880</v>
      </c>
      <c r="X136" s="10">
        <f t="shared" si="328"/>
        <v>0</v>
      </c>
      <c r="Y136" s="10">
        <f t="shared" si="329"/>
        <v>4462.0273972602745</v>
      </c>
      <c r="Z136" s="10">
        <f t="shared" si="330"/>
        <v>25170.410958904107</v>
      </c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</row>
    <row r="137" spans="1:132" ht="24.95" customHeight="1" x14ac:dyDescent="0.25">
      <c r="A137" s="6" t="s">
        <v>24</v>
      </c>
      <c r="B137" s="7">
        <v>2</v>
      </c>
      <c r="C137" s="8" t="s">
        <v>119</v>
      </c>
      <c r="D137" s="28" t="s">
        <v>129</v>
      </c>
      <c r="E137" s="5">
        <v>16</v>
      </c>
      <c r="F137" s="11">
        <f t="shared" si="338"/>
        <v>366.9205479452055</v>
      </c>
      <c r="G137" s="11">
        <f t="shared" si="339"/>
        <v>8585</v>
      </c>
      <c r="H137" s="11">
        <f t="shared" si="333"/>
        <v>858.5</v>
      </c>
      <c r="I137" s="11">
        <f t="shared" si="340"/>
        <v>858.5</v>
      </c>
      <c r="J137" s="11">
        <f t="shared" si="341"/>
        <v>858.5</v>
      </c>
      <c r="K137" s="11">
        <v>0</v>
      </c>
      <c r="L137" s="11">
        <f t="shared" si="342"/>
        <v>2201.523287671233</v>
      </c>
      <c r="M137" s="11">
        <f t="shared" si="343"/>
        <v>12418.849315068494</v>
      </c>
      <c r="N137" s="18">
        <f t="shared" si="344"/>
        <v>2376741.9616438355</v>
      </c>
      <c r="O137" s="3"/>
      <c r="P137" s="10">
        <v>8334</v>
      </c>
      <c r="Q137" s="10">
        <f t="shared" si="336"/>
        <v>0.03</v>
      </c>
      <c r="R137" s="10">
        <f t="shared" si="345"/>
        <v>8584.02</v>
      </c>
      <c r="S137" s="10"/>
      <c r="T137" s="10">
        <f t="shared" si="324"/>
        <v>1648320</v>
      </c>
      <c r="U137" s="10">
        <f t="shared" si="325"/>
        <v>164832</v>
      </c>
      <c r="V137" s="10">
        <f t="shared" si="326"/>
        <v>164832</v>
      </c>
      <c r="W137" s="10">
        <f t="shared" si="327"/>
        <v>164832</v>
      </c>
      <c r="X137" s="10">
        <f t="shared" si="328"/>
        <v>0</v>
      </c>
      <c r="Y137" s="10">
        <f t="shared" si="329"/>
        <v>35224.372602739728</v>
      </c>
      <c r="Z137" s="10">
        <f t="shared" si="330"/>
        <v>198701.5890410959</v>
      </c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</row>
    <row r="138" spans="1:132" ht="24.95" customHeight="1" x14ac:dyDescent="0.25">
      <c r="A138" s="6" t="s">
        <v>24</v>
      </c>
      <c r="B138" s="7">
        <v>2</v>
      </c>
      <c r="C138" s="8" t="s">
        <v>119</v>
      </c>
      <c r="D138" s="28" t="s">
        <v>130</v>
      </c>
      <c r="E138" s="5">
        <v>15</v>
      </c>
      <c r="F138" s="11">
        <f t="shared" si="338"/>
        <v>343.54191780821913</v>
      </c>
      <c r="G138" s="11">
        <f t="shared" si="339"/>
        <v>8038</v>
      </c>
      <c r="H138" s="11">
        <f t="shared" si="333"/>
        <v>803.80000000000007</v>
      </c>
      <c r="I138" s="11">
        <f t="shared" si="340"/>
        <v>803.80000000000007</v>
      </c>
      <c r="J138" s="11">
        <f t="shared" si="341"/>
        <v>803.80000000000007</v>
      </c>
      <c r="K138" s="11">
        <v>0</v>
      </c>
      <c r="L138" s="11">
        <f t="shared" si="342"/>
        <v>2061.2515068493144</v>
      </c>
      <c r="M138" s="11">
        <f t="shared" si="343"/>
        <v>11627.572602739725</v>
      </c>
      <c r="N138" s="18">
        <f t="shared" si="344"/>
        <v>2086224.361643835</v>
      </c>
      <c r="O138" s="3"/>
      <c r="P138" s="10">
        <v>7803</v>
      </c>
      <c r="Q138" s="10">
        <f t="shared" si="336"/>
        <v>0.03</v>
      </c>
      <c r="R138" s="10">
        <f t="shared" si="345"/>
        <v>8037.09</v>
      </c>
      <c r="S138" s="10"/>
      <c r="T138" s="10">
        <f t="shared" si="324"/>
        <v>1446840</v>
      </c>
      <c r="U138" s="10">
        <f t="shared" si="325"/>
        <v>144684</v>
      </c>
      <c r="V138" s="10">
        <f t="shared" si="326"/>
        <v>144684</v>
      </c>
      <c r="W138" s="10">
        <f t="shared" si="327"/>
        <v>144684</v>
      </c>
      <c r="X138" s="10">
        <f t="shared" si="328"/>
        <v>0</v>
      </c>
      <c r="Y138" s="10">
        <f t="shared" si="329"/>
        <v>30918.772602739715</v>
      </c>
      <c r="Z138" s="10">
        <f t="shared" si="330"/>
        <v>174413.58904109587</v>
      </c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</row>
    <row r="139" spans="1:132" ht="24.95" customHeight="1" x14ac:dyDescent="0.25">
      <c r="A139" s="6" t="s">
        <v>24</v>
      </c>
      <c r="B139" s="7">
        <v>2</v>
      </c>
      <c r="C139" s="8" t="s">
        <v>119</v>
      </c>
      <c r="D139" s="28" t="s">
        <v>131</v>
      </c>
      <c r="E139" s="5">
        <v>2</v>
      </c>
      <c r="F139" s="273">
        <f t="shared" si="338"/>
        <v>278.91945205479453</v>
      </c>
      <c r="G139" s="11">
        <f t="shared" si="339"/>
        <v>6526</v>
      </c>
      <c r="H139" s="11">
        <f t="shared" si="333"/>
        <v>652.6</v>
      </c>
      <c r="I139" s="11">
        <f t="shared" si="340"/>
        <v>652.6</v>
      </c>
      <c r="J139" s="11">
        <f t="shared" si="341"/>
        <v>652.6</v>
      </c>
      <c r="K139" s="11">
        <v>0</v>
      </c>
      <c r="L139" s="11">
        <f t="shared" si="342"/>
        <v>1673.516712328767</v>
      </c>
      <c r="M139" s="11">
        <f t="shared" si="343"/>
        <v>9440.3506849315072</v>
      </c>
      <c r="N139" s="18">
        <f t="shared" si="344"/>
        <v>225838.93479452055</v>
      </c>
      <c r="O139" s="3"/>
      <c r="P139" s="10">
        <v>6335</v>
      </c>
      <c r="Q139" s="10">
        <f t="shared" si="336"/>
        <v>0.03</v>
      </c>
      <c r="R139" s="10">
        <f t="shared" si="345"/>
        <v>6525.05</v>
      </c>
      <c r="S139" s="10"/>
      <c r="T139" s="10">
        <f t="shared" si="324"/>
        <v>156624</v>
      </c>
      <c r="U139" s="10">
        <f t="shared" si="325"/>
        <v>15662.400000000001</v>
      </c>
      <c r="V139" s="10">
        <f t="shared" si="326"/>
        <v>15662.400000000001</v>
      </c>
      <c r="W139" s="10">
        <f t="shared" si="327"/>
        <v>15662.400000000001</v>
      </c>
      <c r="X139" s="10">
        <f t="shared" si="328"/>
        <v>0</v>
      </c>
      <c r="Y139" s="10">
        <f t="shared" si="329"/>
        <v>3347.0334246575339</v>
      </c>
      <c r="Z139" s="10">
        <f t="shared" si="330"/>
        <v>18880.701369863014</v>
      </c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</row>
    <row r="140" spans="1:132" ht="24.95" customHeight="1" x14ac:dyDescent="0.25">
      <c r="A140" s="6" t="s">
        <v>24</v>
      </c>
      <c r="B140" s="7">
        <v>2</v>
      </c>
      <c r="C140" s="8" t="s">
        <v>119</v>
      </c>
      <c r="D140" s="28" t="s">
        <v>80</v>
      </c>
      <c r="E140" s="5">
        <v>2</v>
      </c>
      <c r="F140" s="11">
        <f t="shared" si="338"/>
        <v>400.55671232876716</v>
      </c>
      <c r="G140" s="11">
        <f t="shared" si="339"/>
        <v>9372</v>
      </c>
      <c r="H140" s="11">
        <f t="shared" si="333"/>
        <v>937.2</v>
      </c>
      <c r="I140" s="11">
        <f t="shared" si="340"/>
        <v>937.2</v>
      </c>
      <c r="J140" s="11">
        <f t="shared" si="341"/>
        <v>937.2</v>
      </c>
      <c r="K140" s="11">
        <v>0</v>
      </c>
      <c r="L140" s="11">
        <f t="shared" si="342"/>
        <v>2403.340273972603</v>
      </c>
      <c r="M140" s="11">
        <f t="shared" si="343"/>
        <v>13557.304109589042</v>
      </c>
      <c r="N140" s="18">
        <f t="shared" si="344"/>
        <v>324327.68876712333</v>
      </c>
      <c r="O140" s="3"/>
      <c r="P140" s="10">
        <v>9099</v>
      </c>
      <c r="Q140" s="10">
        <f t="shared" si="336"/>
        <v>0.03</v>
      </c>
      <c r="R140" s="10">
        <f t="shared" si="345"/>
        <v>9371.9699999999993</v>
      </c>
      <c r="S140" s="10"/>
      <c r="T140" s="10">
        <f t="shared" si="324"/>
        <v>224928</v>
      </c>
      <c r="U140" s="10">
        <f t="shared" si="325"/>
        <v>22492.800000000003</v>
      </c>
      <c r="V140" s="10">
        <f t="shared" si="326"/>
        <v>22492.800000000003</v>
      </c>
      <c r="W140" s="10">
        <f t="shared" si="327"/>
        <v>22492.800000000003</v>
      </c>
      <c r="X140" s="10">
        <f t="shared" si="328"/>
        <v>0</v>
      </c>
      <c r="Y140" s="10">
        <f t="shared" si="329"/>
        <v>4806.6805479452059</v>
      </c>
      <c r="Z140" s="10">
        <f t="shared" si="330"/>
        <v>27114.608219178084</v>
      </c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</row>
    <row r="141" spans="1:132" ht="24.95" customHeight="1" x14ac:dyDescent="0.25">
      <c r="A141" s="12"/>
      <c r="B141" s="13"/>
      <c r="C141" s="14" t="s">
        <v>132</v>
      </c>
      <c r="D141" s="56" t="s">
        <v>133</v>
      </c>
      <c r="E141" s="30"/>
      <c r="F141" s="30"/>
      <c r="G141" s="30"/>
      <c r="H141" s="30"/>
      <c r="I141" s="30"/>
      <c r="J141" s="30"/>
      <c r="K141" s="30"/>
      <c r="L141" s="30"/>
      <c r="M141" s="30"/>
      <c r="N141" s="31"/>
      <c r="O141" s="3"/>
      <c r="P141" s="10"/>
      <c r="Q141" s="10"/>
      <c r="R141" s="10"/>
      <c r="S141" s="10"/>
      <c r="T141" s="19">
        <f>SUM(T127:T140)</f>
        <v>5729268</v>
      </c>
      <c r="U141" s="19">
        <f t="shared" ref="U141:Z141" si="346">SUM(U127:U140)</f>
        <v>572926.80000000005</v>
      </c>
      <c r="V141" s="19">
        <f t="shared" si="346"/>
        <v>572926.80000000005</v>
      </c>
      <c r="W141" s="19">
        <f t="shared" si="346"/>
        <v>572926.80000000005</v>
      </c>
      <c r="X141" s="19">
        <f t="shared" si="346"/>
        <v>0</v>
      </c>
      <c r="Y141" s="19">
        <f t="shared" si="346"/>
        <v>122433.6723287671</v>
      </c>
      <c r="Z141" s="19">
        <f t="shared" si="346"/>
        <v>714507.09041095886</v>
      </c>
      <c r="AA141" s="19">
        <f>SUM(T141:Z141)</f>
        <v>8284989.1627397258</v>
      </c>
      <c r="AB141" s="19">
        <f>SUM(N127:N140)</f>
        <v>8284989.1627397258</v>
      </c>
      <c r="AC141" s="10">
        <f>AA141-AB141</f>
        <v>0</v>
      </c>
      <c r="AD141" s="10"/>
      <c r="AE141" s="10">
        <v>8024523.0838356176</v>
      </c>
      <c r="AF141" s="10">
        <f>AB141-AE141</f>
        <v>260466.07890410814</v>
      </c>
      <c r="AG141" s="10"/>
      <c r="AH141" s="10"/>
      <c r="AI141" s="10"/>
      <c r="AJ141" s="10"/>
      <c r="AK141" s="10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</row>
    <row r="142" spans="1:132" ht="24.95" customHeight="1" x14ac:dyDescent="0.25">
      <c r="A142" s="6" t="s">
        <v>12</v>
      </c>
      <c r="B142" s="7">
        <v>1</v>
      </c>
      <c r="C142" s="8" t="s">
        <v>132</v>
      </c>
      <c r="D142" s="28" t="s">
        <v>134</v>
      </c>
      <c r="E142" s="5">
        <v>1</v>
      </c>
      <c r="F142" s="11">
        <f>(((SUM(G142:J142)*12)/365))</f>
        <v>629.5134246575343</v>
      </c>
      <c r="G142" s="11">
        <f>ROUNDUP(R142,0)</f>
        <v>14729</v>
      </c>
      <c r="H142" s="11">
        <f>G142*0.1</f>
        <v>1472.9</v>
      </c>
      <c r="I142" s="11">
        <f>G142*0.1</f>
        <v>1472.9</v>
      </c>
      <c r="J142" s="11">
        <f>G142*0.1</f>
        <v>1472.9</v>
      </c>
      <c r="K142" s="11">
        <v>0</v>
      </c>
      <c r="L142" s="11">
        <f t="shared" ref="L142:L145" si="347">IF(F142="","",((F142*20)*0.3))</f>
        <v>3777.0805479452056</v>
      </c>
      <c r="M142" s="11">
        <f t="shared" ref="M142:M145" si="348">IF(B142=1,(F142*40),(((((G142+H142)*12)/365)*40)))</f>
        <v>25180.536986301373</v>
      </c>
      <c r="N142" s="18">
        <f t="shared" ref="N142:N145" si="349">((SUM(G142:K142)*12)+L142+M142)*E142</f>
        <v>258730.01753424658</v>
      </c>
      <c r="O142" s="3"/>
      <c r="P142" s="10">
        <v>14300</v>
      </c>
      <c r="Q142" s="10">
        <f>Q140</f>
        <v>0.03</v>
      </c>
      <c r="R142" s="10">
        <f t="shared" ref="R142:R145" si="350">((P142*Q142)+P142)</f>
        <v>14729</v>
      </c>
      <c r="S142" s="10"/>
      <c r="T142" s="10">
        <f>(G142*12)*E142</f>
        <v>176748</v>
      </c>
      <c r="U142" s="10">
        <f>(H142*12)*E142</f>
        <v>17674.800000000003</v>
      </c>
      <c r="V142" s="10">
        <f>(I142*12)*E142</f>
        <v>17674.800000000003</v>
      </c>
      <c r="W142" s="10">
        <f>(J142*12)*E142</f>
        <v>17674.800000000003</v>
      </c>
      <c r="X142" s="10">
        <f>(K142*12)*E142</f>
        <v>0</v>
      </c>
      <c r="Y142" s="10">
        <f>L142*E142</f>
        <v>3777.0805479452056</v>
      </c>
      <c r="Z142" s="10">
        <f>M142*E142</f>
        <v>25180.536986301373</v>
      </c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</row>
    <row r="143" spans="1:132" ht="24.95" customHeight="1" x14ac:dyDescent="0.25">
      <c r="A143" s="6" t="s">
        <v>24</v>
      </c>
      <c r="B143" s="7">
        <v>2</v>
      </c>
      <c r="C143" s="8" t="s">
        <v>132</v>
      </c>
      <c r="D143" s="28" t="s">
        <v>135</v>
      </c>
      <c r="E143" s="5">
        <v>1</v>
      </c>
      <c r="F143" s="11">
        <f t="shared" ref="F143:F145" si="351">(((SUM(G143:J143)*12)/365))</f>
        <v>443.85205479452054</v>
      </c>
      <c r="G143" s="11">
        <f t="shared" ref="G143:G145" si="352">ROUNDUP(R143,0)</f>
        <v>10385</v>
      </c>
      <c r="H143" s="11">
        <f t="shared" ref="H143:H145" si="353">G143*0.1</f>
        <v>1038.5</v>
      </c>
      <c r="I143" s="11">
        <f t="shared" ref="I143:I145" si="354">G143*0.1</f>
        <v>1038.5</v>
      </c>
      <c r="J143" s="11">
        <f t="shared" ref="J143:J145" si="355">G143*0.1</f>
        <v>1038.5</v>
      </c>
      <c r="K143" s="11">
        <v>0</v>
      </c>
      <c r="L143" s="11">
        <f t="shared" si="347"/>
        <v>2663.112328767123</v>
      </c>
      <c r="M143" s="11">
        <f t="shared" si="348"/>
        <v>15022.684931506848</v>
      </c>
      <c r="N143" s="18">
        <f t="shared" si="349"/>
        <v>179691.79726027398</v>
      </c>
      <c r="O143" s="3"/>
      <c r="P143" s="10">
        <v>10082</v>
      </c>
      <c r="Q143" s="10">
        <f>Q142</f>
        <v>0.03</v>
      </c>
      <c r="R143" s="10">
        <f t="shared" si="350"/>
        <v>10384.459999999999</v>
      </c>
      <c r="S143" s="10"/>
      <c r="T143" s="10">
        <f>(G143*12)*E143</f>
        <v>124620</v>
      </c>
      <c r="U143" s="10">
        <f>(H143*12)*E143</f>
        <v>12462</v>
      </c>
      <c r="V143" s="10">
        <f>(I143*12)*E143</f>
        <v>12462</v>
      </c>
      <c r="W143" s="10">
        <f>(J143*12)*E143</f>
        <v>12462</v>
      </c>
      <c r="X143" s="10">
        <f>(K143*12)*E143</f>
        <v>0</v>
      </c>
      <c r="Y143" s="10">
        <f>L143*E143</f>
        <v>2663.112328767123</v>
      </c>
      <c r="Z143" s="10">
        <f>M143*E143</f>
        <v>15022.684931506848</v>
      </c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</row>
    <row r="144" spans="1:132" ht="24.95" customHeight="1" x14ac:dyDescent="0.25">
      <c r="A144" s="6" t="s">
        <v>24</v>
      </c>
      <c r="B144" s="7">
        <v>2</v>
      </c>
      <c r="C144" s="8" t="s">
        <v>132</v>
      </c>
      <c r="D144" s="28" t="s">
        <v>136</v>
      </c>
      <c r="E144" s="5">
        <v>11</v>
      </c>
      <c r="F144" s="11">
        <f t="shared" si="351"/>
        <v>366.9205479452055</v>
      </c>
      <c r="G144" s="11">
        <f t="shared" si="352"/>
        <v>8585</v>
      </c>
      <c r="H144" s="11">
        <f t="shared" si="353"/>
        <v>858.5</v>
      </c>
      <c r="I144" s="11">
        <f t="shared" si="354"/>
        <v>858.5</v>
      </c>
      <c r="J144" s="11">
        <f t="shared" si="355"/>
        <v>858.5</v>
      </c>
      <c r="K144" s="11">
        <v>0</v>
      </c>
      <c r="L144" s="11">
        <f t="shared" si="347"/>
        <v>2201.523287671233</v>
      </c>
      <c r="M144" s="11">
        <f t="shared" si="348"/>
        <v>12418.849315068494</v>
      </c>
      <c r="N144" s="18">
        <f t="shared" si="349"/>
        <v>1634010.0986301368</v>
      </c>
      <c r="O144" s="3"/>
      <c r="P144" s="10">
        <v>8334</v>
      </c>
      <c r="Q144" s="10">
        <f t="shared" ref="Q144:Q145" si="356">Q143</f>
        <v>0.03</v>
      </c>
      <c r="R144" s="10">
        <f t="shared" si="350"/>
        <v>8584.02</v>
      </c>
      <c r="S144" s="10"/>
      <c r="T144" s="10">
        <f>(G144*12)*E144</f>
        <v>1133220</v>
      </c>
      <c r="U144" s="10">
        <f>(H144*12)*E144</f>
        <v>113322</v>
      </c>
      <c r="V144" s="10">
        <f>(I144*12)*E144</f>
        <v>113322</v>
      </c>
      <c r="W144" s="10">
        <f>(J144*12)*E144</f>
        <v>113322</v>
      </c>
      <c r="X144" s="10">
        <f>(K144*12)*E144</f>
        <v>0</v>
      </c>
      <c r="Y144" s="10">
        <f>L144*E144</f>
        <v>24216.756164383562</v>
      </c>
      <c r="Z144" s="10">
        <f>M144*E144</f>
        <v>136607.34246575343</v>
      </c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</row>
    <row r="145" spans="1:132" ht="24.95" customHeight="1" x14ac:dyDescent="0.25">
      <c r="A145" s="6" t="s">
        <v>24</v>
      </c>
      <c r="B145" s="7">
        <v>2</v>
      </c>
      <c r="C145" s="8" t="s">
        <v>132</v>
      </c>
      <c r="D145" s="28" t="s">
        <v>115</v>
      </c>
      <c r="E145" s="5">
        <v>2</v>
      </c>
      <c r="F145" s="11">
        <f t="shared" si="351"/>
        <v>323.32602739726025</v>
      </c>
      <c r="G145" s="11">
        <f t="shared" si="352"/>
        <v>7565</v>
      </c>
      <c r="H145" s="11">
        <f t="shared" si="353"/>
        <v>756.5</v>
      </c>
      <c r="I145" s="11">
        <f t="shared" si="354"/>
        <v>756.5</v>
      </c>
      <c r="J145" s="11">
        <f t="shared" si="355"/>
        <v>756.5</v>
      </c>
      <c r="K145" s="11">
        <v>0</v>
      </c>
      <c r="L145" s="11">
        <f t="shared" si="347"/>
        <v>1939.9561643835614</v>
      </c>
      <c r="M145" s="11">
        <f t="shared" si="348"/>
        <v>10943.342465753423</v>
      </c>
      <c r="N145" s="18">
        <f t="shared" si="349"/>
        <v>261794.59726027396</v>
      </c>
      <c r="O145" s="3"/>
      <c r="P145" s="10">
        <v>7344</v>
      </c>
      <c r="Q145" s="10">
        <f t="shared" si="356"/>
        <v>0.03</v>
      </c>
      <c r="R145" s="10">
        <f t="shared" si="350"/>
        <v>7564.32</v>
      </c>
      <c r="S145" s="10"/>
      <c r="T145" s="10">
        <f>(G145*12)*E145</f>
        <v>181560</v>
      </c>
      <c r="U145" s="10">
        <f>(H145*12)*E145</f>
        <v>18156</v>
      </c>
      <c r="V145" s="10">
        <f>(I145*12)*E145</f>
        <v>18156</v>
      </c>
      <c r="W145" s="10">
        <f>(J145*12)*E145</f>
        <v>18156</v>
      </c>
      <c r="X145" s="10">
        <f>(K145*12)*E145</f>
        <v>0</v>
      </c>
      <c r="Y145" s="10">
        <f>L145*E145</f>
        <v>3879.9123287671227</v>
      </c>
      <c r="Z145" s="10">
        <f>M145*E145</f>
        <v>21886.684931506847</v>
      </c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</row>
    <row r="146" spans="1:132" ht="24.95" customHeight="1" x14ac:dyDescent="0.25">
      <c r="A146" s="12"/>
      <c r="B146" s="13"/>
      <c r="C146" s="14" t="s">
        <v>137</v>
      </c>
      <c r="D146" s="56" t="s">
        <v>138</v>
      </c>
      <c r="E146" s="30"/>
      <c r="F146" s="30"/>
      <c r="G146" s="30"/>
      <c r="H146" s="30"/>
      <c r="I146" s="30"/>
      <c r="J146" s="30"/>
      <c r="K146" s="30"/>
      <c r="L146" s="30"/>
      <c r="M146" s="30"/>
      <c r="N146" s="31"/>
      <c r="O146" s="3"/>
      <c r="P146" s="10"/>
      <c r="Q146" s="10"/>
      <c r="R146" s="10"/>
      <c r="S146" s="10"/>
      <c r="T146" s="26">
        <f>SUM(T142:T145)</f>
        <v>1616148</v>
      </c>
      <c r="U146" s="26">
        <f t="shared" ref="U146:Z146" si="357">SUM(U142:U145)</f>
        <v>161614.79999999999</v>
      </c>
      <c r="V146" s="26">
        <f t="shared" si="357"/>
        <v>161614.79999999999</v>
      </c>
      <c r="W146" s="26">
        <f t="shared" si="357"/>
        <v>161614.79999999999</v>
      </c>
      <c r="X146" s="26">
        <f t="shared" si="357"/>
        <v>0</v>
      </c>
      <c r="Y146" s="26">
        <f t="shared" si="357"/>
        <v>34536.861369863014</v>
      </c>
      <c r="Z146" s="26">
        <f t="shared" si="357"/>
        <v>198697.2493150685</v>
      </c>
      <c r="AA146" s="19">
        <f>SUM(T146:Z146)</f>
        <v>2334226.5106849317</v>
      </c>
      <c r="AB146" s="26">
        <f>SUM(N142:N145)</f>
        <v>2334226.5106849312</v>
      </c>
      <c r="AC146" s="10">
        <f>AA146-AB146</f>
        <v>0</v>
      </c>
      <c r="AD146" s="10"/>
      <c r="AE146" s="10">
        <v>2031345.544109589</v>
      </c>
      <c r="AF146" s="10"/>
      <c r="AG146" s="10"/>
      <c r="AH146" s="10"/>
      <c r="AI146" s="10"/>
      <c r="AJ146" s="10"/>
      <c r="AK146" s="10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</row>
    <row r="147" spans="1:132" ht="24.95" customHeight="1" x14ac:dyDescent="0.25">
      <c r="A147" s="6" t="s">
        <v>12</v>
      </c>
      <c r="B147" s="7">
        <v>1</v>
      </c>
      <c r="C147" s="8" t="s">
        <v>137</v>
      </c>
      <c r="D147" s="28" t="s">
        <v>139</v>
      </c>
      <c r="E147" s="5">
        <v>1</v>
      </c>
      <c r="F147" s="11">
        <f>(((SUM(G147:J147)*12)/365))</f>
        <v>601.56164383561645</v>
      </c>
      <c r="G147" s="11">
        <f>ROUNDUP(R147,0)</f>
        <v>14075</v>
      </c>
      <c r="H147" s="11">
        <f>G147*0.1</f>
        <v>1407.5</v>
      </c>
      <c r="I147" s="11">
        <f>G147*0.1</f>
        <v>1407.5</v>
      </c>
      <c r="J147" s="11">
        <f>G147*0.1</f>
        <v>1407.5</v>
      </c>
      <c r="K147" s="11">
        <v>0</v>
      </c>
      <c r="L147" s="11">
        <f t="shared" ref="L147" si="358">IF(F147="","",((F147*20)*0.3))</f>
        <v>3609.3698630136987</v>
      </c>
      <c r="M147" s="11">
        <f t="shared" ref="M147" si="359">IF(B147=1,(F147*40),(((((G147+H147)*12)/365)*40)))</f>
        <v>24062.465753424658</v>
      </c>
      <c r="N147" s="18">
        <f t="shared" ref="N147" si="360">((SUM(G147:K147)*12)+L147+M147)*E147</f>
        <v>247241.83561643836</v>
      </c>
      <c r="O147" s="3"/>
      <c r="P147" s="10">
        <v>13665</v>
      </c>
      <c r="Q147" s="10">
        <f>Q145</f>
        <v>0.03</v>
      </c>
      <c r="R147" s="10">
        <f t="shared" ref="R147" si="361">((P147*Q147)+P147)</f>
        <v>14074.95</v>
      </c>
      <c r="S147" s="10"/>
      <c r="T147" s="10">
        <f t="shared" ref="T147:T152" si="362">(G147*12)*E147</f>
        <v>168900</v>
      </c>
      <c r="U147" s="10">
        <f t="shared" ref="U147:U152" si="363">(H147*12)*E147</f>
        <v>16890</v>
      </c>
      <c r="V147" s="10">
        <f t="shared" ref="V147:V152" si="364">(I147*12)*E147</f>
        <v>16890</v>
      </c>
      <c r="W147" s="10">
        <f t="shared" ref="W147:W152" si="365">(J147*12)*E147</f>
        <v>16890</v>
      </c>
      <c r="X147" s="10">
        <f t="shared" ref="X147:X152" si="366">(K147*12)*E147</f>
        <v>0</v>
      </c>
      <c r="Y147" s="10">
        <f t="shared" ref="Y147:Y152" si="367">L147*E147</f>
        <v>3609.3698630136987</v>
      </c>
      <c r="Z147" s="10">
        <f t="shared" ref="Z147:Z152" si="368">M147*E147</f>
        <v>24062.465753424658</v>
      </c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</row>
    <row r="148" spans="1:132" ht="24.95" customHeight="1" x14ac:dyDescent="0.25">
      <c r="A148" s="6" t="s">
        <v>12</v>
      </c>
      <c r="B148" s="7">
        <v>1</v>
      </c>
      <c r="C148" s="8" t="s">
        <v>137</v>
      </c>
      <c r="D148" s="28" t="s">
        <v>140</v>
      </c>
      <c r="E148" s="5">
        <v>1</v>
      </c>
      <c r="F148" s="11">
        <f t="shared" ref="F148:F151" si="369">(((SUM(G148:J148)*12)/365))</f>
        <v>484.24109589041097</v>
      </c>
      <c r="G148" s="11">
        <f t="shared" ref="G148:G152" si="370">ROUNDUP(R148,0)</f>
        <v>11330</v>
      </c>
      <c r="H148" s="11">
        <f t="shared" ref="H148:H152" si="371">G148*0.1</f>
        <v>1133</v>
      </c>
      <c r="I148" s="11">
        <f t="shared" ref="I148:I152" si="372">G148*0.1</f>
        <v>1133</v>
      </c>
      <c r="J148" s="11">
        <f t="shared" ref="J148:J152" si="373">G148*0.1</f>
        <v>1133</v>
      </c>
      <c r="K148" s="11">
        <v>0</v>
      </c>
      <c r="L148" s="11">
        <f t="shared" ref="L148:L152" si="374">IF(F148="","",((F148*20)*0.3))</f>
        <v>2905.4465753424661</v>
      </c>
      <c r="M148" s="11">
        <f t="shared" ref="M148:M152" si="375">IF(B148=1,(F148*40),(((((G148+H148)*12)/365)*40)))</f>
        <v>19369.64383561644</v>
      </c>
      <c r="N148" s="18">
        <f t="shared" ref="N148:N152" si="376">((SUM(G148:K148)*12)+L148+M148)*E148</f>
        <v>199023.09041095892</v>
      </c>
      <c r="O148" s="3"/>
      <c r="P148" s="10">
        <v>11000</v>
      </c>
      <c r="Q148" s="10">
        <f>Q147</f>
        <v>0.03</v>
      </c>
      <c r="R148" s="10">
        <f t="shared" ref="R148:R152" si="377">((P148*Q148)+P148)</f>
        <v>11330</v>
      </c>
      <c r="S148" s="10"/>
      <c r="T148" s="10">
        <f t="shared" si="362"/>
        <v>135960</v>
      </c>
      <c r="U148" s="10">
        <f t="shared" si="363"/>
        <v>13596</v>
      </c>
      <c r="V148" s="10">
        <f t="shared" si="364"/>
        <v>13596</v>
      </c>
      <c r="W148" s="10">
        <f t="shared" si="365"/>
        <v>13596</v>
      </c>
      <c r="X148" s="10">
        <f t="shared" si="366"/>
        <v>0</v>
      </c>
      <c r="Y148" s="10">
        <f t="shared" si="367"/>
        <v>2905.4465753424661</v>
      </c>
      <c r="Z148" s="10">
        <f t="shared" si="368"/>
        <v>19369.64383561644</v>
      </c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</row>
    <row r="149" spans="1:132" ht="24.95" customHeight="1" x14ac:dyDescent="0.25">
      <c r="A149" s="6" t="s">
        <v>12</v>
      </c>
      <c r="B149" s="7">
        <v>1</v>
      </c>
      <c r="C149" s="8" t="s">
        <v>137</v>
      </c>
      <c r="D149" s="28" t="s">
        <v>141</v>
      </c>
      <c r="E149" s="5">
        <v>2</v>
      </c>
      <c r="F149" s="11">
        <f t="shared" si="369"/>
        <v>394.61589041095885</v>
      </c>
      <c r="G149" s="11">
        <f t="shared" si="370"/>
        <v>9233</v>
      </c>
      <c r="H149" s="11">
        <f t="shared" si="371"/>
        <v>923.30000000000007</v>
      </c>
      <c r="I149" s="11">
        <f t="shared" si="372"/>
        <v>923.30000000000007</v>
      </c>
      <c r="J149" s="11">
        <f t="shared" si="373"/>
        <v>923.30000000000007</v>
      </c>
      <c r="K149" s="11">
        <v>0</v>
      </c>
      <c r="L149" s="11">
        <f t="shared" si="374"/>
        <v>2367.6953424657531</v>
      </c>
      <c r="M149" s="11">
        <f t="shared" si="375"/>
        <v>15784.635616438354</v>
      </c>
      <c r="N149" s="18">
        <f t="shared" si="376"/>
        <v>324374.26191780815</v>
      </c>
      <c r="O149" s="27"/>
      <c r="P149" s="10">
        <v>8964</v>
      </c>
      <c r="Q149" s="10">
        <f t="shared" ref="Q149:Q152" si="378">Q148</f>
        <v>0.03</v>
      </c>
      <c r="R149" s="10">
        <f t="shared" si="377"/>
        <v>9232.92</v>
      </c>
      <c r="S149" s="10"/>
      <c r="T149" s="10">
        <f t="shared" si="362"/>
        <v>221592</v>
      </c>
      <c r="U149" s="10">
        <f t="shared" si="363"/>
        <v>22159.200000000001</v>
      </c>
      <c r="V149" s="10">
        <f t="shared" si="364"/>
        <v>22159.200000000001</v>
      </c>
      <c r="W149" s="10">
        <f t="shared" si="365"/>
        <v>22159.200000000001</v>
      </c>
      <c r="X149" s="10">
        <f t="shared" si="366"/>
        <v>0</v>
      </c>
      <c r="Y149" s="10">
        <f t="shared" si="367"/>
        <v>4735.3906849315063</v>
      </c>
      <c r="Z149" s="10">
        <f t="shared" si="368"/>
        <v>31569.271232876708</v>
      </c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</row>
    <row r="150" spans="1:132" ht="24.95" customHeight="1" x14ac:dyDescent="0.25">
      <c r="A150" s="6" t="s">
        <v>12</v>
      </c>
      <c r="B150" s="7">
        <v>1</v>
      </c>
      <c r="C150" s="8" t="s">
        <v>137</v>
      </c>
      <c r="D150" s="28" t="s">
        <v>142</v>
      </c>
      <c r="E150" s="5">
        <v>2</v>
      </c>
      <c r="F150" s="11">
        <f t="shared" si="369"/>
        <v>394.61589041095885</v>
      </c>
      <c r="G150" s="11">
        <f t="shared" si="370"/>
        <v>9233</v>
      </c>
      <c r="H150" s="11">
        <f t="shared" si="371"/>
        <v>923.30000000000007</v>
      </c>
      <c r="I150" s="11">
        <f t="shared" si="372"/>
        <v>923.30000000000007</v>
      </c>
      <c r="J150" s="11">
        <f t="shared" si="373"/>
        <v>923.30000000000007</v>
      </c>
      <c r="K150" s="11">
        <v>0</v>
      </c>
      <c r="L150" s="11">
        <f t="shared" si="374"/>
        <v>2367.6953424657531</v>
      </c>
      <c r="M150" s="11">
        <f t="shared" si="375"/>
        <v>15784.635616438354</v>
      </c>
      <c r="N150" s="18">
        <f t="shared" si="376"/>
        <v>324374.26191780815</v>
      </c>
      <c r="O150" s="3"/>
      <c r="P150" s="10">
        <v>8964</v>
      </c>
      <c r="Q150" s="10">
        <f t="shared" si="378"/>
        <v>0.03</v>
      </c>
      <c r="R150" s="10">
        <f t="shared" si="377"/>
        <v>9232.92</v>
      </c>
      <c r="S150" s="10"/>
      <c r="T150" s="10">
        <f t="shared" si="362"/>
        <v>221592</v>
      </c>
      <c r="U150" s="10">
        <f t="shared" si="363"/>
        <v>22159.200000000001</v>
      </c>
      <c r="V150" s="10">
        <f t="shared" si="364"/>
        <v>22159.200000000001</v>
      </c>
      <c r="W150" s="10">
        <f t="shared" si="365"/>
        <v>22159.200000000001</v>
      </c>
      <c r="X150" s="10">
        <f t="shared" si="366"/>
        <v>0</v>
      </c>
      <c r="Y150" s="10">
        <f t="shared" si="367"/>
        <v>4735.3906849315063</v>
      </c>
      <c r="Z150" s="10">
        <f t="shared" si="368"/>
        <v>31569.271232876708</v>
      </c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</row>
    <row r="151" spans="1:132" ht="24.95" customHeight="1" x14ac:dyDescent="0.25">
      <c r="A151" s="6" t="s">
        <v>12</v>
      </c>
      <c r="B151" s="7">
        <v>1</v>
      </c>
      <c r="C151" s="8" t="s">
        <v>137</v>
      </c>
      <c r="D151" s="28" t="s">
        <v>143</v>
      </c>
      <c r="E151" s="5">
        <v>2</v>
      </c>
      <c r="F151" s="11">
        <f t="shared" si="369"/>
        <v>357.56054794520549</v>
      </c>
      <c r="G151" s="11">
        <f t="shared" si="370"/>
        <v>8366</v>
      </c>
      <c r="H151" s="11">
        <f t="shared" si="371"/>
        <v>836.6</v>
      </c>
      <c r="I151" s="11">
        <f t="shared" si="372"/>
        <v>836.6</v>
      </c>
      <c r="J151" s="11">
        <f t="shared" si="373"/>
        <v>836.6</v>
      </c>
      <c r="K151" s="11">
        <v>0</v>
      </c>
      <c r="L151" s="11">
        <f t="shared" si="374"/>
        <v>2145.3632876712331</v>
      </c>
      <c r="M151" s="11">
        <f t="shared" si="375"/>
        <v>14302.42191780822</v>
      </c>
      <c r="N151" s="18">
        <f t="shared" si="376"/>
        <v>293914.77041095891</v>
      </c>
      <c r="O151" s="3"/>
      <c r="P151" s="10">
        <v>8122</v>
      </c>
      <c r="Q151" s="10">
        <f t="shared" si="378"/>
        <v>0.03</v>
      </c>
      <c r="R151" s="10">
        <f t="shared" si="377"/>
        <v>8365.66</v>
      </c>
      <c r="S151" s="10"/>
      <c r="T151" s="10">
        <f t="shared" si="362"/>
        <v>200784</v>
      </c>
      <c r="U151" s="10">
        <f t="shared" si="363"/>
        <v>20078.400000000001</v>
      </c>
      <c r="V151" s="10">
        <f t="shared" si="364"/>
        <v>20078.400000000001</v>
      </c>
      <c r="W151" s="10">
        <f t="shared" si="365"/>
        <v>20078.400000000001</v>
      </c>
      <c r="X151" s="10">
        <f t="shared" si="366"/>
        <v>0</v>
      </c>
      <c r="Y151" s="10">
        <f t="shared" si="367"/>
        <v>4290.7265753424663</v>
      </c>
      <c r="Z151" s="10">
        <f t="shared" si="368"/>
        <v>28604.843835616441</v>
      </c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</row>
    <row r="152" spans="1:132" ht="24.95" customHeight="1" x14ac:dyDescent="0.25">
      <c r="A152" s="6" t="s">
        <v>24</v>
      </c>
      <c r="B152" s="7">
        <v>2</v>
      </c>
      <c r="C152" s="8" t="s">
        <v>137</v>
      </c>
      <c r="D152" s="28" t="s">
        <v>80</v>
      </c>
      <c r="E152" s="5">
        <v>1</v>
      </c>
      <c r="F152" s="11">
        <f t="shared" ref="F152" si="379">(((SUM(G152:J152)*12)/365))</f>
        <v>370.8953424657534</v>
      </c>
      <c r="G152" s="11">
        <f t="shared" si="370"/>
        <v>8678</v>
      </c>
      <c r="H152" s="11">
        <f t="shared" si="371"/>
        <v>867.80000000000007</v>
      </c>
      <c r="I152" s="11">
        <f t="shared" si="372"/>
        <v>867.80000000000007</v>
      </c>
      <c r="J152" s="11">
        <f t="shared" si="373"/>
        <v>867.80000000000007</v>
      </c>
      <c r="K152" s="11">
        <v>0</v>
      </c>
      <c r="L152" s="11">
        <f t="shared" si="374"/>
        <v>2225.3720547945204</v>
      </c>
      <c r="M152" s="11">
        <f t="shared" si="375"/>
        <v>12553.380821917808</v>
      </c>
      <c r="N152" s="18">
        <f t="shared" si="376"/>
        <v>150155.55287671232</v>
      </c>
      <c r="O152" s="3"/>
      <c r="P152" s="10">
        <v>8425</v>
      </c>
      <c r="Q152" s="10">
        <f t="shared" si="378"/>
        <v>0.03</v>
      </c>
      <c r="R152" s="10">
        <f t="shared" si="377"/>
        <v>8677.75</v>
      </c>
      <c r="S152" s="10"/>
      <c r="T152" s="10">
        <f t="shared" si="362"/>
        <v>104136</v>
      </c>
      <c r="U152" s="10">
        <f t="shared" si="363"/>
        <v>10413.6</v>
      </c>
      <c r="V152" s="10">
        <f t="shared" si="364"/>
        <v>10413.6</v>
      </c>
      <c r="W152" s="10">
        <f t="shared" si="365"/>
        <v>10413.6</v>
      </c>
      <c r="X152" s="10">
        <f t="shared" si="366"/>
        <v>0</v>
      </c>
      <c r="Y152" s="10">
        <f t="shared" si="367"/>
        <v>2225.3720547945204</v>
      </c>
      <c r="Z152" s="10">
        <f t="shared" si="368"/>
        <v>12553.380821917808</v>
      </c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</row>
    <row r="153" spans="1:132" ht="24.95" customHeight="1" x14ac:dyDescent="0.25">
      <c r="A153" s="12"/>
      <c r="B153" s="13"/>
      <c r="C153" s="14" t="s">
        <v>144</v>
      </c>
      <c r="D153" s="56" t="s">
        <v>145</v>
      </c>
      <c r="E153" s="30"/>
      <c r="F153" s="30"/>
      <c r="G153" s="30"/>
      <c r="H153" s="30"/>
      <c r="I153" s="30"/>
      <c r="J153" s="30"/>
      <c r="K153" s="30"/>
      <c r="L153" s="30"/>
      <c r="M153" s="30"/>
      <c r="N153" s="31"/>
      <c r="O153" s="3"/>
      <c r="P153" s="10"/>
      <c r="Q153" s="10"/>
      <c r="R153" s="10"/>
      <c r="S153" s="10"/>
      <c r="T153" s="26">
        <f>SUM(T147:T152)</f>
        <v>1052964</v>
      </c>
      <c r="U153" s="26">
        <f t="shared" ref="U153:Z153" si="380">SUM(U147:U152)</f>
        <v>105296.4</v>
      </c>
      <c r="V153" s="26">
        <f t="shared" si="380"/>
        <v>105296.4</v>
      </c>
      <c r="W153" s="26">
        <f t="shared" si="380"/>
        <v>105296.4</v>
      </c>
      <c r="X153" s="26">
        <f t="shared" si="380"/>
        <v>0</v>
      </c>
      <c r="Y153" s="26">
        <f t="shared" si="380"/>
        <v>22501.696438356164</v>
      </c>
      <c r="Z153" s="26">
        <f t="shared" si="380"/>
        <v>147728.87671232878</v>
      </c>
      <c r="AA153" s="19">
        <f>SUM(T153:Z153)</f>
        <v>1539083.7731506845</v>
      </c>
      <c r="AB153" s="19">
        <f>SUM(N147:N152)</f>
        <v>1539083.7731506848</v>
      </c>
      <c r="AC153" s="26">
        <f>AA153-AB153</f>
        <v>0</v>
      </c>
      <c r="AD153" s="10"/>
      <c r="AE153" s="10">
        <v>1494233.9835616439</v>
      </c>
      <c r="AF153" s="10"/>
      <c r="AG153" s="10"/>
      <c r="AH153" s="10"/>
      <c r="AI153" s="10"/>
      <c r="AJ153" s="10"/>
      <c r="AK153" s="10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</row>
    <row r="154" spans="1:132" ht="24.95" customHeight="1" x14ac:dyDescent="0.25">
      <c r="A154" s="6" t="s">
        <v>12</v>
      </c>
      <c r="B154" s="7">
        <v>1</v>
      </c>
      <c r="C154" s="8" t="s">
        <v>144</v>
      </c>
      <c r="D154" s="28" t="s">
        <v>146</v>
      </c>
      <c r="E154" s="5">
        <v>1</v>
      </c>
      <c r="F154" s="11">
        <f>(((SUM(G154:J154)*12)/365))</f>
        <v>1320.6575342465753</v>
      </c>
      <c r="G154" s="11">
        <f>ROUNDUP(R154,0)</f>
        <v>30900</v>
      </c>
      <c r="H154" s="11">
        <f>G154*0.1</f>
        <v>3090</v>
      </c>
      <c r="I154" s="11">
        <f>G154*0.1</f>
        <v>3090</v>
      </c>
      <c r="J154" s="11">
        <f>G154*0.1</f>
        <v>3090</v>
      </c>
      <c r="K154" s="11">
        <v>0</v>
      </c>
      <c r="L154" s="11">
        <f t="shared" ref="L154:L156" si="381">IF(F154="","",((F154*20)*0.3))</f>
        <v>7923.945205479451</v>
      </c>
      <c r="M154" s="11">
        <f t="shared" ref="M154:M156" si="382">IF(B154=1,(F154*40),(((((G154+H154)*12)/365)*40)))</f>
        <v>52826.301369863009</v>
      </c>
      <c r="N154" s="18">
        <f t="shared" ref="N154:N156" si="383">((SUM(G154:K154)*12)+L154+M154)*E154</f>
        <v>542790.24657534249</v>
      </c>
      <c r="O154" s="3"/>
      <c r="P154" s="10">
        <v>30000</v>
      </c>
      <c r="Q154" s="10">
        <f>Q152</f>
        <v>0.03</v>
      </c>
      <c r="R154" s="10">
        <f t="shared" ref="R154:R156" si="384">((P154*Q154)+P154)</f>
        <v>30900</v>
      </c>
      <c r="S154" s="10"/>
      <c r="T154" s="10">
        <f t="shared" ref="T154:T172" si="385">(G154*12)*E154</f>
        <v>370800</v>
      </c>
      <c r="U154" s="10">
        <f t="shared" ref="U154:U172" si="386">(H154*12)*E154</f>
        <v>37080</v>
      </c>
      <c r="V154" s="10">
        <f t="shared" ref="V154:V172" si="387">(I154*12)*E154</f>
        <v>37080</v>
      </c>
      <c r="W154" s="10">
        <f t="shared" ref="W154:W172" si="388">(J154*12)*E154</f>
        <v>37080</v>
      </c>
      <c r="X154" s="10">
        <f t="shared" ref="X154:X172" si="389">(K154*12)*E154</f>
        <v>0</v>
      </c>
      <c r="Y154" s="10">
        <f t="shared" ref="Y154:Y172" si="390">L154*E154</f>
        <v>7923.945205479451</v>
      </c>
      <c r="Z154" s="10">
        <f t="shared" ref="Z154:Z172" si="391">M154*E154</f>
        <v>52826.301369863009</v>
      </c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</row>
    <row r="155" spans="1:132" ht="24.95" customHeight="1" x14ac:dyDescent="0.25">
      <c r="A155" s="6" t="s">
        <v>12</v>
      </c>
      <c r="B155" s="7">
        <v>1</v>
      </c>
      <c r="C155" s="8" t="s">
        <v>144</v>
      </c>
      <c r="D155" s="28" t="s">
        <v>147</v>
      </c>
      <c r="E155" s="5">
        <v>1</v>
      </c>
      <c r="F155" s="11">
        <f t="shared" ref="F155" si="392">(((SUM(G155:J155)*12)/365))</f>
        <v>533.77643835616436</v>
      </c>
      <c r="G155" s="11">
        <f t="shared" ref="G155:G156" si="393">ROUNDUP(R155,0)</f>
        <v>12489</v>
      </c>
      <c r="H155" s="11">
        <f t="shared" ref="H155:H172" si="394">G155*0.1</f>
        <v>1248.9000000000001</v>
      </c>
      <c r="I155" s="11">
        <f t="shared" ref="I155:I156" si="395">G155*0.1</f>
        <v>1248.9000000000001</v>
      </c>
      <c r="J155" s="11">
        <f t="shared" ref="J155:J156" si="396">G155*0.1</f>
        <v>1248.9000000000001</v>
      </c>
      <c r="K155" s="11">
        <v>0</v>
      </c>
      <c r="L155" s="11">
        <f t="shared" si="381"/>
        <v>3202.6586301369862</v>
      </c>
      <c r="M155" s="11">
        <f t="shared" si="382"/>
        <v>21351.057534246575</v>
      </c>
      <c r="N155" s="18">
        <f t="shared" si="383"/>
        <v>219382.11616438354</v>
      </c>
      <c r="O155" s="3"/>
      <c r="P155" s="10">
        <v>12125</v>
      </c>
      <c r="Q155" s="10">
        <f>Q154</f>
        <v>0.03</v>
      </c>
      <c r="R155" s="10">
        <f t="shared" si="384"/>
        <v>12488.75</v>
      </c>
      <c r="S155" s="10"/>
      <c r="T155" s="10">
        <f t="shared" si="385"/>
        <v>149868</v>
      </c>
      <c r="U155" s="10">
        <f t="shared" si="386"/>
        <v>14986.800000000001</v>
      </c>
      <c r="V155" s="10">
        <f t="shared" si="387"/>
        <v>14986.800000000001</v>
      </c>
      <c r="W155" s="10">
        <f t="shared" si="388"/>
        <v>14986.800000000001</v>
      </c>
      <c r="X155" s="10">
        <f t="shared" si="389"/>
        <v>0</v>
      </c>
      <c r="Y155" s="10">
        <f t="shared" si="390"/>
        <v>3202.6586301369862</v>
      </c>
      <c r="Z155" s="10">
        <f t="shared" si="391"/>
        <v>21351.057534246575</v>
      </c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</row>
    <row r="156" spans="1:132" ht="24.95" customHeight="1" x14ac:dyDescent="0.25">
      <c r="A156" s="6" t="s">
        <v>24</v>
      </c>
      <c r="B156" s="7">
        <v>2</v>
      </c>
      <c r="C156" s="8" t="s">
        <v>144</v>
      </c>
      <c r="D156" s="28" t="s">
        <v>148</v>
      </c>
      <c r="E156" s="5">
        <v>5</v>
      </c>
      <c r="F156" s="11">
        <f t="shared" ref="F156" si="397">(((SUM(G156:J156)*12)/365))</f>
        <v>278.91945205479453</v>
      </c>
      <c r="G156" s="11">
        <f t="shared" si="393"/>
        <v>6526</v>
      </c>
      <c r="H156" s="11">
        <f t="shared" si="394"/>
        <v>652.6</v>
      </c>
      <c r="I156" s="11">
        <f t="shared" si="395"/>
        <v>652.6</v>
      </c>
      <c r="J156" s="11">
        <f t="shared" si="396"/>
        <v>652.6</v>
      </c>
      <c r="K156" s="11">
        <v>0</v>
      </c>
      <c r="L156" s="11">
        <f t="shared" si="381"/>
        <v>1673.516712328767</v>
      </c>
      <c r="M156" s="11">
        <f t="shared" si="382"/>
        <v>9440.3506849315072</v>
      </c>
      <c r="N156" s="18">
        <f t="shared" si="383"/>
        <v>564597.33698630135</v>
      </c>
      <c r="O156" s="3"/>
      <c r="P156" s="10">
        <v>6335</v>
      </c>
      <c r="Q156" s="10">
        <f t="shared" ref="Q156:Q172" si="398">Q155</f>
        <v>0.03</v>
      </c>
      <c r="R156" s="10">
        <f t="shared" si="384"/>
        <v>6525.05</v>
      </c>
      <c r="S156" s="10"/>
      <c r="T156" s="10">
        <f t="shared" si="385"/>
        <v>391560</v>
      </c>
      <c r="U156" s="10">
        <f t="shared" si="386"/>
        <v>39156</v>
      </c>
      <c r="V156" s="10">
        <f t="shared" si="387"/>
        <v>39156</v>
      </c>
      <c r="W156" s="10">
        <f t="shared" si="388"/>
        <v>39156</v>
      </c>
      <c r="X156" s="10">
        <f t="shared" si="389"/>
        <v>0</v>
      </c>
      <c r="Y156" s="10">
        <f t="shared" si="390"/>
        <v>8367.5835616438344</v>
      </c>
      <c r="Z156" s="10">
        <f t="shared" si="391"/>
        <v>47201.753424657538</v>
      </c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</row>
    <row r="157" spans="1:132" ht="24.95" customHeight="1" x14ac:dyDescent="0.25">
      <c r="A157" s="6" t="s">
        <v>24</v>
      </c>
      <c r="B157" s="7">
        <v>2</v>
      </c>
      <c r="C157" s="8" t="s">
        <v>144</v>
      </c>
      <c r="D157" s="28" t="s">
        <v>115</v>
      </c>
      <c r="E157" s="5">
        <v>4</v>
      </c>
      <c r="F157" s="11">
        <f t="shared" ref="F157:F172" si="399">(((SUM(G157:J157)*12)/365))</f>
        <v>323.32602739726025</v>
      </c>
      <c r="G157" s="11">
        <f t="shared" ref="G157:G172" si="400">ROUNDUP(R157,0)</f>
        <v>7565</v>
      </c>
      <c r="H157" s="11">
        <f t="shared" si="394"/>
        <v>756.5</v>
      </c>
      <c r="I157" s="11">
        <f t="shared" ref="I157:I172" si="401">G157*0.1</f>
        <v>756.5</v>
      </c>
      <c r="J157" s="11">
        <f t="shared" ref="J157:J172" si="402">G157*0.1</f>
        <v>756.5</v>
      </c>
      <c r="K157" s="11">
        <v>0</v>
      </c>
      <c r="L157" s="11">
        <f t="shared" ref="L157:L172" si="403">IF(F157="","",((F157*20)*0.3))</f>
        <v>1939.9561643835614</v>
      </c>
      <c r="M157" s="11">
        <f t="shared" ref="M157:M172" si="404">IF(B157=1,(F157*40),(((((G157+H157)*12)/365)*40)))</f>
        <v>10943.342465753423</v>
      </c>
      <c r="N157" s="18">
        <f t="shared" ref="N157:N172" si="405">((SUM(G157:K157)*12)+L157+M157)*E157</f>
        <v>523589.19452054793</v>
      </c>
      <c r="O157" s="3"/>
      <c r="P157" s="10">
        <v>7344</v>
      </c>
      <c r="Q157" s="10">
        <f t="shared" si="398"/>
        <v>0.03</v>
      </c>
      <c r="R157" s="10">
        <f t="shared" ref="R157:R172" si="406">((P157*Q157)+P157)</f>
        <v>7564.32</v>
      </c>
      <c r="S157" s="10"/>
      <c r="T157" s="10">
        <f t="shared" si="385"/>
        <v>363120</v>
      </c>
      <c r="U157" s="10">
        <f t="shared" si="386"/>
        <v>36312</v>
      </c>
      <c r="V157" s="10">
        <f t="shared" si="387"/>
        <v>36312</v>
      </c>
      <c r="W157" s="10">
        <f t="shared" si="388"/>
        <v>36312</v>
      </c>
      <c r="X157" s="10">
        <f t="shared" si="389"/>
        <v>0</v>
      </c>
      <c r="Y157" s="10">
        <f t="shared" si="390"/>
        <v>7759.8246575342455</v>
      </c>
      <c r="Z157" s="10">
        <f t="shared" si="391"/>
        <v>43773.369863013693</v>
      </c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</row>
    <row r="158" spans="1:132" ht="24.95" customHeight="1" x14ac:dyDescent="0.25">
      <c r="A158" s="6" t="s">
        <v>24</v>
      </c>
      <c r="B158" s="7">
        <v>2</v>
      </c>
      <c r="C158" s="8" t="s">
        <v>144</v>
      </c>
      <c r="D158" s="28" t="s">
        <v>149</v>
      </c>
      <c r="E158" s="5">
        <v>1</v>
      </c>
      <c r="F158" s="273">
        <f t="shared" si="399"/>
        <v>278.91945205479453</v>
      </c>
      <c r="G158" s="11">
        <f t="shared" si="400"/>
        <v>6526</v>
      </c>
      <c r="H158" s="11">
        <f t="shared" si="394"/>
        <v>652.6</v>
      </c>
      <c r="I158" s="11">
        <f t="shared" si="401"/>
        <v>652.6</v>
      </c>
      <c r="J158" s="11">
        <f t="shared" si="402"/>
        <v>652.6</v>
      </c>
      <c r="K158" s="11">
        <v>0</v>
      </c>
      <c r="L158" s="11">
        <f t="shared" si="403"/>
        <v>1673.516712328767</v>
      </c>
      <c r="M158" s="11">
        <f t="shared" si="404"/>
        <v>9440.3506849315072</v>
      </c>
      <c r="N158" s="18">
        <f t="shared" si="405"/>
        <v>112919.46739726028</v>
      </c>
      <c r="O158" s="3"/>
      <c r="P158" s="10">
        <v>6335</v>
      </c>
      <c r="Q158" s="10">
        <f t="shared" si="398"/>
        <v>0.03</v>
      </c>
      <c r="R158" s="10">
        <f t="shared" si="406"/>
        <v>6525.05</v>
      </c>
      <c r="S158" s="10"/>
      <c r="T158" s="10">
        <f t="shared" si="385"/>
        <v>78312</v>
      </c>
      <c r="U158" s="10">
        <f t="shared" si="386"/>
        <v>7831.2000000000007</v>
      </c>
      <c r="V158" s="10">
        <f t="shared" si="387"/>
        <v>7831.2000000000007</v>
      </c>
      <c r="W158" s="10">
        <f t="shared" si="388"/>
        <v>7831.2000000000007</v>
      </c>
      <c r="X158" s="10">
        <f t="shared" si="389"/>
        <v>0</v>
      </c>
      <c r="Y158" s="10">
        <f t="shared" si="390"/>
        <v>1673.516712328767</v>
      </c>
      <c r="Z158" s="10">
        <f t="shared" si="391"/>
        <v>9440.3506849315072</v>
      </c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</row>
    <row r="159" spans="1:132" ht="24.95" customHeight="1" x14ac:dyDescent="0.25">
      <c r="A159" s="6" t="s">
        <v>24</v>
      </c>
      <c r="B159" s="7">
        <v>2</v>
      </c>
      <c r="C159" s="8" t="s">
        <v>144</v>
      </c>
      <c r="D159" s="28" t="s">
        <v>41</v>
      </c>
      <c r="E159" s="5">
        <v>1</v>
      </c>
      <c r="F159" s="11">
        <f t="shared" si="399"/>
        <v>428.89315068493153</v>
      </c>
      <c r="G159" s="11">
        <f t="shared" si="400"/>
        <v>10035</v>
      </c>
      <c r="H159" s="11">
        <f t="shared" si="394"/>
        <v>1003.5</v>
      </c>
      <c r="I159" s="11">
        <f t="shared" si="401"/>
        <v>1003.5</v>
      </c>
      <c r="J159" s="11">
        <f t="shared" si="402"/>
        <v>1003.5</v>
      </c>
      <c r="K159" s="11">
        <v>0</v>
      </c>
      <c r="L159" s="11">
        <f t="shared" si="403"/>
        <v>2573.3589041095888</v>
      </c>
      <c r="M159" s="11">
        <f t="shared" si="404"/>
        <v>14516.383561643835</v>
      </c>
      <c r="N159" s="18">
        <f t="shared" si="405"/>
        <v>173635.74246575343</v>
      </c>
      <c r="O159" s="3"/>
      <c r="P159" s="10">
        <v>9742</v>
      </c>
      <c r="Q159" s="10">
        <f t="shared" si="398"/>
        <v>0.03</v>
      </c>
      <c r="R159" s="10">
        <f t="shared" si="406"/>
        <v>10034.26</v>
      </c>
      <c r="S159" s="10"/>
      <c r="T159" s="10">
        <f t="shared" si="385"/>
        <v>120420</v>
      </c>
      <c r="U159" s="10">
        <f t="shared" si="386"/>
        <v>12042</v>
      </c>
      <c r="V159" s="10">
        <f t="shared" si="387"/>
        <v>12042</v>
      </c>
      <c r="W159" s="10">
        <f t="shared" si="388"/>
        <v>12042</v>
      </c>
      <c r="X159" s="10">
        <f t="shared" si="389"/>
        <v>0</v>
      </c>
      <c r="Y159" s="10">
        <f t="shared" si="390"/>
        <v>2573.3589041095888</v>
      </c>
      <c r="Z159" s="10">
        <f t="shared" si="391"/>
        <v>14516.383561643835</v>
      </c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</row>
    <row r="160" spans="1:132" ht="24.95" customHeight="1" x14ac:dyDescent="0.25">
      <c r="A160" s="6" t="s">
        <v>24</v>
      </c>
      <c r="B160" s="7">
        <v>2</v>
      </c>
      <c r="C160" s="8" t="s">
        <v>144</v>
      </c>
      <c r="D160" s="28" t="s">
        <v>150</v>
      </c>
      <c r="E160" s="5">
        <v>2</v>
      </c>
      <c r="F160" s="11">
        <f t="shared" si="399"/>
        <v>497.83232876712327</v>
      </c>
      <c r="G160" s="11">
        <f t="shared" si="400"/>
        <v>11648</v>
      </c>
      <c r="H160" s="11">
        <f t="shared" si="394"/>
        <v>1164.8</v>
      </c>
      <c r="I160" s="11">
        <f t="shared" si="401"/>
        <v>1164.8</v>
      </c>
      <c r="J160" s="11">
        <f t="shared" si="402"/>
        <v>1164.8</v>
      </c>
      <c r="K160" s="11">
        <v>0</v>
      </c>
      <c r="L160" s="11">
        <f t="shared" si="403"/>
        <v>2986.9939726027396</v>
      </c>
      <c r="M160" s="11">
        <f t="shared" si="404"/>
        <v>16849.709589041093</v>
      </c>
      <c r="N160" s="18">
        <f t="shared" si="405"/>
        <v>403091.00712328765</v>
      </c>
      <c r="O160" s="3"/>
      <c r="P160" s="10">
        <v>11308</v>
      </c>
      <c r="Q160" s="10">
        <f t="shared" si="398"/>
        <v>0.03</v>
      </c>
      <c r="R160" s="10">
        <f t="shared" si="406"/>
        <v>11647.24</v>
      </c>
      <c r="S160" s="10"/>
      <c r="T160" s="10">
        <f t="shared" si="385"/>
        <v>279552</v>
      </c>
      <c r="U160" s="10">
        <f t="shared" si="386"/>
        <v>27955.199999999997</v>
      </c>
      <c r="V160" s="10">
        <f t="shared" si="387"/>
        <v>27955.199999999997</v>
      </c>
      <c r="W160" s="10">
        <f t="shared" si="388"/>
        <v>27955.199999999997</v>
      </c>
      <c r="X160" s="10">
        <f t="shared" si="389"/>
        <v>0</v>
      </c>
      <c r="Y160" s="10">
        <f t="shared" si="390"/>
        <v>5973.9879452054793</v>
      </c>
      <c r="Z160" s="10">
        <f t="shared" si="391"/>
        <v>33699.419178082186</v>
      </c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</row>
    <row r="161" spans="1:132" ht="24.95" customHeight="1" x14ac:dyDescent="0.25">
      <c r="A161" s="6" t="s">
        <v>24</v>
      </c>
      <c r="B161" s="7">
        <v>2</v>
      </c>
      <c r="C161" s="8" t="s">
        <v>144</v>
      </c>
      <c r="D161" s="28" t="s">
        <v>151</v>
      </c>
      <c r="E161" s="5">
        <v>1</v>
      </c>
      <c r="F161" s="11">
        <f t="shared" si="399"/>
        <v>461.58904109589042</v>
      </c>
      <c r="G161" s="11">
        <f t="shared" si="400"/>
        <v>10800</v>
      </c>
      <c r="H161" s="11">
        <f t="shared" si="394"/>
        <v>1080</v>
      </c>
      <c r="I161" s="11">
        <f t="shared" si="401"/>
        <v>1080</v>
      </c>
      <c r="J161" s="11">
        <f t="shared" si="402"/>
        <v>1080</v>
      </c>
      <c r="K161" s="11">
        <v>0</v>
      </c>
      <c r="L161" s="11">
        <f t="shared" si="403"/>
        <v>2769.5342465753424</v>
      </c>
      <c r="M161" s="11">
        <f t="shared" si="404"/>
        <v>15623.013698630137</v>
      </c>
      <c r="N161" s="18">
        <f t="shared" si="405"/>
        <v>186872.54794520547</v>
      </c>
      <c r="O161" s="3"/>
      <c r="P161" s="10">
        <v>10800</v>
      </c>
      <c r="Q161" s="10">
        <v>0</v>
      </c>
      <c r="R161" s="10">
        <f t="shared" si="406"/>
        <v>10800</v>
      </c>
      <c r="S161" s="10"/>
      <c r="T161" s="10">
        <f t="shared" si="385"/>
        <v>129600</v>
      </c>
      <c r="U161" s="10">
        <f t="shared" si="386"/>
        <v>12960</v>
      </c>
      <c r="V161" s="10">
        <f t="shared" si="387"/>
        <v>12960</v>
      </c>
      <c r="W161" s="10">
        <f t="shared" si="388"/>
        <v>12960</v>
      </c>
      <c r="X161" s="10">
        <f t="shared" si="389"/>
        <v>0</v>
      </c>
      <c r="Y161" s="10">
        <f t="shared" si="390"/>
        <v>2769.5342465753424</v>
      </c>
      <c r="Z161" s="10">
        <f t="shared" si="391"/>
        <v>15623.013698630137</v>
      </c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</row>
    <row r="162" spans="1:132" ht="24.95" customHeight="1" x14ac:dyDescent="0.25">
      <c r="A162" s="6" t="s">
        <v>24</v>
      </c>
      <c r="B162" s="7">
        <v>2</v>
      </c>
      <c r="C162" s="8" t="s">
        <v>144</v>
      </c>
      <c r="D162" s="28" t="s">
        <v>152</v>
      </c>
      <c r="E162" s="5">
        <v>1</v>
      </c>
      <c r="F162" s="11">
        <f t="shared" si="399"/>
        <v>406.07013698630141</v>
      </c>
      <c r="G162" s="11">
        <f t="shared" si="400"/>
        <v>9501</v>
      </c>
      <c r="H162" s="11">
        <f t="shared" si="394"/>
        <v>950.1</v>
      </c>
      <c r="I162" s="11">
        <f t="shared" si="401"/>
        <v>950.1</v>
      </c>
      <c r="J162" s="11">
        <f t="shared" si="402"/>
        <v>950.1</v>
      </c>
      <c r="K162" s="11">
        <v>0</v>
      </c>
      <c r="L162" s="11">
        <f t="shared" si="403"/>
        <v>2436.4208219178081</v>
      </c>
      <c r="M162" s="11">
        <f t="shared" si="404"/>
        <v>13743.912328767125</v>
      </c>
      <c r="N162" s="18">
        <f t="shared" si="405"/>
        <v>164395.93315068493</v>
      </c>
      <c r="O162" s="3"/>
      <c r="P162" s="10">
        <v>9224</v>
      </c>
      <c r="Q162" s="10">
        <f>Q160</f>
        <v>0.03</v>
      </c>
      <c r="R162" s="10">
        <f t="shared" si="406"/>
        <v>9500.7199999999993</v>
      </c>
      <c r="S162" s="10"/>
      <c r="T162" s="10">
        <f t="shared" si="385"/>
        <v>114012</v>
      </c>
      <c r="U162" s="10">
        <f t="shared" si="386"/>
        <v>11401.2</v>
      </c>
      <c r="V162" s="10">
        <f t="shared" si="387"/>
        <v>11401.2</v>
      </c>
      <c r="W162" s="10">
        <f t="shared" si="388"/>
        <v>11401.2</v>
      </c>
      <c r="X162" s="10">
        <f t="shared" si="389"/>
        <v>0</v>
      </c>
      <c r="Y162" s="10">
        <f t="shared" si="390"/>
        <v>2436.4208219178081</v>
      </c>
      <c r="Z162" s="10">
        <f t="shared" si="391"/>
        <v>13743.912328767125</v>
      </c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</row>
    <row r="163" spans="1:132" ht="24.95" customHeight="1" x14ac:dyDescent="0.25">
      <c r="A163" s="6" t="s">
        <v>24</v>
      </c>
      <c r="B163" s="7">
        <v>2</v>
      </c>
      <c r="C163" s="8" t="s">
        <v>144</v>
      </c>
      <c r="D163" s="28" t="s">
        <v>153</v>
      </c>
      <c r="E163" s="5">
        <v>1</v>
      </c>
      <c r="F163" s="11">
        <f t="shared" si="399"/>
        <v>373.24602739726026</v>
      </c>
      <c r="G163" s="11">
        <f t="shared" si="400"/>
        <v>8733</v>
      </c>
      <c r="H163" s="11">
        <f t="shared" si="394"/>
        <v>873.30000000000007</v>
      </c>
      <c r="I163" s="11">
        <f t="shared" si="401"/>
        <v>873.30000000000007</v>
      </c>
      <c r="J163" s="11">
        <f t="shared" si="402"/>
        <v>873.30000000000007</v>
      </c>
      <c r="K163" s="11">
        <v>0</v>
      </c>
      <c r="L163" s="11">
        <f t="shared" si="403"/>
        <v>2239.4761643835614</v>
      </c>
      <c r="M163" s="11">
        <f t="shared" si="404"/>
        <v>12632.942465753424</v>
      </c>
      <c r="N163" s="18">
        <f t="shared" si="405"/>
        <v>151107.21863013695</v>
      </c>
      <c r="O163" s="3"/>
      <c r="P163" s="10">
        <v>8478</v>
      </c>
      <c r="Q163" s="10">
        <f t="shared" si="398"/>
        <v>0.03</v>
      </c>
      <c r="R163" s="10">
        <f t="shared" si="406"/>
        <v>8732.34</v>
      </c>
      <c r="S163" s="10"/>
      <c r="T163" s="10">
        <f t="shared" si="385"/>
        <v>104796</v>
      </c>
      <c r="U163" s="10">
        <f t="shared" si="386"/>
        <v>10479.6</v>
      </c>
      <c r="V163" s="10">
        <f t="shared" si="387"/>
        <v>10479.6</v>
      </c>
      <c r="W163" s="10">
        <f t="shared" si="388"/>
        <v>10479.6</v>
      </c>
      <c r="X163" s="10">
        <f t="shared" si="389"/>
        <v>0</v>
      </c>
      <c r="Y163" s="10">
        <f t="shared" si="390"/>
        <v>2239.4761643835614</v>
      </c>
      <c r="Z163" s="10">
        <f t="shared" si="391"/>
        <v>12632.942465753424</v>
      </c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</row>
    <row r="164" spans="1:132" ht="24.95" customHeight="1" x14ac:dyDescent="0.25">
      <c r="A164" s="6" t="s">
        <v>24</v>
      </c>
      <c r="B164" s="7">
        <v>2</v>
      </c>
      <c r="C164" s="8" t="s">
        <v>144</v>
      </c>
      <c r="D164" s="28" t="s">
        <v>154</v>
      </c>
      <c r="E164" s="5">
        <v>2</v>
      </c>
      <c r="F164" s="11">
        <f t="shared" si="399"/>
        <v>333.58356164383559</v>
      </c>
      <c r="G164" s="11">
        <f t="shared" si="400"/>
        <v>7805</v>
      </c>
      <c r="H164" s="11">
        <f t="shared" si="394"/>
        <v>780.5</v>
      </c>
      <c r="I164" s="11">
        <f t="shared" si="401"/>
        <v>780.5</v>
      </c>
      <c r="J164" s="11">
        <f t="shared" si="402"/>
        <v>780.5</v>
      </c>
      <c r="K164" s="11">
        <v>0</v>
      </c>
      <c r="L164" s="11">
        <f t="shared" si="403"/>
        <v>2001.5013698630135</v>
      </c>
      <c r="M164" s="11">
        <f t="shared" si="404"/>
        <v>11290.520547945205</v>
      </c>
      <c r="N164" s="18">
        <f t="shared" si="405"/>
        <v>270100.04383561644</v>
      </c>
      <c r="O164" s="3"/>
      <c r="P164" s="10">
        <v>7577</v>
      </c>
      <c r="Q164" s="10">
        <f t="shared" si="398"/>
        <v>0.03</v>
      </c>
      <c r="R164" s="10">
        <f t="shared" si="406"/>
        <v>7804.31</v>
      </c>
      <c r="S164" s="10"/>
      <c r="T164" s="10">
        <f t="shared" si="385"/>
        <v>187320</v>
      </c>
      <c r="U164" s="10">
        <f t="shared" si="386"/>
        <v>18732</v>
      </c>
      <c r="V164" s="10">
        <f t="shared" si="387"/>
        <v>18732</v>
      </c>
      <c r="W164" s="10">
        <f t="shared" si="388"/>
        <v>18732</v>
      </c>
      <c r="X164" s="10">
        <f t="shared" si="389"/>
        <v>0</v>
      </c>
      <c r="Y164" s="10">
        <f t="shared" si="390"/>
        <v>4003.0027397260269</v>
      </c>
      <c r="Z164" s="10">
        <f t="shared" si="391"/>
        <v>22581.04109589041</v>
      </c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</row>
    <row r="165" spans="1:132" ht="24.95" customHeight="1" x14ac:dyDescent="0.25">
      <c r="A165" s="6" t="s">
        <v>24</v>
      </c>
      <c r="B165" s="7">
        <v>2</v>
      </c>
      <c r="C165" s="8" t="s">
        <v>144</v>
      </c>
      <c r="D165" s="28" t="s">
        <v>155</v>
      </c>
      <c r="E165" s="5">
        <v>1</v>
      </c>
      <c r="F165" s="11">
        <f t="shared" si="399"/>
        <v>482.5742465753425</v>
      </c>
      <c r="G165" s="11">
        <f t="shared" si="400"/>
        <v>11291</v>
      </c>
      <c r="H165" s="11">
        <f t="shared" si="394"/>
        <v>1129.1000000000001</v>
      </c>
      <c r="I165" s="11">
        <f t="shared" si="401"/>
        <v>1129.1000000000001</v>
      </c>
      <c r="J165" s="11">
        <f t="shared" si="402"/>
        <v>1129.1000000000001</v>
      </c>
      <c r="K165" s="11">
        <v>0</v>
      </c>
      <c r="L165" s="11">
        <f t="shared" si="403"/>
        <v>2895.4454794520548</v>
      </c>
      <c r="M165" s="11">
        <f t="shared" si="404"/>
        <v>16333.282191780821</v>
      </c>
      <c r="N165" s="18">
        <f t="shared" si="405"/>
        <v>195368.3276712329</v>
      </c>
      <c r="O165" s="3"/>
      <c r="P165" s="10">
        <v>10962</v>
      </c>
      <c r="Q165" s="10">
        <f t="shared" si="398"/>
        <v>0.03</v>
      </c>
      <c r="R165" s="10">
        <f t="shared" si="406"/>
        <v>11290.86</v>
      </c>
      <c r="S165" s="10"/>
      <c r="T165" s="10">
        <f t="shared" si="385"/>
        <v>135492</v>
      </c>
      <c r="U165" s="10">
        <f t="shared" si="386"/>
        <v>13549.2</v>
      </c>
      <c r="V165" s="10">
        <f t="shared" si="387"/>
        <v>13549.2</v>
      </c>
      <c r="W165" s="10">
        <f t="shared" si="388"/>
        <v>13549.2</v>
      </c>
      <c r="X165" s="10">
        <f t="shared" si="389"/>
        <v>0</v>
      </c>
      <c r="Y165" s="10">
        <f t="shared" si="390"/>
        <v>2895.4454794520548</v>
      </c>
      <c r="Z165" s="10">
        <f t="shared" si="391"/>
        <v>16333.282191780821</v>
      </c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</row>
    <row r="166" spans="1:132" ht="24.95" customHeight="1" x14ac:dyDescent="0.25">
      <c r="A166" s="6" t="s">
        <v>24</v>
      </c>
      <c r="B166" s="7">
        <v>2</v>
      </c>
      <c r="C166" s="8" t="s">
        <v>144</v>
      </c>
      <c r="D166" s="28" t="s">
        <v>156</v>
      </c>
      <c r="E166" s="5">
        <v>1</v>
      </c>
      <c r="F166" s="11">
        <f t="shared" si="399"/>
        <v>333.58356164383559</v>
      </c>
      <c r="G166" s="11">
        <f t="shared" si="400"/>
        <v>7805</v>
      </c>
      <c r="H166" s="11">
        <f t="shared" si="394"/>
        <v>780.5</v>
      </c>
      <c r="I166" s="11">
        <f t="shared" si="401"/>
        <v>780.5</v>
      </c>
      <c r="J166" s="11">
        <f t="shared" si="402"/>
        <v>780.5</v>
      </c>
      <c r="K166" s="11">
        <v>0</v>
      </c>
      <c r="L166" s="11">
        <f t="shared" si="403"/>
        <v>2001.5013698630135</v>
      </c>
      <c r="M166" s="11">
        <f t="shared" si="404"/>
        <v>11290.520547945205</v>
      </c>
      <c r="N166" s="18">
        <f t="shared" si="405"/>
        <v>135050.02191780822</v>
      </c>
      <c r="O166" s="3"/>
      <c r="P166" s="10">
        <v>7577</v>
      </c>
      <c r="Q166" s="10">
        <f t="shared" si="398"/>
        <v>0.03</v>
      </c>
      <c r="R166" s="10">
        <f t="shared" si="406"/>
        <v>7804.31</v>
      </c>
      <c r="S166" s="10"/>
      <c r="T166" s="10">
        <f t="shared" si="385"/>
        <v>93660</v>
      </c>
      <c r="U166" s="10">
        <f t="shared" si="386"/>
        <v>9366</v>
      </c>
      <c r="V166" s="10">
        <f t="shared" si="387"/>
        <v>9366</v>
      </c>
      <c r="W166" s="10">
        <f t="shared" si="388"/>
        <v>9366</v>
      </c>
      <c r="X166" s="10">
        <f t="shared" si="389"/>
        <v>0</v>
      </c>
      <c r="Y166" s="10">
        <f t="shared" si="390"/>
        <v>2001.5013698630135</v>
      </c>
      <c r="Z166" s="10">
        <f t="shared" si="391"/>
        <v>11290.520547945205</v>
      </c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</row>
    <row r="167" spans="1:132" ht="24.95" customHeight="1" x14ac:dyDescent="0.25">
      <c r="A167" s="6" t="s">
        <v>24</v>
      </c>
      <c r="B167" s="7">
        <v>2</v>
      </c>
      <c r="C167" s="8" t="s">
        <v>144</v>
      </c>
      <c r="D167" s="28" t="s">
        <v>157</v>
      </c>
      <c r="E167" s="5">
        <v>3</v>
      </c>
      <c r="F167" s="11">
        <f t="shared" si="399"/>
        <v>412.86575342465756</v>
      </c>
      <c r="G167" s="11">
        <f t="shared" si="400"/>
        <v>9660</v>
      </c>
      <c r="H167" s="11">
        <f t="shared" si="394"/>
        <v>966</v>
      </c>
      <c r="I167" s="11">
        <f t="shared" si="401"/>
        <v>966</v>
      </c>
      <c r="J167" s="11">
        <f t="shared" si="402"/>
        <v>966</v>
      </c>
      <c r="K167" s="11">
        <v>0</v>
      </c>
      <c r="L167" s="11">
        <f t="shared" si="403"/>
        <v>2477.1945205479456</v>
      </c>
      <c r="M167" s="11">
        <f t="shared" si="404"/>
        <v>13973.917808219177</v>
      </c>
      <c r="N167" s="18">
        <f t="shared" si="405"/>
        <v>501441.33698630141</v>
      </c>
      <c r="O167" s="3"/>
      <c r="P167" s="10">
        <v>9660</v>
      </c>
      <c r="Q167" s="10">
        <v>0</v>
      </c>
      <c r="R167" s="10">
        <f t="shared" si="406"/>
        <v>9660</v>
      </c>
      <c r="S167" s="10"/>
      <c r="T167" s="10">
        <f t="shared" si="385"/>
        <v>347760</v>
      </c>
      <c r="U167" s="10">
        <f t="shared" si="386"/>
        <v>34776</v>
      </c>
      <c r="V167" s="10">
        <f t="shared" si="387"/>
        <v>34776</v>
      </c>
      <c r="W167" s="10">
        <f t="shared" si="388"/>
        <v>34776</v>
      </c>
      <c r="X167" s="10">
        <f t="shared" si="389"/>
        <v>0</v>
      </c>
      <c r="Y167" s="10">
        <f t="shared" si="390"/>
        <v>7431.5835616438362</v>
      </c>
      <c r="Z167" s="10">
        <f t="shared" si="391"/>
        <v>41921.753424657531</v>
      </c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</row>
    <row r="168" spans="1:132" ht="24.95" customHeight="1" x14ac:dyDescent="0.25">
      <c r="A168" s="6" t="s">
        <v>24</v>
      </c>
      <c r="B168" s="7">
        <v>2</v>
      </c>
      <c r="C168" s="8" t="s">
        <v>144</v>
      </c>
      <c r="D168" s="28" t="s">
        <v>158</v>
      </c>
      <c r="E168" s="5">
        <v>2</v>
      </c>
      <c r="F168" s="11">
        <f t="shared" si="399"/>
        <v>368.50191780821922</v>
      </c>
      <c r="G168" s="11">
        <f t="shared" si="400"/>
        <v>8622</v>
      </c>
      <c r="H168" s="11">
        <f t="shared" si="394"/>
        <v>862.2</v>
      </c>
      <c r="I168" s="11">
        <f t="shared" si="401"/>
        <v>862.2</v>
      </c>
      <c r="J168" s="11">
        <f t="shared" si="402"/>
        <v>862.2</v>
      </c>
      <c r="K168" s="11">
        <v>0</v>
      </c>
      <c r="L168" s="11">
        <f t="shared" si="403"/>
        <v>2211.0115068493155</v>
      </c>
      <c r="M168" s="11">
        <f t="shared" si="404"/>
        <v>12472.372602739726</v>
      </c>
      <c r="N168" s="18">
        <f t="shared" si="405"/>
        <v>298373.1682191781</v>
      </c>
      <c r="O168" s="3"/>
      <c r="P168" s="10">
        <v>8370</v>
      </c>
      <c r="Q168" s="10">
        <f>Q166</f>
        <v>0.03</v>
      </c>
      <c r="R168" s="10">
        <f t="shared" si="406"/>
        <v>8621.1</v>
      </c>
      <c r="S168" s="10"/>
      <c r="T168" s="10">
        <f t="shared" si="385"/>
        <v>206928</v>
      </c>
      <c r="U168" s="10">
        <f t="shared" si="386"/>
        <v>20692.800000000003</v>
      </c>
      <c r="V168" s="10">
        <f t="shared" si="387"/>
        <v>20692.800000000003</v>
      </c>
      <c r="W168" s="10">
        <f t="shared" si="388"/>
        <v>20692.800000000003</v>
      </c>
      <c r="X168" s="10">
        <f t="shared" si="389"/>
        <v>0</v>
      </c>
      <c r="Y168" s="10">
        <f t="shared" si="390"/>
        <v>4422.0230136986311</v>
      </c>
      <c r="Z168" s="10">
        <f t="shared" si="391"/>
        <v>24944.745205479452</v>
      </c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</row>
    <row r="169" spans="1:132" ht="24.95" customHeight="1" x14ac:dyDescent="0.25">
      <c r="A169" s="6" t="s">
        <v>24</v>
      </c>
      <c r="B169" s="7">
        <v>2</v>
      </c>
      <c r="C169" s="8" t="s">
        <v>144</v>
      </c>
      <c r="D169" s="28" t="s">
        <v>80</v>
      </c>
      <c r="E169" s="5">
        <v>2</v>
      </c>
      <c r="F169" s="11">
        <f t="shared" si="399"/>
        <v>400.55671232876716</v>
      </c>
      <c r="G169" s="11">
        <f t="shared" si="400"/>
        <v>9372</v>
      </c>
      <c r="H169" s="11">
        <f t="shared" si="394"/>
        <v>937.2</v>
      </c>
      <c r="I169" s="11">
        <f t="shared" si="401"/>
        <v>937.2</v>
      </c>
      <c r="J169" s="11">
        <f t="shared" si="402"/>
        <v>937.2</v>
      </c>
      <c r="K169" s="11">
        <v>0</v>
      </c>
      <c r="L169" s="11">
        <f t="shared" si="403"/>
        <v>2403.340273972603</v>
      </c>
      <c r="M169" s="11">
        <f t="shared" si="404"/>
        <v>13557.304109589042</v>
      </c>
      <c r="N169" s="18">
        <f t="shared" si="405"/>
        <v>324327.68876712333</v>
      </c>
      <c r="O169" s="3"/>
      <c r="P169" s="10">
        <v>9099</v>
      </c>
      <c r="Q169" s="10">
        <f t="shared" si="398"/>
        <v>0.03</v>
      </c>
      <c r="R169" s="10">
        <f t="shared" si="406"/>
        <v>9371.9699999999993</v>
      </c>
      <c r="S169" s="10"/>
      <c r="T169" s="10">
        <f t="shared" si="385"/>
        <v>224928</v>
      </c>
      <c r="U169" s="10">
        <f t="shared" si="386"/>
        <v>22492.800000000003</v>
      </c>
      <c r="V169" s="10">
        <f t="shared" si="387"/>
        <v>22492.800000000003</v>
      </c>
      <c r="W169" s="10">
        <f t="shared" si="388"/>
        <v>22492.800000000003</v>
      </c>
      <c r="X169" s="10">
        <f t="shared" si="389"/>
        <v>0</v>
      </c>
      <c r="Y169" s="10">
        <f t="shared" si="390"/>
        <v>4806.6805479452059</v>
      </c>
      <c r="Z169" s="10">
        <f t="shared" si="391"/>
        <v>27114.608219178084</v>
      </c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</row>
    <row r="170" spans="1:132" ht="24.95" customHeight="1" x14ac:dyDescent="0.25">
      <c r="A170" s="6" t="s">
        <v>24</v>
      </c>
      <c r="B170" s="7">
        <v>2</v>
      </c>
      <c r="C170" s="8" t="s">
        <v>144</v>
      </c>
      <c r="D170" s="28" t="s">
        <v>159</v>
      </c>
      <c r="E170" s="5">
        <v>1</v>
      </c>
      <c r="F170" s="11">
        <f t="shared" si="399"/>
        <v>352.17534246575343</v>
      </c>
      <c r="G170" s="11">
        <f t="shared" si="400"/>
        <v>8240</v>
      </c>
      <c r="H170" s="11">
        <f t="shared" si="394"/>
        <v>824</v>
      </c>
      <c r="I170" s="11">
        <f t="shared" si="401"/>
        <v>824</v>
      </c>
      <c r="J170" s="11">
        <f t="shared" si="402"/>
        <v>824</v>
      </c>
      <c r="K170" s="11">
        <v>0</v>
      </c>
      <c r="L170" s="11">
        <f t="shared" si="403"/>
        <v>2113.0520547945202</v>
      </c>
      <c r="M170" s="11">
        <f t="shared" si="404"/>
        <v>11919.78082191781</v>
      </c>
      <c r="N170" s="18">
        <f t="shared" si="405"/>
        <v>142576.83287671232</v>
      </c>
      <c r="O170" s="3"/>
      <c r="P170" s="10">
        <v>8000</v>
      </c>
      <c r="Q170" s="10">
        <f t="shared" si="398"/>
        <v>0.03</v>
      </c>
      <c r="R170" s="10">
        <f t="shared" si="406"/>
        <v>8240</v>
      </c>
      <c r="S170" s="10"/>
      <c r="T170" s="10">
        <f t="shared" si="385"/>
        <v>98880</v>
      </c>
      <c r="U170" s="10">
        <f t="shared" si="386"/>
        <v>9888</v>
      </c>
      <c r="V170" s="10">
        <f t="shared" si="387"/>
        <v>9888</v>
      </c>
      <c r="W170" s="10">
        <f t="shared" si="388"/>
        <v>9888</v>
      </c>
      <c r="X170" s="10">
        <f t="shared" si="389"/>
        <v>0</v>
      </c>
      <c r="Y170" s="10">
        <f t="shared" si="390"/>
        <v>2113.0520547945202</v>
      </c>
      <c r="Z170" s="10">
        <f t="shared" si="391"/>
        <v>11919.78082191781</v>
      </c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</row>
    <row r="171" spans="1:132" ht="24.95" customHeight="1" x14ac:dyDescent="0.25">
      <c r="A171" s="6" t="s">
        <v>24</v>
      </c>
      <c r="B171" s="7">
        <v>2</v>
      </c>
      <c r="C171" s="8" t="s">
        <v>144</v>
      </c>
      <c r="D171" s="28" t="s">
        <v>116</v>
      </c>
      <c r="E171" s="5">
        <v>16</v>
      </c>
      <c r="F171" s="273">
        <f t="shared" si="399"/>
        <v>278.91945205479453</v>
      </c>
      <c r="G171" s="11">
        <f t="shared" si="400"/>
        <v>6526</v>
      </c>
      <c r="H171" s="11">
        <f t="shared" si="394"/>
        <v>652.6</v>
      </c>
      <c r="I171" s="11">
        <f t="shared" si="401"/>
        <v>652.6</v>
      </c>
      <c r="J171" s="11">
        <f t="shared" si="402"/>
        <v>652.6</v>
      </c>
      <c r="K171" s="11">
        <v>0</v>
      </c>
      <c r="L171" s="11">
        <f t="shared" si="403"/>
        <v>1673.516712328767</v>
      </c>
      <c r="M171" s="11">
        <f t="shared" si="404"/>
        <v>9440.3506849315072</v>
      </c>
      <c r="N171" s="18">
        <f t="shared" si="405"/>
        <v>1806711.4783561644</v>
      </c>
      <c r="O171" s="3"/>
      <c r="P171" s="10">
        <v>6335</v>
      </c>
      <c r="Q171" s="10">
        <f t="shared" si="398"/>
        <v>0.03</v>
      </c>
      <c r="R171" s="10">
        <f t="shared" si="406"/>
        <v>6525.05</v>
      </c>
      <c r="S171" s="10"/>
      <c r="T171" s="10">
        <f t="shared" si="385"/>
        <v>1252992</v>
      </c>
      <c r="U171" s="10">
        <f t="shared" si="386"/>
        <v>125299.20000000001</v>
      </c>
      <c r="V171" s="10">
        <f t="shared" si="387"/>
        <v>125299.20000000001</v>
      </c>
      <c r="W171" s="10">
        <f t="shared" si="388"/>
        <v>125299.20000000001</v>
      </c>
      <c r="X171" s="10">
        <f t="shared" si="389"/>
        <v>0</v>
      </c>
      <c r="Y171" s="10">
        <f t="shared" si="390"/>
        <v>26776.267397260272</v>
      </c>
      <c r="Z171" s="10">
        <f t="shared" si="391"/>
        <v>151045.61095890412</v>
      </c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</row>
    <row r="172" spans="1:132" ht="24.95" customHeight="1" x14ac:dyDescent="0.25">
      <c r="A172" s="6" t="s">
        <v>24</v>
      </c>
      <c r="B172" s="7">
        <v>2</v>
      </c>
      <c r="C172" s="8" t="s">
        <v>144</v>
      </c>
      <c r="D172" s="28" t="s">
        <v>160</v>
      </c>
      <c r="E172" s="5">
        <v>4</v>
      </c>
      <c r="F172" s="273">
        <f t="shared" si="399"/>
        <v>278.91945205479453</v>
      </c>
      <c r="G172" s="11">
        <f t="shared" si="400"/>
        <v>6526</v>
      </c>
      <c r="H172" s="11">
        <f t="shared" si="394"/>
        <v>652.6</v>
      </c>
      <c r="I172" s="11">
        <f t="shared" si="401"/>
        <v>652.6</v>
      </c>
      <c r="J172" s="11">
        <f t="shared" si="402"/>
        <v>652.6</v>
      </c>
      <c r="K172" s="11">
        <v>0</v>
      </c>
      <c r="L172" s="11">
        <f t="shared" si="403"/>
        <v>1673.516712328767</v>
      </c>
      <c r="M172" s="11">
        <f t="shared" si="404"/>
        <v>9440.3506849315072</v>
      </c>
      <c r="N172" s="18">
        <f t="shared" si="405"/>
        <v>451677.8695890411</v>
      </c>
      <c r="O172" s="3"/>
      <c r="P172" s="10">
        <v>6335</v>
      </c>
      <c r="Q172" s="10">
        <f t="shared" si="398"/>
        <v>0.03</v>
      </c>
      <c r="R172" s="10">
        <f t="shared" si="406"/>
        <v>6525.05</v>
      </c>
      <c r="S172" s="10"/>
      <c r="T172" s="10">
        <f t="shared" si="385"/>
        <v>313248</v>
      </c>
      <c r="U172" s="10">
        <f t="shared" si="386"/>
        <v>31324.800000000003</v>
      </c>
      <c r="V172" s="10">
        <f t="shared" si="387"/>
        <v>31324.800000000003</v>
      </c>
      <c r="W172" s="10">
        <f t="shared" si="388"/>
        <v>31324.800000000003</v>
      </c>
      <c r="X172" s="10">
        <f t="shared" si="389"/>
        <v>0</v>
      </c>
      <c r="Y172" s="10">
        <f t="shared" si="390"/>
        <v>6694.0668493150679</v>
      </c>
      <c r="Z172" s="10">
        <f t="shared" si="391"/>
        <v>37761.402739726029</v>
      </c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</row>
    <row r="173" spans="1:132" ht="24.95" customHeight="1" x14ac:dyDescent="0.25">
      <c r="A173" s="12"/>
      <c r="B173" s="13"/>
      <c r="C173" s="14" t="s">
        <v>161</v>
      </c>
      <c r="D173" s="30" t="s">
        <v>162</v>
      </c>
      <c r="E173" s="30"/>
      <c r="F173" s="30"/>
      <c r="G173" s="30"/>
      <c r="H173" s="30"/>
      <c r="I173" s="30"/>
      <c r="J173" s="30"/>
      <c r="K173" s="30"/>
      <c r="L173" s="30"/>
      <c r="M173" s="30"/>
      <c r="N173" s="31"/>
      <c r="O173" s="3"/>
      <c r="P173" s="10"/>
      <c r="Q173" s="10"/>
      <c r="R173" s="10"/>
      <c r="S173" s="10"/>
      <c r="T173" s="26">
        <f>SUM(T154:T172)</f>
        <v>4963248</v>
      </c>
      <c r="U173" s="26">
        <f t="shared" ref="U173:Z173" si="407">SUM(U154:U172)</f>
        <v>496324.80000000005</v>
      </c>
      <c r="V173" s="26">
        <f t="shared" si="407"/>
        <v>496324.80000000005</v>
      </c>
      <c r="W173" s="26">
        <f t="shared" si="407"/>
        <v>496324.80000000005</v>
      </c>
      <c r="X173" s="26">
        <f t="shared" si="407"/>
        <v>0</v>
      </c>
      <c r="Y173" s="26">
        <f t="shared" si="407"/>
        <v>106063.92986301371</v>
      </c>
      <c r="Z173" s="26">
        <f t="shared" si="407"/>
        <v>609721.24931506847</v>
      </c>
      <c r="AA173" s="26">
        <f>SUM(T173:Z173)</f>
        <v>7168007.5791780809</v>
      </c>
      <c r="AB173" s="26">
        <f>SUM(N154:N172)</f>
        <v>7168007.5791780828</v>
      </c>
      <c r="AC173" s="26">
        <f>AA173-AB173</f>
        <v>0</v>
      </c>
      <c r="AD173" s="10"/>
      <c r="AE173" s="10">
        <v>6582937.0849315068</v>
      </c>
      <c r="AF173" s="10">
        <f>AB173-AE173</f>
        <v>585070.49424657598</v>
      </c>
      <c r="AG173" s="10"/>
      <c r="AH173" s="10"/>
      <c r="AI173" s="10"/>
      <c r="AJ173" s="10"/>
      <c r="AK173" s="10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</row>
    <row r="174" spans="1:132" ht="24.95" customHeight="1" x14ac:dyDescent="0.25">
      <c r="A174" s="6" t="s">
        <v>12</v>
      </c>
      <c r="B174" s="7">
        <v>1</v>
      </c>
      <c r="C174" s="8" t="s">
        <v>161</v>
      </c>
      <c r="D174" s="28" t="s">
        <v>163</v>
      </c>
      <c r="E174" s="5">
        <v>1</v>
      </c>
      <c r="F174" s="11">
        <f>(((SUM(G174:J174)*12)/365))</f>
        <v>672.93698630136987</v>
      </c>
      <c r="G174" s="11">
        <f>ROUNDUP(R174,0)</f>
        <v>15745</v>
      </c>
      <c r="H174" s="11">
        <f>G174*0.1</f>
        <v>1574.5</v>
      </c>
      <c r="I174" s="11">
        <f>G174*0.1</f>
        <v>1574.5</v>
      </c>
      <c r="J174" s="11">
        <f>G174*0.1</f>
        <v>1574.5</v>
      </c>
      <c r="K174" s="11">
        <v>0</v>
      </c>
      <c r="L174" s="11">
        <f t="shared" ref="L174:L176" si="408">IF(F174="","",((F174*20)*0.3))</f>
        <v>4037.6219178082192</v>
      </c>
      <c r="M174" s="11">
        <f t="shared" ref="M174:M176" si="409">IF(B174=1,(F174*40),(((((G174+H174)*12)/365)*40)))</f>
        <v>26917.479452054795</v>
      </c>
      <c r="N174" s="18">
        <f t="shared" ref="N174:N176" si="410">((SUM(G174:K174)*12)+L174+M174)*E174</f>
        <v>276577.10136986303</v>
      </c>
      <c r="O174" s="3"/>
      <c r="P174" s="10">
        <v>15286</v>
      </c>
      <c r="Q174" s="10">
        <f>Q172</f>
        <v>0.03</v>
      </c>
      <c r="R174" s="10">
        <f t="shared" ref="R174:R176" si="411">((P174*Q174)+P174)</f>
        <v>15744.58</v>
      </c>
      <c r="S174" s="10"/>
      <c r="T174" s="10">
        <f>(G174*12)*E174</f>
        <v>188940</v>
      </c>
      <c r="U174" s="10">
        <f>(H174*12)*E174</f>
        <v>18894</v>
      </c>
      <c r="V174" s="10">
        <f>(I174*12)*E174</f>
        <v>18894</v>
      </c>
      <c r="W174" s="10">
        <f>(J174*12)*E174</f>
        <v>18894</v>
      </c>
      <c r="X174" s="10">
        <f>(K174*12)*E174</f>
        <v>0</v>
      </c>
      <c r="Y174" s="10">
        <f>L174*E174</f>
        <v>4037.6219178082192</v>
      </c>
      <c r="Z174" s="10">
        <f>M174*E174</f>
        <v>26917.479452054795</v>
      </c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</row>
    <row r="175" spans="1:132" ht="24.95" customHeight="1" x14ac:dyDescent="0.25">
      <c r="A175" s="6" t="s">
        <v>24</v>
      </c>
      <c r="B175" s="7">
        <v>2</v>
      </c>
      <c r="C175" s="8" t="s">
        <v>161</v>
      </c>
      <c r="D175" s="28" t="s">
        <v>115</v>
      </c>
      <c r="E175" s="5">
        <v>1</v>
      </c>
      <c r="F175" s="11">
        <f t="shared" ref="F175:F176" si="412">(((SUM(G175:J175)*12)/365))</f>
        <v>323.32602739726025</v>
      </c>
      <c r="G175" s="11">
        <f t="shared" ref="G175:G176" si="413">ROUNDUP(R175,0)</f>
        <v>7565</v>
      </c>
      <c r="H175" s="11">
        <f t="shared" ref="H175:H176" si="414">G175*0.1</f>
        <v>756.5</v>
      </c>
      <c r="I175" s="11">
        <f t="shared" ref="I175:I176" si="415">G175*0.1</f>
        <v>756.5</v>
      </c>
      <c r="J175" s="11">
        <f t="shared" ref="J175:J176" si="416">G175*0.1</f>
        <v>756.5</v>
      </c>
      <c r="K175" s="11">
        <v>0</v>
      </c>
      <c r="L175" s="11">
        <f t="shared" si="408"/>
        <v>1939.9561643835614</v>
      </c>
      <c r="M175" s="11">
        <f t="shared" si="409"/>
        <v>10943.342465753423</v>
      </c>
      <c r="N175" s="18">
        <f t="shared" si="410"/>
        <v>130897.29863013698</v>
      </c>
      <c r="O175" s="3"/>
      <c r="P175" s="10">
        <v>7344</v>
      </c>
      <c r="Q175" s="10">
        <f>Q174</f>
        <v>0.03</v>
      </c>
      <c r="R175" s="10">
        <f t="shared" si="411"/>
        <v>7564.32</v>
      </c>
      <c r="S175" s="10"/>
      <c r="T175" s="10">
        <f>(G175*12)*E175</f>
        <v>90780</v>
      </c>
      <c r="U175" s="10">
        <f>(H175*12)*E175</f>
        <v>9078</v>
      </c>
      <c r="V175" s="10">
        <f>(I175*12)*E175</f>
        <v>9078</v>
      </c>
      <c r="W175" s="10">
        <f>(J175*12)*E175</f>
        <v>9078</v>
      </c>
      <c r="X175" s="10">
        <f>(K175*12)*E175</f>
        <v>0</v>
      </c>
      <c r="Y175" s="10">
        <f>L175*E175</f>
        <v>1939.9561643835614</v>
      </c>
      <c r="Z175" s="10">
        <f>M175*E175</f>
        <v>10943.342465753423</v>
      </c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</row>
    <row r="176" spans="1:132" ht="24.95" customHeight="1" x14ac:dyDescent="0.25">
      <c r="A176" s="6" t="s">
        <v>24</v>
      </c>
      <c r="B176" s="7">
        <v>2</v>
      </c>
      <c r="C176" s="8" t="s">
        <v>161</v>
      </c>
      <c r="D176" s="28" t="s">
        <v>164</v>
      </c>
      <c r="E176" s="5">
        <v>1</v>
      </c>
      <c r="F176" s="11">
        <f t="shared" si="412"/>
        <v>380.64000000000004</v>
      </c>
      <c r="G176" s="11">
        <f t="shared" si="413"/>
        <v>8906</v>
      </c>
      <c r="H176" s="11">
        <f t="shared" si="414"/>
        <v>890.6</v>
      </c>
      <c r="I176" s="11">
        <f t="shared" si="415"/>
        <v>890.6</v>
      </c>
      <c r="J176" s="11">
        <f t="shared" si="416"/>
        <v>890.6</v>
      </c>
      <c r="K176" s="11">
        <v>0</v>
      </c>
      <c r="L176" s="11">
        <f t="shared" si="408"/>
        <v>2283.84</v>
      </c>
      <c r="M176" s="11">
        <f t="shared" si="409"/>
        <v>12883.2</v>
      </c>
      <c r="N176" s="18">
        <f t="shared" si="410"/>
        <v>154100.64000000001</v>
      </c>
      <c r="O176" s="3"/>
      <c r="P176" s="10">
        <v>8646</v>
      </c>
      <c r="Q176" s="10">
        <f>Q175</f>
        <v>0.03</v>
      </c>
      <c r="R176" s="10">
        <f t="shared" si="411"/>
        <v>8905.3799999999992</v>
      </c>
      <c r="S176" s="10"/>
      <c r="T176" s="10">
        <f>(G176*12)*E176</f>
        <v>106872</v>
      </c>
      <c r="U176" s="10">
        <f>(H176*12)*E176</f>
        <v>10687.2</v>
      </c>
      <c r="V176" s="10">
        <f>(I176*12)*E176</f>
        <v>10687.2</v>
      </c>
      <c r="W176" s="10">
        <f>(J176*12)*E176</f>
        <v>10687.2</v>
      </c>
      <c r="X176" s="10">
        <f>(K176*12)*E176</f>
        <v>0</v>
      </c>
      <c r="Y176" s="10">
        <f>L176*E176</f>
        <v>2283.84</v>
      </c>
      <c r="Z176" s="10">
        <f>M176*E176</f>
        <v>12883.2</v>
      </c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</row>
    <row r="177" spans="1:132" ht="24.95" customHeight="1" x14ac:dyDescent="0.25">
      <c r="A177" s="12"/>
      <c r="B177" s="13"/>
      <c r="C177" s="14" t="s">
        <v>165</v>
      </c>
      <c r="D177" s="30" t="s">
        <v>166</v>
      </c>
      <c r="E177" s="30"/>
      <c r="F177" s="30"/>
      <c r="G177" s="30"/>
      <c r="H177" s="30"/>
      <c r="I177" s="30"/>
      <c r="J177" s="30"/>
      <c r="K177" s="30"/>
      <c r="L177" s="30"/>
      <c r="M177" s="30"/>
      <c r="N177" s="31"/>
      <c r="O177" s="3"/>
      <c r="P177" s="10"/>
      <c r="Q177" s="10"/>
      <c r="R177" s="10"/>
      <c r="S177" s="10"/>
      <c r="T177" s="26">
        <f>SUM(T174:T176)</f>
        <v>386592</v>
      </c>
      <c r="U177" s="26">
        <f t="shared" ref="U177:Z177" si="417">SUM(U174:U176)</f>
        <v>38659.199999999997</v>
      </c>
      <c r="V177" s="26">
        <f t="shared" si="417"/>
        <v>38659.199999999997</v>
      </c>
      <c r="W177" s="26">
        <f t="shared" si="417"/>
        <v>38659.199999999997</v>
      </c>
      <c r="X177" s="26">
        <f t="shared" si="417"/>
        <v>0</v>
      </c>
      <c r="Y177" s="26">
        <f t="shared" si="417"/>
        <v>8261.4180821917798</v>
      </c>
      <c r="Z177" s="26">
        <f t="shared" si="417"/>
        <v>50744.021917808219</v>
      </c>
      <c r="AA177" s="26">
        <f>SUM(T177:Z177)</f>
        <v>561575.04</v>
      </c>
      <c r="AB177" s="26">
        <f>SUM(N174:N176)</f>
        <v>561575.04</v>
      </c>
      <c r="AC177" s="26">
        <f>AA177-AB177</f>
        <v>0</v>
      </c>
      <c r="AD177" s="10"/>
      <c r="AE177" s="10">
        <v>511181.65479452058</v>
      </c>
      <c r="AF177" s="10"/>
      <c r="AG177" s="10"/>
      <c r="AH177" s="10"/>
      <c r="AI177" s="10"/>
      <c r="AJ177" s="10"/>
      <c r="AK177" s="10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</row>
    <row r="178" spans="1:132" ht="24.95" customHeight="1" x14ac:dyDescent="0.25">
      <c r="A178" s="6" t="s">
        <v>12</v>
      </c>
      <c r="B178" s="7">
        <v>1</v>
      </c>
      <c r="C178" s="8" t="s">
        <v>165</v>
      </c>
      <c r="D178" s="28" t="s">
        <v>167</v>
      </c>
      <c r="E178" s="5">
        <v>1</v>
      </c>
      <c r="F178" s="11">
        <f>(((SUM(G178:J178)*12)/365))</f>
        <v>771.28109589041094</v>
      </c>
      <c r="G178" s="11">
        <f>ROUNDUP(R178,0)</f>
        <v>18046</v>
      </c>
      <c r="H178" s="11">
        <f>G178*0.1</f>
        <v>1804.6000000000001</v>
      </c>
      <c r="I178" s="11">
        <f>G178*0.1</f>
        <v>1804.6000000000001</v>
      </c>
      <c r="J178" s="11">
        <f>G178*0.1</f>
        <v>1804.6000000000001</v>
      </c>
      <c r="K178" s="11">
        <v>0</v>
      </c>
      <c r="L178" s="11">
        <f t="shared" ref="L178:L179" si="418">IF(F178="","",((F178*20)*0.3))</f>
        <v>4627.6865753424654</v>
      </c>
      <c r="M178" s="11">
        <f t="shared" ref="M178:M179" si="419">IF(B178=1,(F178*40),(((((G178+H178)*12)/365)*40)))</f>
        <v>30851.243835616438</v>
      </c>
      <c r="N178" s="18">
        <f t="shared" ref="N178:N179" si="420">((SUM(G178:K178)*12)+L178+M178)*E178</f>
        <v>316996.53041095892</v>
      </c>
      <c r="O178" s="3"/>
      <c r="P178" s="10">
        <v>17520</v>
      </c>
      <c r="Q178" s="10">
        <f>Q176</f>
        <v>0.03</v>
      </c>
      <c r="R178" s="10">
        <f t="shared" ref="R178:R179" si="421">((P178*Q178)+P178)</f>
        <v>18045.599999999999</v>
      </c>
      <c r="S178" s="10"/>
      <c r="T178" s="10">
        <f>(G178*12)*E178</f>
        <v>216552</v>
      </c>
      <c r="U178" s="10">
        <f>(H178*12)*E178</f>
        <v>21655.200000000001</v>
      </c>
      <c r="V178" s="10">
        <f>(I178*12)*E178</f>
        <v>21655.200000000001</v>
      </c>
      <c r="W178" s="10">
        <f>(J178*12)*E178</f>
        <v>21655.200000000001</v>
      </c>
      <c r="X178" s="10">
        <f>(K178*12)*E178</f>
        <v>0</v>
      </c>
      <c r="Y178" s="10">
        <f>L178*E178</f>
        <v>4627.6865753424654</v>
      </c>
      <c r="Z178" s="10">
        <f>M178*E178</f>
        <v>30851.243835616438</v>
      </c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</row>
    <row r="179" spans="1:132" ht="24.95" customHeight="1" x14ac:dyDescent="0.25">
      <c r="A179" s="6" t="s">
        <v>24</v>
      </c>
      <c r="B179" s="7">
        <v>2</v>
      </c>
      <c r="C179" s="8" t="s">
        <v>165</v>
      </c>
      <c r="D179" s="28" t="s">
        <v>168</v>
      </c>
      <c r="E179" s="5">
        <v>8</v>
      </c>
      <c r="F179" s="11">
        <f t="shared" ref="F179" si="422">(((SUM(G179:J179)*12)/365))</f>
        <v>418.42191780821918</v>
      </c>
      <c r="G179" s="11">
        <f t="shared" ref="G179" si="423">ROUNDUP(R179,0)</f>
        <v>9790</v>
      </c>
      <c r="H179" s="11">
        <f t="shared" ref="H179" si="424">G179*0.1</f>
        <v>979</v>
      </c>
      <c r="I179" s="11">
        <f t="shared" ref="I179" si="425">G179*0.1</f>
        <v>979</v>
      </c>
      <c r="J179" s="11">
        <f t="shared" ref="J179" si="426">G179*0.1</f>
        <v>979</v>
      </c>
      <c r="K179" s="11">
        <v>0</v>
      </c>
      <c r="L179" s="11">
        <f t="shared" si="418"/>
        <v>2510.5315068493151</v>
      </c>
      <c r="M179" s="11">
        <f t="shared" si="419"/>
        <v>14161.972602739726</v>
      </c>
      <c r="N179" s="18">
        <f t="shared" si="420"/>
        <v>1355172.0328767123</v>
      </c>
      <c r="O179" s="3"/>
      <c r="P179" s="10">
        <v>9504</v>
      </c>
      <c r="Q179" s="10">
        <f>Q178</f>
        <v>0.03</v>
      </c>
      <c r="R179" s="10">
        <f t="shared" si="421"/>
        <v>9789.1200000000008</v>
      </c>
      <c r="S179" s="10"/>
      <c r="T179" s="10">
        <f>(G179*12)*E179</f>
        <v>939840</v>
      </c>
      <c r="U179" s="10">
        <f>(H179*12)*E179</f>
        <v>93984</v>
      </c>
      <c r="V179" s="10">
        <f>(I179*12)*E179</f>
        <v>93984</v>
      </c>
      <c r="W179" s="10">
        <f>(J179*12)*E179</f>
        <v>93984</v>
      </c>
      <c r="X179" s="10">
        <f>(K179*12)*E179</f>
        <v>0</v>
      </c>
      <c r="Y179" s="10">
        <f>L179*E179</f>
        <v>20084.252054794521</v>
      </c>
      <c r="Z179" s="10">
        <f>M179*E179</f>
        <v>113295.78082191781</v>
      </c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</row>
    <row r="180" spans="1:132" ht="24.95" customHeight="1" x14ac:dyDescent="0.25">
      <c r="A180" s="12"/>
      <c r="B180" s="13"/>
      <c r="C180" s="14" t="s">
        <v>169</v>
      </c>
      <c r="D180" s="30" t="s">
        <v>170</v>
      </c>
      <c r="E180" s="30"/>
      <c r="F180" s="30"/>
      <c r="G180" s="30"/>
      <c r="H180" s="30"/>
      <c r="I180" s="30"/>
      <c r="J180" s="30"/>
      <c r="K180" s="30"/>
      <c r="L180" s="30"/>
      <c r="M180" s="30"/>
      <c r="N180" s="31"/>
      <c r="O180" s="3"/>
      <c r="P180" s="10"/>
      <c r="Q180" s="10"/>
      <c r="R180" s="10"/>
      <c r="S180" s="10"/>
      <c r="T180" s="26">
        <f>SUM(T178:T179)</f>
        <v>1156392</v>
      </c>
      <c r="U180" s="26">
        <f t="shared" ref="U180:Z180" si="427">SUM(U178:U179)</f>
        <v>115639.2</v>
      </c>
      <c r="V180" s="26">
        <f t="shared" si="427"/>
        <v>115639.2</v>
      </c>
      <c r="W180" s="26">
        <f t="shared" si="427"/>
        <v>115639.2</v>
      </c>
      <c r="X180" s="26">
        <f t="shared" si="427"/>
        <v>0</v>
      </c>
      <c r="Y180" s="26">
        <f t="shared" si="427"/>
        <v>24711.938630136985</v>
      </c>
      <c r="Z180" s="26">
        <f t="shared" si="427"/>
        <v>144147.02465753426</v>
      </c>
      <c r="AA180" s="26">
        <f>SUM(T180:Z180)</f>
        <v>1672168.563287671</v>
      </c>
      <c r="AB180" s="26">
        <f>SUM(N178:N179)</f>
        <v>1672168.5632876712</v>
      </c>
      <c r="AC180" s="26">
        <f>AA180-AB180</f>
        <v>0</v>
      </c>
      <c r="AD180" s="10"/>
      <c r="AE180" s="10">
        <v>1623339.5375342465</v>
      </c>
      <c r="AF180" s="10"/>
      <c r="AG180" s="10"/>
      <c r="AH180" s="10"/>
      <c r="AI180" s="10"/>
      <c r="AJ180" s="10"/>
      <c r="AK180" s="10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</row>
    <row r="181" spans="1:132" ht="30" customHeight="1" x14ac:dyDescent="0.25">
      <c r="A181" s="6" t="s">
        <v>12</v>
      </c>
      <c r="B181" s="7">
        <v>1</v>
      </c>
      <c r="C181" s="8" t="s">
        <v>169</v>
      </c>
      <c r="D181" s="28" t="s">
        <v>171</v>
      </c>
      <c r="E181" s="5">
        <v>1</v>
      </c>
      <c r="F181" s="11">
        <f>(((SUM(G181:J181)*12)/365))</f>
        <v>660.32876712328766</v>
      </c>
      <c r="G181" s="11">
        <f>ROUNDUP(R181,0)</f>
        <v>15450</v>
      </c>
      <c r="H181" s="11">
        <f>G181*0.1</f>
        <v>1545</v>
      </c>
      <c r="I181" s="11">
        <f>G181*0.1</f>
        <v>1545</v>
      </c>
      <c r="J181" s="11">
        <f>G181*0.1</f>
        <v>1545</v>
      </c>
      <c r="K181" s="11">
        <v>0</v>
      </c>
      <c r="L181" s="11">
        <f t="shared" ref="L181:L182" si="428">IF(F181="","",((F181*20)*0.3))</f>
        <v>3961.9726027397255</v>
      </c>
      <c r="M181" s="11">
        <f t="shared" ref="M181:M182" si="429">IF(B181=1,(F181*40),(((((G181+H181)*12)/365)*40)))</f>
        <v>26413.150684931505</v>
      </c>
      <c r="N181" s="18">
        <f t="shared" ref="N181:N182" si="430">((SUM(G181:K181)*12)+L181+M181)*E181</f>
        <v>271395.12328767125</v>
      </c>
      <c r="O181" s="3"/>
      <c r="P181" s="10">
        <v>15000</v>
      </c>
      <c r="Q181" s="10">
        <f>Q179</f>
        <v>0.03</v>
      </c>
      <c r="R181" s="10">
        <f t="shared" ref="R181:R182" si="431">((P181*Q181)+P181)</f>
        <v>15450</v>
      </c>
      <c r="S181" s="10"/>
      <c r="T181" s="10">
        <f>(G181*12)*E181</f>
        <v>185400</v>
      </c>
      <c r="U181" s="10">
        <f>(H181*12)*E181</f>
        <v>18540</v>
      </c>
      <c r="V181" s="10">
        <f>(I181*12)*E181</f>
        <v>18540</v>
      </c>
      <c r="W181" s="10">
        <f>(J181*12)*E181</f>
        <v>18540</v>
      </c>
      <c r="X181" s="10">
        <f>(K181*12)*E181</f>
        <v>0</v>
      </c>
      <c r="Y181" s="10">
        <f>L181*E181</f>
        <v>3961.9726027397255</v>
      </c>
      <c r="Z181" s="10">
        <f>M181*E181</f>
        <v>26413.150684931505</v>
      </c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</row>
    <row r="182" spans="1:132" ht="24.95" customHeight="1" x14ac:dyDescent="0.25">
      <c r="A182" s="6" t="s">
        <v>24</v>
      </c>
      <c r="B182" s="7">
        <v>2</v>
      </c>
      <c r="C182" s="8" t="s">
        <v>169</v>
      </c>
      <c r="D182" s="28" t="s">
        <v>172</v>
      </c>
      <c r="E182" s="5">
        <v>2</v>
      </c>
      <c r="F182" s="11">
        <f t="shared" ref="F182" si="432">(((SUM(G182:J182)*12)/365))</f>
        <v>557.24054794520544</v>
      </c>
      <c r="G182" s="11">
        <f t="shared" ref="G182" si="433">ROUNDUP(R182,0)</f>
        <v>13038</v>
      </c>
      <c r="H182" s="11">
        <f t="shared" ref="H182:H185" si="434">G182*0.1</f>
        <v>1303.8000000000002</v>
      </c>
      <c r="I182" s="11">
        <f t="shared" ref="I182" si="435">G182*0.1</f>
        <v>1303.8000000000002</v>
      </c>
      <c r="J182" s="11">
        <f t="shared" ref="J182" si="436">G182*0.1</f>
        <v>1303.8000000000002</v>
      </c>
      <c r="K182" s="11">
        <v>0</v>
      </c>
      <c r="L182" s="11">
        <f t="shared" si="428"/>
        <v>3343.4432876712326</v>
      </c>
      <c r="M182" s="11">
        <f t="shared" si="429"/>
        <v>18860.44931506849</v>
      </c>
      <c r="N182" s="18">
        <f t="shared" si="430"/>
        <v>451193.3852054794</v>
      </c>
      <c r="O182" s="3"/>
      <c r="P182" s="10">
        <v>12658</v>
      </c>
      <c r="Q182" s="10">
        <f>Q181</f>
        <v>0.03</v>
      </c>
      <c r="R182" s="10">
        <f t="shared" si="431"/>
        <v>13037.74</v>
      </c>
      <c r="S182" s="10"/>
      <c r="T182" s="10">
        <f>(G182*12)*E182</f>
        <v>312912</v>
      </c>
      <c r="U182" s="10">
        <f>(H182*12)*E182</f>
        <v>31291.200000000004</v>
      </c>
      <c r="V182" s="10">
        <f>(I182*12)*E182</f>
        <v>31291.200000000004</v>
      </c>
      <c r="W182" s="10">
        <f>(J182*12)*E182</f>
        <v>31291.200000000004</v>
      </c>
      <c r="X182" s="10">
        <f>(K182*12)*E182</f>
        <v>0</v>
      </c>
      <c r="Y182" s="10">
        <f>L182*E182</f>
        <v>6686.8865753424652</v>
      </c>
      <c r="Z182" s="10">
        <f>M182*E182</f>
        <v>37720.898630136981</v>
      </c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</row>
    <row r="183" spans="1:132" ht="24.95" customHeight="1" x14ac:dyDescent="0.25">
      <c r="A183" s="6" t="s">
        <v>24</v>
      </c>
      <c r="B183" s="7">
        <v>2</v>
      </c>
      <c r="C183" s="8" t="s">
        <v>169</v>
      </c>
      <c r="D183" s="28" t="s">
        <v>173</v>
      </c>
      <c r="E183" s="5">
        <v>2</v>
      </c>
      <c r="F183" s="11">
        <f t="shared" ref="F183:F185" si="437">(((SUM(G183:J183)*12)/365))</f>
        <v>362.09095890410964</v>
      </c>
      <c r="G183" s="11">
        <f t="shared" ref="G183:G185" si="438">ROUNDUP(R183,0)</f>
        <v>8472</v>
      </c>
      <c r="H183" s="11">
        <f t="shared" si="434"/>
        <v>847.2</v>
      </c>
      <c r="I183" s="11">
        <f t="shared" ref="I183:I185" si="439">G183*0.1</f>
        <v>847.2</v>
      </c>
      <c r="J183" s="11">
        <f t="shared" ref="J183:J185" si="440">G183*0.1</f>
        <v>847.2</v>
      </c>
      <c r="K183" s="11">
        <v>0</v>
      </c>
      <c r="L183" s="11">
        <f t="shared" ref="L183:L185" si="441">IF(F183="","",((F183*20)*0.3))</f>
        <v>2172.5457534246575</v>
      </c>
      <c r="M183" s="11">
        <f t="shared" ref="M183:M185" si="442">IF(B183=1,(F183*40),(((((G183+H183)*12)/365)*40)))</f>
        <v>12255.386301369863</v>
      </c>
      <c r="N183" s="18">
        <f t="shared" ref="N183:N185" si="443">((SUM(G183:K183)*12)+L183+M183)*E183</f>
        <v>293182.2641095891</v>
      </c>
      <c r="O183" s="3"/>
      <c r="P183" s="10">
        <v>8225</v>
      </c>
      <c r="Q183" s="10">
        <f t="shared" ref="Q183:Q185" si="444">Q182</f>
        <v>0.03</v>
      </c>
      <c r="R183" s="10">
        <f t="shared" ref="R183:R185" si="445">((P183*Q183)+P183)</f>
        <v>8471.75</v>
      </c>
      <c r="S183" s="10"/>
      <c r="T183" s="10">
        <f>(G183*12)*E183</f>
        <v>203328</v>
      </c>
      <c r="U183" s="10">
        <f>(H183*12)*E183</f>
        <v>20332.800000000003</v>
      </c>
      <c r="V183" s="10">
        <f>(I183*12)*E183</f>
        <v>20332.800000000003</v>
      </c>
      <c r="W183" s="10">
        <f>(J183*12)*E183</f>
        <v>20332.800000000003</v>
      </c>
      <c r="X183" s="10">
        <f>(K183*12)*E183</f>
        <v>0</v>
      </c>
      <c r="Y183" s="10">
        <f>L183*E183</f>
        <v>4345.091506849315</v>
      </c>
      <c r="Z183" s="10">
        <f>M183*E183</f>
        <v>24510.772602739726</v>
      </c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</row>
    <row r="184" spans="1:132" ht="24.95" customHeight="1" x14ac:dyDescent="0.25">
      <c r="A184" s="6" t="s">
        <v>24</v>
      </c>
      <c r="B184" s="7">
        <v>2</v>
      </c>
      <c r="C184" s="8" t="s">
        <v>169</v>
      </c>
      <c r="D184" s="28" t="s">
        <v>174</v>
      </c>
      <c r="E184" s="5">
        <v>1</v>
      </c>
      <c r="F184" s="11">
        <f t="shared" si="437"/>
        <v>328.07013698630141</v>
      </c>
      <c r="G184" s="11">
        <f t="shared" si="438"/>
        <v>7676</v>
      </c>
      <c r="H184" s="11">
        <f t="shared" si="434"/>
        <v>767.6</v>
      </c>
      <c r="I184" s="11">
        <f t="shared" si="439"/>
        <v>767.6</v>
      </c>
      <c r="J184" s="11">
        <f t="shared" si="440"/>
        <v>767.6</v>
      </c>
      <c r="K184" s="11">
        <v>0</v>
      </c>
      <c r="L184" s="11">
        <f t="shared" si="441"/>
        <v>1968.4208219178083</v>
      </c>
      <c r="M184" s="11">
        <f t="shared" si="442"/>
        <v>11103.912328767125</v>
      </c>
      <c r="N184" s="18">
        <f t="shared" si="443"/>
        <v>132817.93315068493</v>
      </c>
      <c r="O184" s="3"/>
      <c r="P184" s="10">
        <v>7452</v>
      </c>
      <c r="Q184" s="10">
        <f t="shared" si="444"/>
        <v>0.03</v>
      </c>
      <c r="R184" s="10">
        <f t="shared" si="445"/>
        <v>7675.56</v>
      </c>
      <c r="S184" s="10"/>
      <c r="T184" s="10">
        <f>(G184*12)*E184</f>
        <v>92112</v>
      </c>
      <c r="U184" s="10">
        <f>(H184*12)*E184</f>
        <v>9211.2000000000007</v>
      </c>
      <c r="V184" s="10">
        <f>(I184*12)*E184</f>
        <v>9211.2000000000007</v>
      </c>
      <c r="W184" s="10">
        <f>(J184*12)*E184</f>
        <v>9211.2000000000007</v>
      </c>
      <c r="X184" s="10">
        <f>(K184*12)*E184</f>
        <v>0</v>
      </c>
      <c r="Y184" s="10">
        <f>L184*E184</f>
        <v>1968.4208219178083</v>
      </c>
      <c r="Z184" s="10">
        <f>M184*E184</f>
        <v>11103.912328767125</v>
      </c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</row>
    <row r="185" spans="1:132" ht="24.95" customHeight="1" x14ac:dyDescent="0.25">
      <c r="A185" s="6" t="s">
        <v>24</v>
      </c>
      <c r="B185" s="7">
        <v>2</v>
      </c>
      <c r="C185" s="8" t="s">
        <v>169</v>
      </c>
      <c r="D185" s="28" t="s">
        <v>115</v>
      </c>
      <c r="E185" s="5">
        <v>1</v>
      </c>
      <c r="F185" s="11">
        <f t="shared" si="437"/>
        <v>323.32602739726025</v>
      </c>
      <c r="G185" s="11">
        <f t="shared" si="438"/>
        <v>7565</v>
      </c>
      <c r="H185" s="11">
        <f t="shared" si="434"/>
        <v>756.5</v>
      </c>
      <c r="I185" s="11">
        <f t="shared" si="439"/>
        <v>756.5</v>
      </c>
      <c r="J185" s="11">
        <f t="shared" si="440"/>
        <v>756.5</v>
      </c>
      <c r="K185" s="11">
        <v>0</v>
      </c>
      <c r="L185" s="11">
        <f t="shared" si="441"/>
        <v>1939.9561643835614</v>
      </c>
      <c r="M185" s="11">
        <f t="shared" si="442"/>
        <v>10943.342465753423</v>
      </c>
      <c r="N185" s="18">
        <f t="shared" si="443"/>
        <v>130897.29863013698</v>
      </c>
      <c r="O185" s="3"/>
      <c r="P185" s="10">
        <v>7344</v>
      </c>
      <c r="Q185" s="10">
        <f t="shared" si="444"/>
        <v>0.03</v>
      </c>
      <c r="R185" s="10">
        <f t="shared" si="445"/>
        <v>7564.32</v>
      </c>
      <c r="S185" s="10"/>
      <c r="T185" s="10">
        <f>(G185*12)*E185</f>
        <v>90780</v>
      </c>
      <c r="U185" s="10">
        <f>(H185*12)*E185</f>
        <v>9078</v>
      </c>
      <c r="V185" s="10">
        <f>(I185*12)*E185</f>
        <v>9078</v>
      </c>
      <c r="W185" s="10">
        <f>(J185*12)*E185</f>
        <v>9078</v>
      </c>
      <c r="X185" s="10">
        <f>(K185*12)*E185</f>
        <v>0</v>
      </c>
      <c r="Y185" s="10">
        <f>L185*E185</f>
        <v>1939.9561643835614</v>
      </c>
      <c r="Z185" s="10">
        <f>M185*E185</f>
        <v>10943.342465753423</v>
      </c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</row>
    <row r="186" spans="1:132" ht="24.95" customHeight="1" x14ac:dyDescent="0.25">
      <c r="A186" s="12"/>
      <c r="B186" s="13"/>
      <c r="C186" s="14" t="s">
        <v>1103</v>
      </c>
      <c r="D186" s="30" t="s">
        <v>1104</v>
      </c>
      <c r="E186" s="30"/>
      <c r="F186" s="30"/>
      <c r="G186" s="30"/>
      <c r="H186" s="30"/>
      <c r="I186" s="30"/>
      <c r="J186" s="30"/>
      <c r="K186" s="30"/>
      <c r="L186" s="30"/>
      <c r="M186" s="30"/>
      <c r="N186" s="31"/>
      <c r="O186" s="3"/>
      <c r="P186" s="10"/>
      <c r="Q186" s="10"/>
      <c r="R186" s="10"/>
      <c r="S186" s="10"/>
      <c r="T186" s="129">
        <f>SUM(T181:T185)</f>
        <v>884532</v>
      </c>
      <c r="U186" s="129">
        <f t="shared" ref="U186:Z186" si="446">SUM(U181:U185)</f>
        <v>88453.2</v>
      </c>
      <c r="V186" s="129">
        <f t="shared" si="446"/>
        <v>88453.2</v>
      </c>
      <c r="W186" s="129">
        <f t="shared" si="446"/>
        <v>88453.2</v>
      </c>
      <c r="X186" s="129">
        <f t="shared" si="446"/>
        <v>0</v>
      </c>
      <c r="Y186" s="129">
        <f t="shared" si="446"/>
        <v>18902.327671232877</v>
      </c>
      <c r="Z186" s="129">
        <f t="shared" si="446"/>
        <v>110692.07671232875</v>
      </c>
      <c r="AA186" s="26">
        <f>SUM(T186:Z186)</f>
        <v>1279486.0043835614</v>
      </c>
      <c r="AB186" s="129">
        <f>SUM(N181:N185)</f>
        <v>1279486.0043835617</v>
      </c>
      <c r="AC186" s="26">
        <f>AA186-AB186</f>
        <v>0</v>
      </c>
      <c r="AD186" s="10"/>
      <c r="AE186" s="10"/>
      <c r="AF186" s="10"/>
      <c r="AG186" s="10"/>
      <c r="AH186" s="10"/>
      <c r="AI186" s="10"/>
      <c r="AJ186" s="10"/>
      <c r="AK186" s="10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</row>
    <row r="187" spans="1:132" ht="24.95" customHeight="1" x14ac:dyDescent="0.25">
      <c r="A187" s="6" t="s">
        <v>12</v>
      </c>
      <c r="B187" s="7">
        <v>1</v>
      </c>
      <c r="C187" s="8" t="s">
        <v>1103</v>
      </c>
      <c r="D187" s="28" t="s">
        <v>1105</v>
      </c>
      <c r="E187" s="5">
        <v>1</v>
      </c>
      <c r="F187" s="11">
        <f>(((SUM(G187:J187)*12)/365))</f>
        <v>783.59013698630145</v>
      </c>
      <c r="G187" s="11">
        <f>ROUNDUP(R187,0)</f>
        <v>18334</v>
      </c>
      <c r="H187" s="11">
        <f>G187*0.1</f>
        <v>1833.4</v>
      </c>
      <c r="I187" s="11">
        <f>G187*0.1</f>
        <v>1833.4</v>
      </c>
      <c r="J187" s="11">
        <f>G187*0.1</f>
        <v>1833.4</v>
      </c>
      <c r="K187" s="11">
        <v>0</v>
      </c>
      <c r="L187" s="11">
        <f t="shared" ref="L187:L188" si="447">IF(F187="","",((F187*20)*0.3))</f>
        <v>4701.540821917808</v>
      </c>
      <c r="M187" s="11">
        <f t="shared" ref="M187:M188" si="448">IF(B187=1,(F187*40),(((((G187+H187)*12)/365)*40)))</f>
        <v>31343.605479452057</v>
      </c>
      <c r="N187" s="18">
        <f t="shared" ref="N187:N188" si="449">((SUM(G187:K187)*12)+L187+M187)*E187</f>
        <v>322055.5463013699</v>
      </c>
      <c r="O187" s="3"/>
      <c r="P187" s="10">
        <v>17800</v>
      </c>
      <c r="Q187" s="10">
        <f>Q185</f>
        <v>0.03</v>
      </c>
      <c r="R187" s="10">
        <f t="shared" ref="R187:R188" si="450">((P187*Q187)+P187)</f>
        <v>18334</v>
      </c>
      <c r="S187" s="10"/>
      <c r="T187" s="10">
        <f>(G187*12)*E187</f>
        <v>220008</v>
      </c>
      <c r="U187" s="10">
        <f>(H187*12)*E187</f>
        <v>22000.800000000003</v>
      </c>
      <c r="V187" s="10">
        <f>(I187*12)*E187</f>
        <v>22000.800000000003</v>
      </c>
      <c r="W187" s="10">
        <f>(J187*12)*E187</f>
        <v>22000.800000000003</v>
      </c>
      <c r="X187" s="10">
        <f>(K187*12)*E187</f>
        <v>0</v>
      </c>
      <c r="Y187" s="10">
        <f>L187*E187</f>
        <v>4701.540821917808</v>
      </c>
      <c r="Z187" s="10">
        <f>M187*E187</f>
        <v>31343.605479452057</v>
      </c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</row>
    <row r="188" spans="1:132" ht="24.95" customHeight="1" x14ac:dyDescent="0.25">
      <c r="A188" s="6" t="s">
        <v>24</v>
      </c>
      <c r="B188" s="7">
        <v>2</v>
      </c>
      <c r="C188" s="8" t="s">
        <v>1103</v>
      </c>
      <c r="D188" s="28" t="s">
        <v>48</v>
      </c>
      <c r="E188" s="5">
        <v>1</v>
      </c>
      <c r="F188" s="11">
        <f t="shared" ref="F188" si="451">(((SUM(G188:J188)*12)/365))</f>
        <v>351.87616438356156</v>
      </c>
      <c r="G188" s="11">
        <f t="shared" ref="G188" si="452">ROUNDUP(R188,0)</f>
        <v>8233</v>
      </c>
      <c r="H188" s="11">
        <f t="shared" ref="H188" si="453">G188*0.1</f>
        <v>823.30000000000007</v>
      </c>
      <c r="I188" s="11">
        <f t="shared" ref="I188" si="454">G188*0.1</f>
        <v>823.30000000000007</v>
      </c>
      <c r="J188" s="11">
        <f t="shared" ref="J188" si="455">G188*0.1</f>
        <v>823.30000000000007</v>
      </c>
      <c r="K188" s="11">
        <v>0</v>
      </c>
      <c r="L188" s="11">
        <f t="shared" si="447"/>
        <v>2111.2569863013691</v>
      </c>
      <c r="M188" s="11">
        <f t="shared" si="448"/>
        <v>11909.654794520548</v>
      </c>
      <c r="N188" s="18">
        <f t="shared" si="449"/>
        <v>142455.71178082188</v>
      </c>
      <c r="O188" s="3"/>
      <c r="P188" s="10">
        <v>7993</v>
      </c>
      <c r="Q188" s="10">
        <f>Q187</f>
        <v>0.03</v>
      </c>
      <c r="R188" s="10">
        <f t="shared" si="450"/>
        <v>8232.7900000000009</v>
      </c>
      <c r="S188" s="10"/>
      <c r="T188" s="10">
        <f>(G188*12)*E188</f>
        <v>98796</v>
      </c>
      <c r="U188" s="10">
        <f>(H188*12)*E188</f>
        <v>9879.6</v>
      </c>
      <c r="V188" s="10">
        <f>(I188*12)*E188</f>
        <v>9879.6</v>
      </c>
      <c r="W188" s="10">
        <f>(J188*12)*E188</f>
        <v>9879.6</v>
      </c>
      <c r="X188" s="10">
        <f>(K188*12)*E188</f>
        <v>0</v>
      </c>
      <c r="Y188" s="10">
        <f>L188*E188</f>
        <v>2111.2569863013691</v>
      </c>
      <c r="Z188" s="10">
        <f>M188*E188</f>
        <v>11909.654794520548</v>
      </c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</row>
    <row r="189" spans="1:132" ht="24.95" customHeight="1" x14ac:dyDescent="0.25">
      <c r="A189" s="6" t="s">
        <v>24</v>
      </c>
      <c r="B189" s="7">
        <v>2</v>
      </c>
      <c r="C189" s="8" t="s">
        <v>1103</v>
      </c>
      <c r="D189" s="28" t="s">
        <v>58</v>
      </c>
      <c r="E189" s="5">
        <v>1</v>
      </c>
      <c r="F189" s="11">
        <f t="shared" ref="F189" si="456">(((SUM(G189:J189)*12)/365))</f>
        <v>431.50027397260277</v>
      </c>
      <c r="G189" s="11">
        <f t="shared" ref="G189" si="457">ROUNDUP(R189,0)</f>
        <v>10096</v>
      </c>
      <c r="H189" s="11">
        <f t="shared" ref="H189" si="458">G189*0.1</f>
        <v>1009.6</v>
      </c>
      <c r="I189" s="11">
        <f t="shared" ref="I189" si="459">G189*0.1</f>
        <v>1009.6</v>
      </c>
      <c r="J189" s="11">
        <f t="shared" ref="J189" si="460">G189*0.1</f>
        <v>1009.6</v>
      </c>
      <c r="K189" s="11">
        <v>0</v>
      </c>
      <c r="L189" s="11">
        <f t="shared" ref="L189" si="461">IF(F189="","",((F189*20)*0.3))</f>
        <v>2589.0016438356165</v>
      </c>
      <c r="M189" s="11">
        <f t="shared" ref="M189" si="462">IF(B189=1,(F189*40),(((((G189+H189)*12)/365)*40)))</f>
        <v>14604.624657534248</v>
      </c>
      <c r="N189" s="18">
        <f t="shared" ref="N189" si="463">((SUM(G189:K189)*12)+L189+M189)*E189</f>
        <v>174691.22630136987</v>
      </c>
      <c r="O189" s="3"/>
      <c r="P189" s="10">
        <v>9801</v>
      </c>
      <c r="Q189" s="10">
        <f t="shared" ref="Q189" si="464">Q188</f>
        <v>0.03</v>
      </c>
      <c r="R189" s="10">
        <f t="shared" ref="R189" si="465">((P189*Q189)+P189)</f>
        <v>10095.030000000001</v>
      </c>
      <c r="S189" s="10"/>
      <c r="T189" s="10">
        <f>(G189*12)*E189</f>
        <v>121152</v>
      </c>
      <c r="U189" s="10">
        <f>(H189*12)*E189</f>
        <v>12115.2</v>
      </c>
      <c r="V189" s="10">
        <f>(I189*12)*E189</f>
        <v>12115.2</v>
      </c>
      <c r="W189" s="10">
        <f>(J189*12)*E189</f>
        <v>12115.2</v>
      </c>
      <c r="X189" s="10">
        <f>(K189*12)*E189</f>
        <v>0</v>
      </c>
      <c r="Y189" s="10">
        <f>L189*E189</f>
        <v>2589.0016438356165</v>
      </c>
      <c r="Z189" s="10">
        <f>M189*E189</f>
        <v>14604.624657534248</v>
      </c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</row>
    <row r="190" spans="1:132" ht="24.95" customHeight="1" x14ac:dyDescent="0.25">
      <c r="A190" s="12"/>
      <c r="B190" s="13"/>
      <c r="C190" s="14" t="s">
        <v>175</v>
      </c>
      <c r="D190" s="56" t="s">
        <v>176</v>
      </c>
      <c r="E190" s="30"/>
      <c r="F190" s="30"/>
      <c r="G190" s="30"/>
      <c r="H190" s="30"/>
      <c r="I190" s="30"/>
      <c r="J190" s="30"/>
      <c r="K190" s="30"/>
      <c r="L190" s="30"/>
      <c r="M190" s="30"/>
      <c r="N190" s="31"/>
      <c r="O190" s="3"/>
      <c r="P190" s="10"/>
      <c r="Q190" s="10"/>
      <c r="R190" s="10"/>
      <c r="S190" s="10"/>
      <c r="T190" s="26">
        <f>SUM(T187:T189)</f>
        <v>439956</v>
      </c>
      <c r="U190" s="26">
        <f t="shared" ref="U190:Z190" si="466">SUM(U187:U189)</f>
        <v>43995.600000000006</v>
      </c>
      <c r="V190" s="26">
        <f t="shared" si="466"/>
        <v>43995.600000000006</v>
      </c>
      <c r="W190" s="26">
        <f t="shared" si="466"/>
        <v>43995.600000000006</v>
      </c>
      <c r="X190" s="26">
        <f t="shared" si="466"/>
        <v>0</v>
      </c>
      <c r="Y190" s="26">
        <f t="shared" si="466"/>
        <v>9401.7994520547927</v>
      </c>
      <c r="Z190" s="26">
        <f t="shared" si="466"/>
        <v>57857.884931506851</v>
      </c>
      <c r="AA190" s="26">
        <f>SUM(T190:Z190)</f>
        <v>639202.48438356153</v>
      </c>
      <c r="AB190" s="26">
        <f>SUM(N187:N189)</f>
        <v>639202.48438356165</v>
      </c>
      <c r="AC190" s="26">
        <f>AA190-AB190</f>
        <v>0</v>
      </c>
      <c r="AD190" s="10"/>
      <c r="AE190" s="10">
        <v>1242183.4717808221</v>
      </c>
      <c r="AF190" s="10"/>
      <c r="AG190" s="10"/>
      <c r="AH190" s="10"/>
      <c r="AI190" s="10"/>
      <c r="AJ190" s="10"/>
      <c r="AK190" s="10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</row>
    <row r="191" spans="1:132" ht="24.95" customHeight="1" x14ac:dyDescent="0.25">
      <c r="A191" s="6" t="s">
        <v>12</v>
      </c>
      <c r="B191" s="7">
        <v>1</v>
      </c>
      <c r="C191" s="8" t="s">
        <v>175</v>
      </c>
      <c r="D191" s="28" t="s">
        <v>177</v>
      </c>
      <c r="E191" s="5">
        <v>1</v>
      </c>
      <c r="F191" s="11">
        <f>(((SUM(G191:J191)*12)/365))</f>
        <v>506.25205479452057</v>
      </c>
      <c r="G191" s="11">
        <f>ROUNDUP(R191,0)</f>
        <v>11845</v>
      </c>
      <c r="H191" s="11">
        <f>G191*0.1</f>
        <v>1184.5</v>
      </c>
      <c r="I191" s="11">
        <f>G191*0.1</f>
        <v>1184.5</v>
      </c>
      <c r="J191" s="11">
        <f>G191*0.1</f>
        <v>1184.5</v>
      </c>
      <c r="K191" s="11">
        <v>0</v>
      </c>
      <c r="L191" s="11">
        <f t="shared" ref="L191:L194" si="467">IF(F191="","",((F191*20)*0.3))</f>
        <v>3037.5123287671236</v>
      </c>
      <c r="M191" s="11">
        <f t="shared" ref="M191:M194" si="468">IF(B191=1,(F191*40),(((((G191+H191)*12)/365)*40)))</f>
        <v>20250.082191780824</v>
      </c>
      <c r="N191" s="18">
        <f t="shared" ref="N191:N194" si="469">((SUM(G191:K191)*12)+L191+M191)*E191</f>
        <v>208069.59452054795</v>
      </c>
      <c r="O191" s="3"/>
      <c r="P191" s="10">
        <v>11500</v>
      </c>
      <c r="Q191" s="10">
        <f>Q185</f>
        <v>0.03</v>
      </c>
      <c r="R191" s="10">
        <f t="shared" ref="R191:R194" si="470">((P191*Q191)+P191)</f>
        <v>11845</v>
      </c>
      <c r="S191" s="10"/>
      <c r="T191" s="10">
        <f>(G191*12)*E191</f>
        <v>142140</v>
      </c>
      <c r="U191" s="10">
        <f>(H191*12)*E191</f>
        <v>14214</v>
      </c>
      <c r="V191" s="10">
        <f>(I191*12)*E191</f>
        <v>14214</v>
      </c>
      <c r="W191" s="10">
        <f>(J191*12)*E191</f>
        <v>14214</v>
      </c>
      <c r="X191" s="10">
        <f>(K191*12)*E191</f>
        <v>0</v>
      </c>
      <c r="Y191" s="10">
        <f>L191*E191</f>
        <v>3037.5123287671236</v>
      </c>
      <c r="Z191" s="10">
        <f>M191*E191</f>
        <v>20250.082191780824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</row>
    <row r="192" spans="1:132" ht="24.95" customHeight="1" x14ac:dyDescent="0.25">
      <c r="A192" s="6" t="s">
        <v>24</v>
      </c>
      <c r="B192" s="7">
        <v>2</v>
      </c>
      <c r="C192" s="8" t="s">
        <v>175</v>
      </c>
      <c r="D192" s="28" t="s">
        <v>178</v>
      </c>
      <c r="E192" s="5">
        <v>1</v>
      </c>
      <c r="F192" s="11">
        <f t="shared" ref="F192:F194" si="471">(((SUM(G192:J192)*12)/365))</f>
        <v>311.44438356164386</v>
      </c>
      <c r="G192" s="11">
        <f t="shared" ref="G192:G194" si="472">ROUNDUP(R192,0)</f>
        <v>7287</v>
      </c>
      <c r="H192" s="11">
        <f t="shared" ref="H192:H194" si="473">G192*0.1</f>
        <v>728.7</v>
      </c>
      <c r="I192" s="11">
        <f t="shared" ref="I192:I194" si="474">G192*0.1</f>
        <v>728.7</v>
      </c>
      <c r="J192" s="11">
        <f t="shared" ref="J192:J194" si="475">G192*0.1</f>
        <v>728.7</v>
      </c>
      <c r="K192" s="11">
        <v>0</v>
      </c>
      <c r="L192" s="11">
        <f t="shared" si="467"/>
        <v>1868.666301369863</v>
      </c>
      <c r="M192" s="11">
        <f t="shared" si="468"/>
        <v>10541.194520547944</v>
      </c>
      <c r="N192" s="18">
        <f t="shared" si="469"/>
        <v>126087.06082191781</v>
      </c>
      <c r="O192" s="3"/>
      <c r="P192" s="10">
        <v>7074</v>
      </c>
      <c r="Q192" s="10">
        <f>Q191</f>
        <v>0.03</v>
      </c>
      <c r="R192" s="10">
        <f t="shared" si="470"/>
        <v>7286.22</v>
      </c>
      <c r="S192" s="10"/>
      <c r="T192" s="10">
        <f>(G192*12)*E192</f>
        <v>87444</v>
      </c>
      <c r="U192" s="10">
        <f>(H192*12)*E192</f>
        <v>8744.4000000000015</v>
      </c>
      <c r="V192" s="10">
        <f>(I192*12)*E192</f>
        <v>8744.4000000000015</v>
      </c>
      <c r="W192" s="10">
        <f>(J192*12)*E192</f>
        <v>8744.4000000000015</v>
      </c>
      <c r="X192" s="10">
        <f>(K192*12)*E192</f>
        <v>0</v>
      </c>
      <c r="Y192" s="10">
        <f>L192*E192</f>
        <v>1868.666301369863</v>
      </c>
      <c r="Z192" s="10">
        <f>M192*E192</f>
        <v>10541.194520547944</v>
      </c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</row>
    <row r="193" spans="1:132" ht="24.95" customHeight="1" x14ac:dyDescent="0.25">
      <c r="A193" s="6" t="s">
        <v>24</v>
      </c>
      <c r="B193" s="7">
        <v>2</v>
      </c>
      <c r="C193" s="8" t="s">
        <v>175</v>
      </c>
      <c r="D193" s="28" t="s">
        <v>179</v>
      </c>
      <c r="E193" s="5">
        <v>42</v>
      </c>
      <c r="F193" s="273">
        <f t="shared" si="471"/>
        <v>278.91945205479453</v>
      </c>
      <c r="G193" s="11">
        <f t="shared" si="472"/>
        <v>6526</v>
      </c>
      <c r="H193" s="11">
        <f t="shared" si="473"/>
        <v>652.6</v>
      </c>
      <c r="I193" s="11">
        <f t="shared" si="474"/>
        <v>652.6</v>
      </c>
      <c r="J193" s="11">
        <f t="shared" si="475"/>
        <v>652.6</v>
      </c>
      <c r="K193" s="11">
        <v>0</v>
      </c>
      <c r="L193" s="11">
        <f t="shared" si="467"/>
        <v>1673.516712328767</v>
      </c>
      <c r="M193" s="11">
        <f t="shared" si="468"/>
        <v>9440.3506849315072</v>
      </c>
      <c r="N193" s="18">
        <f t="shared" si="469"/>
        <v>4742617.6306849318</v>
      </c>
      <c r="O193" s="3"/>
      <c r="P193" s="10">
        <v>6335</v>
      </c>
      <c r="Q193" s="10">
        <f t="shared" ref="Q193:Q194" si="476">Q192</f>
        <v>0.03</v>
      </c>
      <c r="R193" s="10">
        <f t="shared" si="470"/>
        <v>6525.05</v>
      </c>
      <c r="S193" s="10"/>
      <c r="T193" s="10">
        <f>(G193*12)*E193</f>
        <v>3289104</v>
      </c>
      <c r="U193" s="10">
        <f>(H193*12)*E193</f>
        <v>328910.40000000002</v>
      </c>
      <c r="V193" s="10">
        <f>(I193*12)*E193</f>
        <v>328910.40000000002</v>
      </c>
      <c r="W193" s="10">
        <f>(J193*12)*E193</f>
        <v>328910.40000000002</v>
      </c>
      <c r="X193" s="10">
        <f>(K193*12)*E193</f>
        <v>0</v>
      </c>
      <c r="Y193" s="10">
        <f>L193*E193</f>
        <v>70287.701917808212</v>
      </c>
      <c r="Z193" s="10">
        <f>M193*E193</f>
        <v>396494.72876712331</v>
      </c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</row>
    <row r="194" spans="1:132" ht="24.95" customHeight="1" x14ac:dyDescent="0.25">
      <c r="A194" s="6" t="s">
        <v>24</v>
      </c>
      <c r="B194" s="7">
        <v>2</v>
      </c>
      <c r="C194" s="8" t="s">
        <v>175</v>
      </c>
      <c r="D194" s="28" t="s">
        <v>180</v>
      </c>
      <c r="E194" s="5">
        <v>2</v>
      </c>
      <c r="F194" s="273">
        <f t="shared" si="471"/>
        <v>278.91945205479453</v>
      </c>
      <c r="G194" s="11">
        <f t="shared" si="472"/>
        <v>6526</v>
      </c>
      <c r="H194" s="11">
        <f t="shared" si="473"/>
        <v>652.6</v>
      </c>
      <c r="I194" s="11">
        <f t="shared" si="474"/>
        <v>652.6</v>
      </c>
      <c r="J194" s="11">
        <f t="shared" si="475"/>
        <v>652.6</v>
      </c>
      <c r="K194" s="11">
        <v>0</v>
      </c>
      <c r="L194" s="11">
        <f t="shared" si="467"/>
        <v>1673.516712328767</v>
      </c>
      <c r="M194" s="11">
        <f t="shared" si="468"/>
        <v>9440.3506849315072</v>
      </c>
      <c r="N194" s="18">
        <f t="shared" si="469"/>
        <v>225838.93479452055</v>
      </c>
      <c r="O194" s="3"/>
      <c r="P194" s="10">
        <v>6335</v>
      </c>
      <c r="Q194" s="10">
        <f t="shared" si="476"/>
        <v>0.03</v>
      </c>
      <c r="R194" s="10">
        <f t="shared" si="470"/>
        <v>6525.05</v>
      </c>
      <c r="S194" s="10"/>
      <c r="T194" s="10">
        <f>(G194*12)*E194</f>
        <v>156624</v>
      </c>
      <c r="U194" s="10">
        <f>(H194*12)*E194</f>
        <v>15662.400000000001</v>
      </c>
      <c r="V194" s="10">
        <f>(I194*12)*E194</f>
        <v>15662.400000000001</v>
      </c>
      <c r="W194" s="10">
        <f>(J194*12)*E194</f>
        <v>15662.400000000001</v>
      </c>
      <c r="X194" s="10">
        <f>(K194*12)*E194</f>
        <v>0</v>
      </c>
      <c r="Y194" s="10">
        <f>L194*E194</f>
        <v>3347.0334246575339</v>
      </c>
      <c r="Z194" s="10">
        <f>M194*E194</f>
        <v>18880.701369863014</v>
      </c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</row>
    <row r="195" spans="1:132" ht="24.95" customHeight="1" x14ac:dyDescent="0.25">
      <c r="A195" s="12"/>
      <c r="B195" s="13"/>
      <c r="C195" s="14" t="s">
        <v>181</v>
      </c>
      <c r="D195" s="56" t="s">
        <v>182</v>
      </c>
      <c r="E195" s="32"/>
      <c r="F195" s="32"/>
      <c r="G195" s="32"/>
      <c r="H195" s="32"/>
      <c r="I195" s="32"/>
      <c r="J195" s="32"/>
      <c r="K195" s="32"/>
      <c r="L195" s="32"/>
      <c r="M195" s="32"/>
      <c r="N195" s="33"/>
      <c r="O195" s="3"/>
      <c r="P195" s="10"/>
      <c r="Q195" s="10"/>
      <c r="R195" s="10"/>
      <c r="S195" s="10"/>
      <c r="T195" s="26">
        <f>SUM(T191:T194)</f>
        <v>3675312</v>
      </c>
      <c r="U195" s="26">
        <f t="shared" ref="U195:Z195" si="477">SUM(U191:U194)</f>
        <v>367531.20000000007</v>
      </c>
      <c r="V195" s="26">
        <f t="shared" si="477"/>
        <v>367531.20000000007</v>
      </c>
      <c r="W195" s="26">
        <f t="shared" si="477"/>
        <v>367531.20000000007</v>
      </c>
      <c r="X195" s="26">
        <f t="shared" si="477"/>
        <v>0</v>
      </c>
      <c r="Y195" s="26">
        <f t="shared" si="477"/>
        <v>78540.913972602735</v>
      </c>
      <c r="Z195" s="26">
        <f t="shared" si="477"/>
        <v>446166.70684931509</v>
      </c>
      <c r="AA195" s="26">
        <f>SUM(T195:Z195)</f>
        <v>5302613.2208219189</v>
      </c>
      <c r="AB195" s="26">
        <f>SUM(N191:N194)</f>
        <v>5302613.2208219189</v>
      </c>
      <c r="AC195" s="26">
        <f>AA195-AB195</f>
        <v>0</v>
      </c>
      <c r="AD195" s="10"/>
      <c r="AE195" s="10">
        <v>4956669.843287671</v>
      </c>
      <c r="AF195" s="10"/>
      <c r="AG195" s="10"/>
      <c r="AH195" s="10"/>
      <c r="AI195" s="10"/>
      <c r="AJ195" s="10"/>
      <c r="AK195" s="10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</row>
    <row r="196" spans="1:132" ht="24.95" customHeight="1" x14ac:dyDescent="0.25">
      <c r="A196" s="6" t="s">
        <v>12</v>
      </c>
      <c r="B196" s="7">
        <v>1</v>
      </c>
      <c r="C196" s="8" t="s">
        <v>181</v>
      </c>
      <c r="D196" s="28" t="s">
        <v>183</v>
      </c>
      <c r="E196" s="5">
        <v>1</v>
      </c>
      <c r="F196" s="11">
        <f>(((SUM(G196:J196)*12)/365))</f>
        <v>783.59013698630145</v>
      </c>
      <c r="G196" s="11">
        <f>ROUNDUP(R196,0)</f>
        <v>18334</v>
      </c>
      <c r="H196" s="11">
        <f>G196*0.1</f>
        <v>1833.4</v>
      </c>
      <c r="I196" s="11">
        <f>G196*0.1</f>
        <v>1833.4</v>
      </c>
      <c r="J196" s="11">
        <f>G196*0.1</f>
        <v>1833.4</v>
      </c>
      <c r="K196" s="11">
        <v>0</v>
      </c>
      <c r="L196" s="11">
        <f t="shared" ref="L196" si="478">IF(F196="","",((F196*20)*0.3))</f>
        <v>4701.540821917808</v>
      </c>
      <c r="M196" s="11">
        <f t="shared" ref="M196" si="479">IF(B196=1,(F196*40),(((((G196+H196)*12)/365)*40)))</f>
        <v>31343.605479452057</v>
      </c>
      <c r="N196" s="18">
        <f t="shared" ref="N196" si="480">((SUM(G196:K196)*12)+L196+M196)*E196</f>
        <v>322055.5463013699</v>
      </c>
      <c r="O196" s="3"/>
      <c r="P196" s="10">
        <v>17800</v>
      </c>
      <c r="Q196" s="10">
        <f>Q194</f>
        <v>0.03</v>
      </c>
      <c r="R196" s="10">
        <f t="shared" ref="R196" si="481">((P196*Q196)+P196)</f>
        <v>18334</v>
      </c>
      <c r="S196" s="10"/>
      <c r="T196" s="10">
        <f t="shared" ref="T196:T201" si="482">(G196*12)*E196</f>
        <v>220008</v>
      </c>
      <c r="U196" s="10">
        <f t="shared" ref="U196:U201" si="483">(H196*12)*E196</f>
        <v>22000.800000000003</v>
      </c>
      <c r="V196" s="10">
        <f t="shared" ref="V196:V201" si="484">(I196*12)*E196</f>
        <v>22000.800000000003</v>
      </c>
      <c r="W196" s="10">
        <f t="shared" ref="W196:W201" si="485">(J196*12)*E196</f>
        <v>22000.800000000003</v>
      </c>
      <c r="X196" s="10">
        <f t="shared" ref="X196:X201" si="486">(K196*12)*E196</f>
        <v>0</v>
      </c>
      <c r="Y196" s="10">
        <f t="shared" ref="Y196:Y201" si="487">L196*E196</f>
        <v>4701.540821917808</v>
      </c>
      <c r="Z196" s="10">
        <f t="shared" ref="Z196:Z201" si="488">M196*E196</f>
        <v>31343.605479452057</v>
      </c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</row>
    <row r="197" spans="1:132" ht="24.95" customHeight="1" x14ac:dyDescent="0.25">
      <c r="A197" s="6" t="s">
        <v>12</v>
      </c>
      <c r="B197" s="7">
        <v>1</v>
      </c>
      <c r="C197" s="8" t="s">
        <v>181</v>
      </c>
      <c r="D197" s="28" t="s">
        <v>184</v>
      </c>
      <c r="E197" s="5">
        <v>1</v>
      </c>
      <c r="F197" s="11">
        <f>(((SUM(G197:J197)*12)/365))</f>
        <v>469.79506849315072</v>
      </c>
      <c r="G197" s="11">
        <f>ROUNDUP(R197,0)</f>
        <v>10992</v>
      </c>
      <c r="H197" s="11">
        <f>G197*0.1</f>
        <v>1099.2</v>
      </c>
      <c r="I197" s="11">
        <f>G197*0.1</f>
        <v>1099.2</v>
      </c>
      <c r="J197" s="11">
        <f>G197*0.1</f>
        <v>1099.2</v>
      </c>
      <c r="K197" s="11">
        <v>0</v>
      </c>
      <c r="L197" s="11">
        <f t="shared" ref="L197:L201" si="489">IF(F197="","",((F197*20)*0.3))</f>
        <v>2818.7704109589044</v>
      </c>
      <c r="M197" s="11">
        <f t="shared" ref="M197:M201" si="490">IF(B197=1,(F197*40),(((((G197+H197)*12)/365)*40)))</f>
        <v>18791.80273972603</v>
      </c>
      <c r="N197" s="18">
        <f t="shared" ref="N197:N201" si="491">((SUM(G197:K197)*12)+L197+M197)*E197</f>
        <v>193085.77315068495</v>
      </c>
      <c r="O197" s="3"/>
      <c r="P197" s="10">
        <v>10671</v>
      </c>
      <c r="Q197" s="10">
        <f>Q196</f>
        <v>0.03</v>
      </c>
      <c r="R197" s="10">
        <f t="shared" ref="R197:R198" si="492">((P197*Q197)+P197)</f>
        <v>10991.13</v>
      </c>
      <c r="S197" s="10"/>
      <c r="T197" s="10">
        <f t="shared" si="482"/>
        <v>131904</v>
      </c>
      <c r="U197" s="10">
        <f t="shared" si="483"/>
        <v>13190.400000000001</v>
      </c>
      <c r="V197" s="10">
        <f t="shared" si="484"/>
        <v>13190.400000000001</v>
      </c>
      <c r="W197" s="10">
        <f t="shared" si="485"/>
        <v>13190.400000000001</v>
      </c>
      <c r="X197" s="10">
        <f t="shared" si="486"/>
        <v>0</v>
      </c>
      <c r="Y197" s="10">
        <f t="shared" si="487"/>
        <v>2818.7704109589044</v>
      </c>
      <c r="Z197" s="10">
        <f t="shared" si="488"/>
        <v>18791.80273972603</v>
      </c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</row>
    <row r="198" spans="1:132" ht="24.95" customHeight="1" x14ac:dyDescent="0.25">
      <c r="A198" s="6" t="s">
        <v>24</v>
      </c>
      <c r="B198" s="7">
        <v>2</v>
      </c>
      <c r="C198" s="8" t="s">
        <v>181</v>
      </c>
      <c r="D198" s="28" t="s">
        <v>115</v>
      </c>
      <c r="E198" s="5">
        <v>1</v>
      </c>
      <c r="F198" s="11">
        <f t="shared" ref="F198:F201" si="493">(((SUM(G198:J198)*12)/365))</f>
        <v>323.32602739726025</v>
      </c>
      <c r="G198" s="11">
        <f t="shared" ref="G198:G201" si="494">ROUNDUP(R198,0)</f>
        <v>7565</v>
      </c>
      <c r="H198" s="11">
        <f t="shared" ref="H198:H201" si="495">G198*0.1</f>
        <v>756.5</v>
      </c>
      <c r="I198" s="11">
        <f t="shared" ref="I198:I201" si="496">G198*0.1</f>
        <v>756.5</v>
      </c>
      <c r="J198" s="11">
        <f t="shared" ref="J198:J201" si="497">G198*0.1</f>
        <v>756.5</v>
      </c>
      <c r="K198" s="11">
        <v>0</v>
      </c>
      <c r="L198" s="11">
        <f t="shared" si="489"/>
        <v>1939.9561643835614</v>
      </c>
      <c r="M198" s="11">
        <f t="shared" si="490"/>
        <v>10943.342465753423</v>
      </c>
      <c r="N198" s="18">
        <f t="shared" si="491"/>
        <v>130897.29863013698</v>
      </c>
      <c r="O198" s="3"/>
      <c r="P198" s="10">
        <v>7344</v>
      </c>
      <c r="Q198" s="10">
        <f t="shared" ref="Q198:Q201" si="498">Q197</f>
        <v>0.03</v>
      </c>
      <c r="R198" s="10">
        <f t="shared" si="492"/>
        <v>7564.32</v>
      </c>
      <c r="S198" s="10"/>
      <c r="T198" s="10">
        <f t="shared" si="482"/>
        <v>90780</v>
      </c>
      <c r="U198" s="10">
        <f t="shared" si="483"/>
        <v>9078</v>
      </c>
      <c r="V198" s="10">
        <f t="shared" si="484"/>
        <v>9078</v>
      </c>
      <c r="W198" s="10">
        <f t="shared" si="485"/>
        <v>9078</v>
      </c>
      <c r="X198" s="10">
        <f t="shared" si="486"/>
        <v>0</v>
      </c>
      <c r="Y198" s="10">
        <f t="shared" si="487"/>
        <v>1939.9561643835614</v>
      </c>
      <c r="Z198" s="10">
        <f t="shared" si="488"/>
        <v>10943.342465753423</v>
      </c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</row>
    <row r="199" spans="1:132" ht="24.95" customHeight="1" x14ac:dyDescent="0.25">
      <c r="A199" s="6" t="s">
        <v>24</v>
      </c>
      <c r="B199" s="7">
        <v>2</v>
      </c>
      <c r="C199" s="8" t="s">
        <v>181</v>
      </c>
      <c r="D199" s="28" t="s">
        <v>185</v>
      </c>
      <c r="E199" s="5">
        <v>2</v>
      </c>
      <c r="F199" s="11">
        <f t="shared" si="493"/>
        <v>373.97260273972603</v>
      </c>
      <c r="G199" s="11">
        <f t="shared" si="494"/>
        <v>8750</v>
      </c>
      <c r="H199" s="11">
        <f t="shared" si="495"/>
        <v>875</v>
      </c>
      <c r="I199" s="11">
        <f t="shared" si="496"/>
        <v>875</v>
      </c>
      <c r="J199" s="11">
        <f t="shared" si="497"/>
        <v>875</v>
      </c>
      <c r="K199" s="11">
        <v>0</v>
      </c>
      <c r="L199" s="11">
        <f t="shared" si="489"/>
        <v>2243.8356164383558</v>
      </c>
      <c r="M199" s="11">
        <f t="shared" si="490"/>
        <v>12657.534246575342</v>
      </c>
      <c r="N199" s="18">
        <f t="shared" si="491"/>
        <v>302802.73972602742</v>
      </c>
      <c r="O199" s="3"/>
      <c r="P199" s="10">
        <v>8495</v>
      </c>
      <c r="Q199" s="10">
        <f t="shared" si="498"/>
        <v>0.03</v>
      </c>
      <c r="R199" s="10">
        <f t="shared" ref="R199:R201" si="499">((P199*Q199)+P199)</f>
        <v>8749.85</v>
      </c>
      <c r="S199" s="10"/>
      <c r="T199" s="10">
        <f t="shared" si="482"/>
        <v>210000</v>
      </c>
      <c r="U199" s="10">
        <f t="shared" si="483"/>
        <v>21000</v>
      </c>
      <c r="V199" s="10">
        <f t="shared" si="484"/>
        <v>21000</v>
      </c>
      <c r="W199" s="10">
        <f t="shared" si="485"/>
        <v>21000</v>
      </c>
      <c r="X199" s="10">
        <f t="shared" si="486"/>
        <v>0</v>
      </c>
      <c r="Y199" s="10">
        <f t="shared" si="487"/>
        <v>4487.6712328767117</v>
      </c>
      <c r="Z199" s="10">
        <f t="shared" si="488"/>
        <v>25315.068493150684</v>
      </c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</row>
    <row r="200" spans="1:132" ht="24.95" customHeight="1" x14ac:dyDescent="0.25">
      <c r="A200" s="6" t="s">
        <v>24</v>
      </c>
      <c r="B200" s="7">
        <v>2</v>
      </c>
      <c r="C200" s="8" t="s">
        <v>181</v>
      </c>
      <c r="D200" s="28" t="s">
        <v>186</v>
      </c>
      <c r="E200" s="5">
        <v>4</v>
      </c>
      <c r="F200" s="273">
        <f t="shared" si="493"/>
        <v>278.91945205479453</v>
      </c>
      <c r="G200" s="11">
        <f t="shared" si="494"/>
        <v>6526</v>
      </c>
      <c r="H200" s="11">
        <f t="shared" si="495"/>
        <v>652.6</v>
      </c>
      <c r="I200" s="11">
        <f t="shared" si="496"/>
        <v>652.6</v>
      </c>
      <c r="J200" s="11">
        <f t="shared" si="497"/>
        <v>652.6</v>
      </c>
      <c r="K200" s="11">
        <v>0</v>
      </c>
      <c r="L200" s="11">
        <f t="shared" si="489"/>
        <v>1673.516712328767</v>
      </c>
      <c r="M200" s="11">
        <f t="shared" si="490"/>
        <v>9440.3506849315072</v>
      </c>
      <c r="N200" s="18">
        <f t="shared" si="491"/>
        <v>451677.8695890411</v>
      </c>
      <c r="O200" s="3"/>
      <c r="P200" s="10">
        <v>6335</v>
      </c>
      <c r="Q200" s="10">
        <f t="shared" si="498"/>
        <v>0.03</v>
      </c>
      <c r="R200" s="10">
        <f t="shared" si="499"/>
        <v>6525.05</v>
      </c>
      <c r="S200" s="10"/>
      <c r="T200" s="10">
        <f t="shared" si="482"/>
        <v>313248</v>
      </c>
      <c r="U200" s="10">
        <f t="shared" si="483"/>
        <v>31324.800000000003</v>
      </c>
      <c r="V200" s="10">
        <f t="shared" si="484"/>
        <v>31324.800000000003</v>
      </c>
      <c r="W200" s="10">
        <f t="shared" si="485"/>
        <v>31324.800000000003</v>
      </c>
      <c r="X200" s="10">
        <f t="shared" si="486"/>
        <v>0</v>
      </c>
      <c r="Y200" s="10">
        <f t="shared" si="487"/>
        <v>6694.0668493150679</v>
      </c>
      <c r="Z200" s="10">
        <f t="shared" si="488"/>
        <v>37761.402739726029</v>
      </c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</row>
    <row r="201" spans="1:132" ht="24.95" customHeight="1" x14ac:dyDescent="0.25">
      <c r="A201" s="6" t="s">
        <v>24</v>
      </c>
      <c r="B201" s="7">
        <v>2</v>
      </c>
      <c r="C201" s="8" t="s">
        <v>181</v>
      </c>
      <c r="D201" s="28" t="s">
        <v>187</v>
      </c>
      <c r="E201" s="5">
        <v>3</v>
      </c>
      <c r="F201" s="11">
        <f t="shared" si="493"/>
        <v>363.71506849315068</v>
      </c>
      <c r="G201" s="11">
        <f t="shared" si="494"/>
        <v>8510</v>
      </c>
      <c r="H201" s="11">
        <f t="shared" si="495"/>
        <v>851</v>
      </c>
      <c r="I201" s="11">
        <f t="shared" si="496"/>
        <v>851</v>
      </c>
      <c r="J201" s="11">
        <f t="shared" si="497"/>
        <v>851</v>
      </c>
      <c r="K201" s="11">
        <v>0</v>
      </c>
      <c r="L201" s="11">
        <f t="shared" si="489"/>
        <v>2182.290410958904</v>
      </c>
      <c r="M201" s="11">
        <f t="shared" si="490"/>
        <v>12310.35616438356</v>
      </c>
      <c r="N201" s="18">
        <f t="shared" si="491"/>
        <v>441745.93972602737</v>
      </c>
      <c r="O201" s="3"/>
      <c r="P201" s="10">
        <v>8262</v>
      </c>
      <c r="Q201" s="10">
        <f t="shared" si="498"/>
        <v>0.03</v>
      </c>
      <c r="R201" s="10">
        <f t="shared" si="499"/>
        <v>8509.86</v>
      </c>
      <c r="S201" s="10"/>
      <c r="T201" s="10">
        <f t="shared" si="482"/>
        <v>306360</v>
      </c>
      <c r="U201" s="10">
        <f t="shared" si="483"/>
        <v>30636</v>
      </c>
      <c r="V201" s="10">
        <f t="shared" si="484"/>
        <v>30636</v>
      </c>
      <c r="W201" s="10">
        <f t="shared" si="485"/>
        <v>30636</v>
      </c>
      <c r="X201" s="10">
        <f t="shared" si="486"/>
        <v>0</v>
      </c>
      <c r="Y201" s="10">
        <f t="shared" si="487"/>
        <v>6546.8712328767124</v>
      </c>
      <c r="Z201" s="10">
        <f t="shared" si="488"/>
        <v>36931.068493150684</v>
      </c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</row>
    <row r="202" spans="1:132" ht="24.95" customHeight="1" x14ac:dyDescent="0.25">
      <c r="A202" s="12"/>
      <c r="B202" s="13"/>
      <c r="C202" s="14" t="s">
        <v>188</v>
      </c>
      <c r="D202" s="56" t="s">
        <v>1497</v>
      </c>
      <c r="E202" s="30"/>
      <c r="F202" s="30"/>
      <c r="G202" s="30"/>
      <c r="H202" s="30"/>
      <c r="I202" s="30"/>
      <c r="J202" s="30"/>
      <c r="K202" s="30"/>
      <c r="L202" s="30"/>
      <c r="M202" s="30"/>
      <c r="N202" s="31"/>
      <c r="O202" s="3"/>
      <c r="P202" s="10"/>
      <c r="Q202" s="10"/>
      <c r="R202" s="10"/>
      <c r="S202" s="10"/>
      <c r="T202" s="26">
        <f>SUM(T196:T201)</f>
        <v>1272300</v>
      </c>
      <c r="U202" s="26">
        <f t="shared" ref="U202:Z202" si="500">SUM(U196:U201)</f>
        <v>127230</v>
      </c>
      <c r="V202" s="26">
        <f t="shared" si="500"/>
        <v>127230</v>
      </c>
      <c r="W202" s="26">
        <f t="shared" si="500"/>
        <v>127230</v>
      </c>
      <c r="X202" s="26">
        <f t="shared" si="500"/>
        <v>0</v>
      </c>
      <c r="Y202" s="26">
        <f t="shared" si="500"/>
        <v>27188.876712328769</v>
      </c>
      <c r="Z202" s="26">
        <f t="shared" si="500"/>
        <v>161086.29041095893</v>
      </c>
      <c r="AA202" s="26">
        <f>SUM(T202:Z202)</f>
        <v>1842265.1671232877</v>
      </c>
      <c r="AB202" s="26">
        <f>SUM(N196:N201)</f>
        <v>1842265.1671232877</v>
      </c>
      <c r="AC202" s="26">
        <f>AA202-AB202</f>
        <v>0</v>
      </c>
      <c r="AD202" s="10"/>
      <c r="AE202" s="10">
        <v>1781029.8641095888</v>
      </c>
      <c r="AF202" s="10"/>
      <c r="AG202" s="10"/>
      <c r="AH202" s="10"/>
      <c r="AI202" s="10"/>
      <c r="AJ202" s="10"/>
      <c r="AK202" s="10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</row>
    <row r="203" spans="1:132" ht="24.95" customHeight="1" x14ac:dyDescent="0.25">
      <c r="A203" s="6" t="s">
        <v>12</v>
      </c>
      <c r="B203" s="7">
        <v>1</v>
      </c>
      <c r="C203" s="8" t="s">
        <v>188</v>
      </c>
      <c r="D203" s="29" t="s">
        <v>190</v>
      </c>
      <c r="E203" s="5">
        <v>1</v>
      </c>
      <c r="F203" s="11">
        <f>(((SUM(G203:J203)*12)/365))</f>
        <v>968.48219178082195</v>
      </c>
      <c r="G203" s="11">
        <f>ROUNDUP(R203,0)</f>
        <v>22660</v>
      </c>
      <c r="H203" s="11">
        <f>G203*0.1</f>
        <v>2266</v>
      </c>
      <c r="I203" s="11">
        <f>G203*0.1</f>
        <v>2266</v>
      </c>
      <c r="J203" s="11">
        <f>G203*0.1</f>
        <v>2266</v>
      </c>
      <c r="K203" s="11">
        <v>0</v>
      </c>
      <c r="L203" s="11">
        <f t="shared" ref="L203:L204" si="501">IF(F203="","",((F203*20)*0.3))</f>
        <v>5810.8931506849322</v>
      </c>
      <c r="M203" s="11">
        <f t="shared" ref="M203:M204" si="502">IF(B203=1,(F203*40),(((((G203+H203)*12)/365)*40)))</f>
        <v>38739.28767123288</v>
      </c>
      <c r="N203" s="18">
        <f t="shared" ref="N203:N204" si="503">((SUM(G203:K203)*12)+L203+M203)*E203</f>
        <v>398046.18082191783</v>
      </c>
      <c r="O203" s="3"/>
      <c r="P203" s="10">
        <v>22000</v>
      </c>
      <c r="Q203" s="10">
        <f>Q201</f>
        <v>0.03</v>
      </c>
      <c r="R203" s="10">
        <f t="shared" ref="R203:R204" si="504">((P203*Q203)+P203)</f>
        <v>22660</v>
      </c>
      <c r="S203" s="10"/>
      <c r="T203" s="10">
        <f t="shared" ref="T203:T221" si="505">(G203*12)*E203</f>
        <v>271920</v>
      </c>
      <c r="U203" s="10">
        <f t="shared" ref="U203:U221" si="506">(H203*12)*E203</f>
        <v>27192</v>
      </c>
      <c r="V203" s="10">
        <f t="shared" ref="V203:V221" si="507">(I203*12)*E203</f>
        <v>27192</v>
      </c>
      <c r="W203" s="10">
        <f t="shared" ref="W203:W221" si="508">(J203*12)*E203</f>
        <v>27192</v>
      </c>
      <c r="X203" s="10">
        <f t="shared" ref="X203:X221" si="509">(K203*12)*E203</f>
        <v>0</v>
      </c>
      <c r="Y203" s="10">
        <f t="shared" ref="Y203:Y221" si="510">L203*E203</f>
        <v>5810.8931506849322</v>
      </c>
      <c r="Z203" s="10">
        <f t="shared" ref="Z203:Z221" si="511">M203*E203</f>
        <v>38739.28767123288</v>
      </c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</row>
    <row r="204" spans="1:132" ht="24.95" customHeight="1" x14ac:dyDescent="0.25">
      <c r="A204" s="6" t="s">
        <v>12</v>
      </c>
      <c r="B204" s="7">
        <v>1</v>
      </c>
      <c r="C204" s="8" t="s">
        <v>188</v>
      </c>
      <c r="D204" s="29" t="s">
        <v>191</v>
      </c>
      <c r="E204" s="5">
        <v>1</v>
      </c>
      <c r="F204" s="11">
        <f>(((SUM(G204:J204)*12)/365))</f>
        <v>666.95342465753424</v>
      </c>
      <c r="G204" s="11">
        <f>ROUNDUP(R204,0)</f>
        <v>15605</v>
      </c>
      <c r="H204" s="11">
        <f>G204*0.1</f>
        <v>1560.5</v>
      </c>
      <c r="I204" s="11">
        <f>G204*0.1</f>
        <v>1560.5</v>
      </c>
      <c r="J204" s="11">
        <f>G204*0.1</f>
        <v>1560.5</v>
      </c>
      <c r="K204" s="11">
        <v>0</v>
      </c>
      <c r="L204" s="11">
        <f t="shared" si="501"/>
        <v>4001.720547945205</v>
      </c>
      <c r="M204" s="11">
        <f t="shared" si="502"/>
        <v>26678.136986301368</v>
      </c>
      <c r="N204" s="18">
        <f t="shared" si="503"/>
        <v>274117.85753424658</v>
      </c>
      <c r="O204" s="3"/>
      <c r="P204" s="10">
        <v>15150</v>
      </c>
      <c r="Q204" s="10">
        <f>Q203</f>
        <v>0.03</v>
      </c>
      <c r="R204" s="10">
        <f t="shared" si="504"/>
        <v>15604.5</v>
      </c>
      <c r="S204" s="10"/>
      <c r="T204" s="10">
        <f t="shared" si="505"/>
        <v>187260</v>
      </c>
      <c r="U204" s="10">
        <f t="shared" si="506"/>
        <v>18726</v>
      </c>
      <c r="V204" s="10">
        <f t="shared" si="507"/>
        <v>18726</v>
      </c>
      <c r="W204" s="10">
        <f t="shared" si="508"/>
        <v>18726</v>
      </c>
      <c r="X204" s="10">
        <f t="shared" si="509"/>
        <v>0</v>
      </c>
      <c r="Y204" s="10">
        <f t="shared" si="510"/>
        <v>4001.720547945205</v>
      </c>
      <c r="Z204" s="10">
        <f t="shared" si="511"/>
        <v>26678.136986301368</v>
      </c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</row>
    <row r="205" spans="1:132" ht="24.95" customHeight="1" x14ac:dyDescent="0.25">
      <c r="A205" s="6" t="s">
        <v>12</v>
      </c>
      <c r="B205" s="7">
        <v>1</v>
      </c>
      <c r="C205" s="8" t="s">
        <v>188</v>
      </c>
      <c r="D205" s="29" t="s">
        <v>192</v>
      </c>
      <c r="E205" s="5">
        <v>1</v>
      </c>
      <c r="F205" s="11">
        <f t="shared" ref="F205:F209" si="512">(((SUM(G205:J205)*12)/365))</f>
        <v>546.76931506849314</v>
      </c>
      <c r="G205" s="11">
        <f t="shared" ref="G205:G209" si="513">ROUNDUP(R205,0)</f>
        <v>12793</v>
      </c>
      <c r="H205" s="11">
        <f t="shared" ref="H205:H277" si="514">G205*0.1</f>
        <v>1279.3000000000002</v>
      </c>
      <c r="I205" s="11">
        <f t="shared" ref="I205:I209" si="515">G205*0.1</f>
        <v>1279.3000000000002</v>
      </c>
      <c r="J205" s="11">
        <f t="shared" ref="J205:J209" si="516">G205*0.1</f>
        <v>1279.3000000000002</v>
      </c>
      <c r="K205" s="11">
        <v>0</v>
      </c>
      <c r="L205" s="11">
        <f t="shared" ref="L205:L209" si="517">IF(F205="","",((F205*20)*0.3))</f>
        <v>3280.6158904109589</v>
      </c>
      <c r="M205" s="11">
        <f t="shared" ref="M205:M209" si="518">IF(B205=1,(F205*40),(((((G205+H205)*12)/365)*40)))</f>
        <v>21870.772602739726</v>
      </c>
      <c r="N205" s="18">
        <f t="shared" ref="N205:N209" si="519">((SUM(G205:K205)*12)+L205+M205)*E205</f>
        <v>224722.18849315066</v>
      </c>
      <c r="O205" s="3"/>
      <c r="P205" s="10">
        <v>12420</v>
      </c>
      <c r="Q205" s="10">
        <f t="shared" ref="Q205:Q220" si="520">Q204</f>
        <v>0.03</v>
      </c>
      <c r="R205" s="10">
        <f t="shared" ref="R205:R209" si="521">((P205*Q205)+P205)</f>
        <v>12792.6</v>
      </c>
      <c r="S205" s="10"/>
      <c r="T205" s="10">
        <f t="shared" si="505"/>
        <v>153516</v>
      </c>
      <c r="U205" s="10">
        <f t="shared" si="506"/>
        <v>15351.600000000002</v>
      </c>
      <c r="V205" s="10">
        <f t="shared" si="507"/>
        <v>15351.600000000002</v>
      </c>
      <c r="W205" s="10">
        <f t="shared" si="508"/>
        <v>15351.600000000002</v>
      </c>
      <c r="X205" s="10">
        <f t="shared" si="509"/>
        <v>0</v>
      </c>
      <c r="Y205" s="10">
        <f t="shared" si="510"/>
        <v>3280.6158904109589</v>
      </c>
      <c r="Z205" s="10">
        <f t="shared" si="511"/>
        <v>21870.772602739726</v>
      </c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</row>
    <row r="206" spans="1:132" ht="24.95" customHeight="1" x14ac:dyDescent="0.25">
      <c r="A206" s="6" t="s">
        <v>12</v>
      </c>
      <c r="B206" s="7">
        <v>1</v>
      </c>
      <c r="C206" s="8" t="s">
        <v>188</v>
      </c>
      <c r="D206" s="29" t="s">
        <v>193</v>
      </c>
      <c r="E206" s="5">
        <v>1</v>
      </c>
      <c r="F206" s="11">
        <f t="shared" si="512"/>
        <v>546.76931506849314</v>
      </c>
      <c r="G206" s="11">
        <f t="shared" si="513"/>
        <v>12793</v>
      </c>
      <c r="H206" s="11">
        <f t="shared" si="514"/>
        <v>1279.3000000000002</v>
      </c>
      <c r="I206" s="11">
        <f t="shared" si="515"/>
        <v>1279.3000000000002</v>
      </c>
      <c r="J206" s="11">
        <f t="shared" si="516"/>
        <v>1279.3000000000002</v>
      </c>
      <c r="K206" s="11">
        <v>0</v>
      </c>
      <c r="L206" s="11">
        <f t="shared" si="517"/>
        <v>3280.6158904109589</v>
      </c>
      <c r="M206" s="11">
        <f t="shared" si="518"/>
        <v>21870.772602739726</v>
      </c>
      <c r="N206" s="18">
        <f t="shared" si="519"/>
        <v>224722.18849315066</v>
      </c>
      <c r="O206" s="3"/>
      <c r="P206" s="10">
        <v>12420</v>
      </c>
      <c r="Q206" s="10">
        <f t="shared" si="520"/>
        <v>0.03</v>
      </c>
      <c r="R206" s="10">
        <f t="shared" si="521"/>
        <v>12792.6</v>
      </c>
      <c r="S206" s="10"/>
      <c r="T206" s="10">
        <f t="shared" si="505"/>
        <v>153516</v>
      </c>
      <c r="U206" s="10">
        <f t="shared" si="506"/>
        <v>15351.600000000002</v>
      </c>
      <c r="V206" s="10">
        <f t="shared" si="507"/>
        <v>15351.600000000002</v>
      </c>
      <c r="W206" s="10">
        <f t="shared" si="508"/>
        <v>15351.600000000002</v>
      </c>
      <c r="X206" s="10">
        <f t="shared" si="509"/>
        <v>0</v>
      </c>
      <c r="Y206" s="10">
        <f t="shared" si="510"/>
        <v>3280.6158904109589</v>
      </c>
      <c r="Z206" s="10">
        <f t="shared" si="511"/>
        <v>21870.772602739726</v>
      </c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</row>
    <row r="207" spans="1:132" ht="24.95" customHeight="1" x14ac:dyDescent="0.25">
      <c r="A207" s="6" t="s">
        <v>12</v>
      </c>
      <c r="B207" s="7">
        <v>1</v>
      </c>
      <c r="C207" s="8" t="s">
        <v>188</v>
      </c>
      <c r="D207" s="29" t="s">
        <v>196</v>
      </c>
      <c r="E207" s="5">
        <v>1</v>
      </c>
      <c r="F207" s="11">
        <f t="shared" si="512"/>
        <v>546.76931506849314</v>
      </c>
      <c r="G207" s="11">
        <f t="shared" si="513"/>
        <v>12793</v>
      </c>
      <c r="H207" s="11">
        <f t="shared" si="514"/>
        <v>1279.3000000000002</v>
      </c>
      <c r="I207" s="11">
        <f t="shared" si="515"/>
        <v>1279.3000000000002</v>
      </c>
      <c r="J207" s="11">
        <f t="shared" si="516"/>
        <v>1279.3000000000002</v>
      </c>
      <c r="K207" s="11">
        <v>0</v>
      </c>
      <c r="L207" s="11">
        <f t="shared" si="517"/>
        <v>3280.6158904109589</v>
      </c>
      <c r="M207" s="11">
        <f t="shared" si="518"/>
        <v>21870.772602739726</v>
      </c>
      <c r="N207" s="18">
        <f t="shared" si="519"/>
        <v>224722.18849315066</v>
      </c>
      <c r="O207" s="3"/>
      <c r="P207" s="10">
        <v>12420</v>
      </c>
      <c r="Q207" s="10">
        <f t="shared" si="520"/>
        <v>0.03</v>
      </c>
      <c r="R207" s="10">
        <f t="shared" si="521"/>
        <v>12792.6</v>
      </c>
      <c r="S207" s="10"/>
      <c r="T207" s="10">
        <f t="shared" si="505"/>
        <v>153516</v>
      </c>
      <c r="U207" s="10">
        <f t="shared" si="506"/>
        <v>15351.600000000002</v>
      </c>
      <c r="V207" s="10">
        <f t="shared" si="507"/>
        <v>15351.600000000002</v>
      </c>
      <c r="W207" s="10">
        <f t="shared" si="508"/>
        <v>15351.600000000002</v>
      </c>
      <c r="X207" s="10">
        <f t="shared" si="509"/>
        <v>0</v>
      </c>
      <c r="Y207" s="10">
        <f t="shared" si="510"/>
        <v>3280.6158904109589</v>
      </c>
      <c r="Z207" s="10">
        <f t="shared" si="511"/>
        <v>21870.772602739726</v>
      </c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</row>
    <row r="208" spans="1:132" ht="24.95" customHeight="1" x14ac:dyDescent="0.25">
      <c r="A208" s="6" t="s">
        <v>12</v>
      </c>
      <c r="B208" s="7">
        <v>1</v>
      </c>
      <c r="C208" s="8" t="s">
        <v>188</v>
      </c>
      <c r="D208" s="29" t="s">
        <v>197</v>
      </c>
      <c r="E208" s="5">
        <v>1</v>
      </c>
      <c r="F208" s="11">
        <f t="shared" si="512"/>
        <v>412.73753424657536</v>
      </c>
      <c r="G208" s="11">
        <f t="shared" si="513"/>
        <v>9657</v>
      </c>
      <c r="H208" s="11">
        <f t="shared" si="514"/>
        <v>965.7</v>
      </c>
      <c r="I208" s="11">
        <f t="shared" si="515"/>
        <v>965.7</v>
      </c>
      <c r="J208" s="11">
        <f t="shared" si="516"/>
        <v>965.7</v>
      </c>
      <c r="K208" s="11">
        <v>0</v>
      </c>
      <c r="L208" s="11">
        <f t="shared" si="517"/>
        <v>2476.425205479452</v>
      </c>
      <c r="M208" s="11">
        <f t="shared" si="518"/>
        <v>16509.501369863014</v>
      </c>
      <c r="N208" s="18">
        <f t="shared" si="519"/>
        <v>169635.1265753425</v>
      </c>
      <c r="O208" s="3"/>
      <c r="P208" s="10">
        <v>9375</v>
      </c>
      <c r="Q208" s="10">
        <f t="shared" si="520"/>
        <v>0.03</v>
      </c>
      <c r="R208" s="10">
        <f t="shared" si="521"/>
        <v>9656.25</v>
      </c>
      <c r="S208" s="10"/>
      <c r="T208" s="10">
        <f t="shared" si="505"/>
        <v>115884</v>
      </c>
      <c r="U208" s="10">
        <f t="shared" si="506"/>
        <v>11588.400000000001</v>
      </c>
      <c r="V208" s="10">
        <f t="shared" si="507"/>
        <v>11588.400000000001</v>
      </c>
      <c r="W208" s="10">
        <f t="shared" si="508"/>
        <v>11588.400000000001</v>
      </c>
      <c r="X208" s="10">
        <f t="shared" si="509"/>
        <v>0</v>
      </c>
      <c r="Y208" s="10">
        <f t="shared" si="510"/>
        <v>2476.425205479452</v>
      </c>
      <c r="Z208" s="10">
        <f t="shared" si="511"/>
        <v>16509.501369863014</v>
      </c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</row>
    <row r="209" spans="1:132" ht="24.95" customHeight="1" x14ac:dyDescent="0.25">
      <c r="A209" s="6" t="s">
        <v>12</v>
      </c>
      <c r="B209" s="7">
        <v>1</v>
      </c>
      <c r="C209" s="8" t="s">
        <v>188</v>
      </c>
      <c r="D209" s="29" t="s">
        <v>194</v>
      </c>
      <c r="E209" s="5">
        <v>1</v>
      </c>
      <c r="F209" s="11">
        <f t="shared" si="512"/>
        <v>575.31945205479451</v>
      </c>
      <c r="G209" s="11">
        <f t="shared" si="513"/>
        <v>13461</v>
      </c>
      <c r="H209" s="11">
        <f t="shared" si="514"/>
        <v>1346.1000000000001</v>
      </c>
      <c r="I209" s="11">
        <f t="shared" si="515"/>
        <v>1346.1000000000001</v>
      </c>
      <c r="J209" s="11">
        <f t="shared" si="516"/>
        <v>1346.1000000000001</v>
      </c>
      <c r="K209" s="11">
        <v>0</v>
      </c>
      <c r="L209" s="11">
        <f t="shared" si="517"/>
        <v>3451.9167123287671</v>
      </c>
      <c r="M209" s="11">
        <f t="shared" si="518"/>
        <v>23012.77808219178</v>
      </c>
      <c r="N209" s="18">
        <f t="shared" si="519"/>
        <v>236456.29479452051</v>
      </c>
      <c r="O209" s="3"/>
      <c r="P209" s="10">
        <v>13068</v>
      </c>
      <c r="Q209" s="10">
        <f t="shared" si="520"/>
        <v>0.03</v>
      </c>
      <c r="R209" s="10">
        <f t="shared" si="521"/>
        <v>13460.04</v>
      </c>
      <c r="S209" s="10"/>
      <c r="T209" s="10">
        <f t="shared" si="505"/>
        <v>161532</v>
      </c>
      <c r="U209" s="10">
        <f t="shared" si="506"/>
        <v>16153.2</v>
      </c>
      <c r="V209" s="10">
        <f t="shared" si="507"/>
        <v>16153.2</v>
      </c>
      <c r="W209" s="10">
        <f t="shared" si="508"/>
        <v>16153.2</v>
      </c>
      <c r="X209" s="10">
        <f t="shared" si="509"/>
        <v>0</v>
      </c>
      <c r="Y209" s="10">
        <f t="shared" si="510"/>
        <v>3451.9167123287671</v>
      </c>
      <c r="Z209" s="10">
        <f t="shared" si="511"/>
        <v>23012.77808219178</v>
      </c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</row>
    <row r="210" spans="1:132" ht="24.95" customHeight="1" x14ac:dyDescent="0.25">
      <c r="A210" s="6" t="s">
        <v>12</v>
      </c>
      <c r="B210" s="7">
        <v>1</v>
      </c>
      <c r="C210" s="8" t="s">
        <v>188</v>
      </c>
      <c r="D210" s="29" t="s">
        <v>195</v>
      </c>
      <c r="E210" s="5">
        <v>1</v>
      </c>
      <c r="F210" s="11">
        <f t="shared" ref="F210" si="522">(((SUM(G210:J210)*12)/365))</f>
        <v>452.65643835616441</v>
      </c>
      <c r="G210" s="11">
        <f t="shared" ref="G210:G212" si="523">ROUNDUP(R210,0)</f>
        <v>10591</v>
      </c>
      <c r="H210" s="11">
        <f t="shared" si="514"/>
        <v>1059.1000000000001</v>
      </c>
      <c r="I210" s="11">
        <f t="shared" ref="I210:I212" si="524">G210*0.1</f>
        <v>1059.1000000000001</v>
      </c>
      <c r="J210" s="11">
        <f t="shared" ref="J210:J212" si="525">G210*0.1</f>
        <v>1059.1000000000001</v>
      </c>
      <c r="K210" s="11">
        <v>0</v>
      </c>
      <c r="L210" s="11">
        <f t="shared" ref="L210:L212" si="526">IF(F210="","",((F210*20)*0.3))</f>
        <v>2715.9386301369864</v>
      </c>
      <c r="M210" s="11">
        <f t="shared" ref="M210:M212" si="527">IF(B210=1,(F210*40),(((((G210+H210)*12)/365)*40)))</f>
        <v>18106.257534246575</v>
      </c>
      <c r="N210" s="18">
        <f t="shared" ref="N210:N212" si="528">((SUM(G210:K210)*12)+L210+M210)*E210</f>
        <v>186041.79616438356</v>
      </c>
      <c r="O210" s="3"/>
      <c r="P210" s="10">
        <v>10282</v>
      </c>
      <c r="Q210" s="10">
        <f t="shared" si="520"/>
        <v>0.03</v>
      </c>
      <c r="R210" s="10">
        <f t="shared" ref="R210:R212" si="529">((P210*Q210)+P210)</f>
        <v>10590.46</v>
      </c>
      <c r="S210" s="10"/>
      <c r="T210" s="10">
        <f t="shared" si="505"/>
        <v>127092</v>
      </c>
      <c r="U210" s="10">
        <f t="shared" si="506"/>
        <v>12709.2</v>
      </c>
      <c r="V210" s="10">
        <f t="shared" si="507"/>
        <v>12709.2</v>
      </c>
      <c r="W210" s="10">
        <f t="shared" si="508"/>
        <v>12709.2</v>
      </c>
      <c r="X210" s="10">
        <f t="shared" si="509"/>
        <v>0</v>
      </c>
      <c r="Y210" s="10">
        <f t="shared" si="510"/>
        <v>2715.9386301369864</v>
      </c>
      <c r="Z210" s="10">
        <f t="shared" si="511"/>
        <v>18106.257534246575</v>
      </c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</row>
    <row r="211" spans="1:132" ht="24.95" customHeight="1" x14ac:dyDescent="0.25">
      <c r="A211" s="6" t="s">
        <v>12</v>
      </c>
      <c r="B211" s="7">
        <v>1</v>
      </c>
      <c r="C211" s="8" t="s">
        <v>188</v>
      </c>
      <c r="D211" s="29" t="s">
        <v>1112</v>
      </c>
      <c r="E211" s="5">
        <v>1</v>
      </c>
      <c r="F211" s="11">
        <f t="shared" ref="F211" si="530">(((SUM(G211:J211)*12)/365))</f>
        <v>472.65863013698629</v>
      </c>
      <c r="G211" s="11">
        <f t="shared" ref="G211" si="531">ROUNDUP(R211,0)</f>
        <v>11059</v>
      </c>
      <c r="H211" s="11">
        <f t="shared" ref="H211" si="532">G211*0.1</f>
        <v>1105.9000000000001</v>
      </c>
      <c r="I211" s="11">
        <f t="shared" ref="I211" si="533">G211*0.1</f>
        <v>1105.9000000000001</v>
      </c>
      <c r="J211" s="11">
        <f t="shared" ref="J211" si="534">G211*0.1</f>
        <v>1105.9000000000001</v>
      </c>
      <c r="K211" s="11">
        <v>0</v>
      </c>
      <c r="L211" s="11">
        <f t="shared" ref="L211" si="535">IF(F211="","",((F211*20)*0.3))</f>
        <v>2835.9517808219175</v>
      </c>
      <c r="M211" s="11">
        <f t="shared" ref="M211" si="536">IF(B211=1,(F211*40),(((((G211+H211)*12)/365)*40)))</f>
        <v>18906.345205479451</v>
      </c>
      <c r="N211" s="18">
        <f t="shared" ref="N211" si="537">((SUM(G211:K211)*12)+L211+M211)*E211</f>
        <v>194262.69698630137</v>
      </c>
      <c r="O211" s="3"/>
      <c r="P211" s="10">
        <v>10736</v>
      </c>
      <c r="Q211" s="10">
        <f t="shared" si="520"/>
        <v>0.03</v>
      </c>
      <c r="R211" s="10">
        <f t="shared" ref="R211" si="538">((P211*Q211)+P211)</f>
        <v>11058.08</v>
      </c>
      <c r="S211" s="10"/>
      <c r="T211" s="10">
        <f t="shared" si="505"/>
        <v>132708</v>
      </c>
      <c r="U211" s="10">
        <f t="shared" si="506"/>
        <v>13270.800000000001</v>
      </c>
      <c r="V211" s="10">
        <f t="shared" si="507"/>
        <v>13270.800000000001</v>
      </c>
      <c r="W211" s="10">
        <f t="shared" si="508"/>
        <v>13270.800000000001</v>
      </c>
      <c r="X211" s="10">
        <f t="shared" si="509"/>
        <v>0</v>
      </c>
      <c r="Y211" s="10">
        <f t="shared" si="510"/>
        <v>2835.9517808219175</v>
      </c>
      <c r="Z211" s="10">
        <f t="shared" si="511"/>
        <v>18906.345205479451</v>
      </c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</row>
    <row r="212" spans="1:132" ht="24.95" customHeight="1" x14ac:dyDescent="0.25">
      <c r="A212" s="6" t="s">
        <v>24</v>
      </c>
      <c r="B212" s="7">
        <v>2</v>
      </c>
      <c r="C212" s="8" t="s">
        <v>188</v>
      </c>
      <c r="D212" s="29" t="s">
        <v>198</v>
      </c>
      <c r="E212" s="5">
        <v>1</v>
      </c>
      <c r="F212" s="11">
        <f t="shared" ref="F212" si="539">(((SUM(G212:J212)*12)/365))</f>
        <v>404.40328767123293</v>
      </c>
      <c r="G212" s="11">
        <f t="shared" si="523"/>
        <v>9462</v>
      </c>
      <c r="H212" s="11">
        <f t="shared" si="514"/>
        <v>946.2</v>
      </c>
      <c r="I212" s="11">
        <f t="shared" si="524"/>
        <v>946.2</v>
      </c>
      <c r="J212" s="11">
        <f t="shared" si="525"/>
        <v>946.2</v>
      </c>
      <c r="K212" s="11">
        <v>0</v>
      </c>
      <c r="L212" s="11">
        <f t="shared" si="526"/>
        <v>2426.4197260273972</v>
      </c>
      <c r="M212" s="11">
        <f t="shared" si="527"/>
        <v>13687.495890410959</v>
      </c>
      <c r="N212" s="18">
        <f t="shared" si="528"/>
        <v>163721.11561643839</v>
      </c>
      <c r="O212" s="3"/>
      <c r="P212" s="10">
        <v>9186</v>
      </c>
      <c r="Q212" s="10">
        <f>Q210</f>
        <v>0.03</v>
      </c>
      <c r="R212" s="10">
        <f t="shared" si="529"/>
        <v>9461.58</v>
      </c>
      <c r="S212" s="10"/>
      <c r="T212" s="10">
        <f t="shared" si="505"/>
        <v>113544</v>
      </c>
      <c r="U212" s="10">
        <f t="shared" si="506"/>
        <v>11354.400000000001</v>
      </c>
      <c r="V212" s="10">
        <f t="shared" si="507"/>
        <v>11354.400000000001</v>
      </c>
      <c r="W212" s="10">
        <f t="shared" si="508"/>
        <v>11354.400000000001</v>
      </c>
      <c r="X212" s="10">
        <f t="shared" si="509"/>
        <v>0</v>
      </c>
      <c r="Y212" s="10">
        <f t="shared" si="510"/>
        <v>2426.4197260273972</v>
      </c>
      <c r="Z212" s="10">
        <f t="shared" si="511"/>
        <v>13687.495890410959</v>
      </c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</row>
    <row r="213" spans="1:132" ht="24.95" customHeight="1" x14ac:dyDescent="0.25">
      <c r="A213" s="6" t="s">
        <v>24</v>
      </c>
      <c r="B213" s="7">
        <v>2</v>
      </c>
      <c r="C213" s="8" t="s">
        <v>188</v>
      </c>
      <c r="D213" s="29" t="s">
        <v>199</v>
      </c>
      <c r="E213" s="5">
        <v>1</v>
      </c>
      <c r="F213" s="11">
        <f t="shared" ref="F213:F221" si="540">(((SUM(G213:J213)*12)/365))</f>
        <v>412.73753424657536</v>
      </c>
      <c r="G213" s="11">
        <f t="shared" ref="G213:G221" si="541">ROUNDUP(R213,0)</f>
        <v>9657</v>
      </c>
      <c r="H213" s="11">
        <f t="shared" si="514"/>
        <v>965.7</v>
      </c>
      <c r="I213" s="11">
        <f t="shared" ref="I213:I221" si="542">G213*0.1</f>
        <v>965.7</v>
      </c>
      <c r="J213" s="11">
        <f t="shared" ref="J213:J221" si="543">G213*0.1</f>
        <v>965.7</v>
      </c>
      <c r="K213" s="11">
        <v>0</v>
      </c>
      <c r="L213" s="11">
        <f t="shared" ref="L213:L221" si="544">IF(F213="","",((F213*20)*0.3))</f>
        <v>2476.425205479452</v>
      </c>
      <c r="M213" s="11">
        <f t="shared" ref="M213:M221" si="545">IF(B213=1,(F213*40),(((((G213+H213)*12)/365)*40)))</f>
        <v>13969.578082191782</v>
      </c>
      <c r="N213" s="18">
        <f t="shared" ref="N213:N221" si="546">((SUM(G213:K213)*12)+L213+M213)*E213</f>
        <v>167095.20328767126</v>
      </c>
      <c r="O213" s="3"/>
      <c r="P213" s="10">
        <v>9375</v>
      </c>
      <c r="Q213" s="10">
        <f t="shared" si="520"/>
        <v>0.03</v>
      </c>
      <c r="R213" s="10">
        <f t="shared" ref="R213:R221" si="547">((P213*Q213)+P213)</f>
        <v>9656.25</v>
      </c>
      <c r="S213" s="10"/>
      <c r="T213" s="10">
        <f t="shared" si="505"/>
        <v>115884</v>
      </c>
      <c r="U213" s="10">
        <f t="shared" si="506"/>
        <v>11588.400000000001</v>
      </c>
      <c r="V213" s="10">
        <f t="shared" si="507"/>
        <v>11588.400000000001</v>
      </c>
      <c r="W213" s="10">
        <f t="shared" si="508"/>
        <v>11588.400000000001</v>
      </c>
      <c r="X213" s="10">
        <f t="shared" si="509"/>
        <v>0</v>
      </c>
      <c r="Y213" s="10">
        <f t="shared" si="510"/>
        <v>2476.425205479452</v>
      </c>
      <c r="Z213" s="10">
        <f t="shared" si="511"/>
        <v>13969.578082191782</v>
      </c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</row>
    <row r="214" spans="1:132" ht="24.95" customHeight="1" x14ac:dyDescent="0.25">
      <c r="A214" s="6" t="s">
        <v>24</v>
      </c>
      <c r="B214" s="7">
        <v>2</v>
      </c>
      <c r="C214" s="8" t="s">
        <v>188</v>
      </c>
      <c r="D214" s="29" t="s">
        <v>200</v>
      </c>
      <c r="E214" s="5">
        <v>1</v>
      </c>
      <c r="F214" s="11">
        <f t="shared" si="540"/>
        <v>437.44109589041096</v>
      </c>
      <c r="G214" s="11">
        <f t="shared" si="541"/>
        <v>10235</v>
      </c>
      <c r="H214" s="11">
        <f t="shared" si="514"/>
        <v>1023.5</v>
      </c>
      <c r="I214" s="11">
        <f t="shared" si="542"/>
        <v>1023.5</v>
      </c>
      <c r="J214" s="11">
        <f t="shared" si="543"/>
        <v>1023.5</v>
      </c>
      <c r="K214" s="11">
        <v>0</v>
      </c>
      <c r="L214" s="11">
        <f t="shared" si="544"/>
        <v>2624.6465753424659</v>
      </c>
      <c r="M214" s="11">
        <f t="shared" si="545"/>
        <v>14805.698630136985</v>
      </c>
      <c r="N214" s="18">
        <f t="shared" si="546"/>
        <v>177096.34520547945</v>
      </c>
      <c r="O214" s="3"/>
      <c r="P214" s="10">
        <v>9936</v>
      </c>
      <c r="Q214" s="10">
        <f t="shared" si="520"/>
        <v>0.03</v>
      </c>
      <c r="R214" s="10">
        <f t="shared" si="547"/>
        <v>10234.08</v>
      </c>
      <c r="S214" s="10"/>
      <c r="T214" s="10">
        <f t="shared" si="505"/>
        <v>122820</v>
      </c>
      <c r="U214" s="10">
        <f t="shared" si="506"/>
        <v>12282</v>
      </c>
      <c r="V214" s="10">
        <f t="shared" si="507"/>
        <v>12282</v>
      </c>
      <c r="W214" s="10">
        <f t="shared" si="508"/>
        <v>12282</v>
      </c>
      <c r="X214" s="10">
        <f t="shared" si="509"/>
        <v>0</v>
      </c>
      <c r="Y214" s="10">
        <f t="shared" si="510"/>
        <v>2624.6465753424659</v>
      </c>
      <c r="Z214" s="10">
        <f t="shared" si="511"/>
        <v>14805.698630136985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</row>
    <row r="215" spans="1:132" ht="24.95" customHeight="1" x14ac:dyDescent="0.25">
      <c r="A215" s="6" t="s">
        <v>24</v>
      </c>
      <c r="B215" s="7">
        <v>2</v>
      </c>
      <c r="C215" s="8" t="s">
        <v>188</v>
      </c>
      <c r="D215" s="29" t="s">
        <v>201</v>
      </c>
      <c r="E215" s="5">
        <v>1</v>
      </c>
      <c r="F215" s="11">
        <f t="shared" si="540"/>
        <v>309.05095890410962</v>
      </c>
      <c r="G215" s="11">
        <f t="shared" si="541"/>
        <v>7231</v>
      </c>
      <c r="H215" s="11">
        <f t="shared" si="514"/>
        <v>723.1</v>
      </c>
      <c r="I215" s="11">
        <f t="shared" si="542"/>
        <v>723.1</v>
      </c>
      <c r="J215" s="11">
        <f t="shared" si="543"/>
        <v>723.1</v>
      </c>
      <c r="K215" s="11">
        <v>0</v>
      </c>
      <c r="L215" s="11">
        <f t="shared" si="544"/>
        <v>1854.3057534246577</v>
      </c>
      <c r="M215" s="11">
        <f t="shared" si="545"/>
        <v>10460.186301369866</v>
      </c>
      <c r="N215" s="18">
        <f t="shared" si="546"/>
        <v>125118.09205479453</v>
      </c>
      <c r="O215" s="3"/>
      <c r="P215" s="10">
        <v>7020</v>
      </c>
      <c r="Q215" s="10">
        <f t="shared" si="520"/>
        <v>0.03</v>
      </c>
      <c r="R215" s="10">
        <f t="shared" si="547"/>
        <v>7230.6</v>
      </c>
      <c r="S215" s="10"/>
      <c r="T215" s="10">
        <f t="shared" si="505"/>
        <v>86772</v>
      </c>
      <c r="U215" s="10">
        <f t="shared" si="506"/>
        <v>8677.2000000000007</v>
      </c>
      <c r="V215" s="10">
        <f t="shared" si="507"/>
        <v>8677.2000000000007</v>
      </c>
      <c r="W215" s="10">
        <f t="shared" si="508"/>
        <v>8677.2000000000007</v>
      </c>
      <c r="X215" s="10">
        <f t="shared" si="509"/>
        <v>0</v>
      </c>
      <c r="Y215" s="10">
        <f t="shared" si="510"/>
        <v>1854.3057534246577</v>
      </c>
      <c r="Z215" s="10">
        <f t="shared" si="511"/>
        <v>10460.186301369866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</row>
    <row r="216" spans="1:132" ht="24.95" customHeight="1" x14ac:dyDescent="0.25">
      <c r="A216" s="6" t="s">
        <v>24</v>
      </c>
      <c r="B216" s="7">
        <v>2</v>
      </c>
      <c r="C216" s="8" t="s">
        <v>188</v>
      </c>
      <c r="D216" s="29" t="s">
        <v>115</v>
      </c>
      <c r="E216" s="5">
        <v>1</v>
      </c>
      <c r="F216" s="11">
        <f t="shared" si="540"/>
        <v>323.32602739726025</v>
      </c>
      <c r="G216" s="11">
        <f t="shared" si="541"/>
        <v>7565</v>
      </c>
      <c r="H216" s="11">
        <f t="shared" si="514"/>
        <v>756.5</v>
      </c>
      <c r="I216" s="11">
        <f t="shared" si="542"/>
        <v>756.5</v>
      </c>
      <c r="J216" s="11">
        <f t="shared" si="543"/>
        <v>756.5</v>
      </c>
      <c r="K216" s="11">
        <v>0</v>
      </c>
      <c r="L216" s="11">
        <f t="shared" si="544"/>
        <v>1939.9561643835614</v>
      </c>
      <c r="M216" s="11">
        <f t="shared" si="545"/>
        <v>10943.342465753423</v>
      </c>
      <c r="N216" s="18">
        <f t="shared" si="546"/>
        <v>130897.29863013698</v>
      </c>
      <c r="O216" s="3"/>
      <c r="P216" s="10">
        <v>7344</v>
      </c>
      <c r="Q216" s="10">
        <f t="shared" si="520"/>
        <v>0.03</v>
      </c>
      <c r="R216" s="10">
        <f t="shared" si="547"/>
        <v>7564.32</v>
      </c>
      <c r="S216" s="10"/>
      <c r="T216" s="10">
        <f t="shared" si="505"/>
        <v>90780</v>
      </c>
      <c r="U216" s="10">
        <f t="shared" si="506"/>
        <v>9078</v>
      </c>
      <c r="V216" s="10">
        <f t="shared" si="507"/>
        <v>9078</v>
      </c>
      <c r="W216" s="10">
        <f t="shared" si="508"/>
        <v>9078</v>
      </c>
      <c r="X216" s="10">
        <f t="shared" si="509"/>
        <v>0</v>
      </c>
      <c r="Y216" s="10">
        <f t="shared" si="510"/>
        <v>1939.9561643835614</v>
      </c>
      <c r="Z216" s="10">
        <f t="shared" si="511"/>
        <v>10943.342465753423</v>
      </c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</row>
    <row r="217" spans="1:132" ht="24.95" customHeight="1" x14ac:dyDescent="0.25">
      <c r="A217" s="6" t="s">
        <v>24</v>
      </c>
      <c r="B217" s="7">
        <v>2</v>
      </c>
      <c r="C217" s="8" t="s">
        <v>188</v>
      </c>
      <c r="D217" s="29" t="s">
        <v>202</v>
      </c>
      <c r="E217" s="5">
        <v>1</v>
      </c>
      <c r="F217" s="11">
        <f t="shared" si="540"/>
        <v>321.44547945205483</v>
      </c>
      <c r="G217" s="11">
        <f t="shared" si="541"/>
        <v>7521</v>
      </c>
      <c r="H217" s="11">
        <f t="shared" si="514"/>
        <v>752.1</v>
      </c>
      <c r="I217" s="11">
        <f t="shared" si="542"/>
        <v>752.1</v>
      </c>
      <c r="J217" s="11">
        <f t="shared" si="543"/>
        <v>752.1</v>
      </c>
      <c r="K217" s="11">
        <v>0</v>
      </c>
      <c r="L217" s="11">
        <f t="shared" si="544"/>
        <v>1928.6728767123288</v>
      </c>
      <c r="M217" s="11">
        <f t="shared" si="545"/>
        <v>10879.693150684932</v>
      </c>
      <c r="N217" s="18">
        <f t="shared" si="546"/>
        <v>130135.96602739727</v>
      </c>
      <c r="O217" s="3"/>
      <c r="P217" s="10">
        <v>7301</v>
      </c>
      <c r="Q217" s="10">
        <f t="shared" si="520"/>
        <v>0.03</v>
      </c>
      <c r="R217" s="10">
        <f t="shared" si="547"/>
        <v>7520.03</v>
      </c>
      <c r="S217" s="10"/>
      <c r="T217" s="10">
        <f t="shared" si="505"/>
        <v>90252</v>
      </c>
      <c r="U217" s="10">
        <f t="shared" si="506"/>
        <v>9025.2000000000007</v>
      </c>
      <c r="V217" s="10">
        <f t="shared" si="507"/>
        <v>9025.2000000000007</v>
      </c>
      <c r="W217" s="10">
        <f t="shared" si="508"/>
        <v>9025.2000000000007</v>
      </c>
      <c r="X217" s="10">
        <f t="shared" si="509"/>
        <v>0</v>
      </c>
      <c r="Y217" s="10">
        <f t="shared" si="510"/>
        <v>1928.6728767123288</v>
      </c>
      <c r="Z217" s="10">
        <f t="shared" si="511"/>
        <v>10879.693150684932</v>
      </c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</row>
    <row r="218" spans="1:132" ht="24.95" customHeight="1" x14ac:dyDescent="0.25">
      <c r="A218" s="6" t="s">
        <v>24</v>
      </c>
      <c r="B218" s="7">
        <v>2</v>
      </c>
      <c r="C218" s="8" t="s">
        <v>188</v>
      </c>
      <c r="D218" s="29" t="s">
        <v>203</v>
      </c>
      <c r="E218" s="5">
        <v>5</v>
      </c>
      <c r="F218" s="11">
        <f t="shared" si="540"/>
        <v>311.44438356164386</v>
      </c>
      <c r="G218" s="11">
        <f t="shared" si="541"/>
        <v>7287</v>
      </c>
      <c r="H218" s="11">
        <f t="shared" si="514"/>
        <v>728.7</v>
      </c>
      <c r="I218" s="11">
        <f t="shared" si="542"/>
        <v>728.7</v>
      </c>
      <c r="J218" s="11">
        <f t="shared" si="543"/>
        <v>728.7</v>
      </c>
      <c r="K218" s="11">
        <v>0</v>
      </c>
      <c r="L218" s="11">
        <f t="shared" si="544"/>
        <v>1868.666301369863</v>
      </c>
      <c r="M218" s="11">
        <f t="shared" si="545"/>
        <v>10541.194520547944</v>
      </c>
      <c r="N218" s="18">
        <f t="shared" si="546"/>
        <v>630435.30410958908</v>
      </c>
      <c r="O218" s="3"/>
      <c r="P218" s="10">
        <v>7074</v>
      </c>
      <c r="Q218" s="10">
        <f t="shared" si="520"/>
        <v>0.03</v>
      </c>
      <c r="R218" s="10">
        <f t="shared" si="547"/>
        <v>7286.22</v>
      </c>
      <c r="S218" s="10"/>
      <c r="T218" s="10">
        <f t="shared" si="505"/>
        <v>437220</v>
      </c>
      <c r="U218" s="10">
        <f t="shared" si="506"/>
        <v>43722.000000000007</v>
      </c>
      <c r="V218" s="10">
        <f t="shared" si="507"/>
        <v>43722.000000000007</v>
      </c>
      <c r="W218" s="10">
        <f t="shared" si="508"/>
        <v>43722.000000000007</v>
      </c>
      <c r="X218" s="10">
        <f t="shared" si="509"/>
        <v>0</v>
      </c>
      <c r="Y218" s="10">
        <f t="shared" si="510"/>
        <v>9343.3315068493157</v>
      </c>
      <c r="Z218" s="10">
        <f t="shared" si="511"/>
        <v>52705.972602739719</v>
      </c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</row>
    <row r="219" spans="1:132" ht="24.95" customHeight="1" x14ac:dyDescent="0.25">
      <c r="A219" s="6" t="s">
        <v>24</v>
      </c>
      <c r="B219" s="7">
        <v>2</v>
      </c>
      <c r="C219" s="8" t="s">
        <v>188</v>
      </c>
      <c r="D219" s="29" t="s">
        <v>148</v>
      </c>
      <c r="E219" s="5">
        <v>1</v>
      </c>
      <c r="F219" s="11">
        <f t="shared" si="540"/>
        <v>278.91945205479453</v>
      </c>
      <c r="G219" s="11">
        <f t="shared" si="541"/>
        <v>6526</v>
      </c>
      <c r="H219" s="11">
        <f t="shared" si="514"/>
        <v>652.6</v>
      </c>
      <c r="I219" s="11">
        <f t="shared" si="542"/>
        <v>652.6</v>
      </c>
      <c r="J219" s="11">
        <f t="shared" si="543"/>
        <v>652.6</v>
      </c>
      <c r="K219" s="11">
        <v>0</v>
      </c>
      <c r="L219" s="11">
        <f t="shared" si="544"/>
        <v>1673.516712328767</v>
      </c>
      <c r="M219" s="11">
        <f t="shared" si="545"/>
        <v>9440.3506849315072</v>
      </c>
      <c r="N219" s="18">
        <f t="shared" si="546"/>
        <v>112919.46739726028</v>
      </c>
      <c r="O219" s="3"/>
      <c r="P219" s="10">
        <v>6335</v>
      </c>
      <c r="Q219" s="10">
        <f t="shared" si="520"/>
        <v>0.03</v>
      </c>
      <c r="R219" s="10">
        <f t="shared" si="547"/>
        <v>6525.05</v>
      </c>
      <c r="S219" s="10"/>
      <c r="T219" s="10">
        <f t="shared" si="505"/>
        <v>78312</v>
      </c>
      <c r="U219" s="10">
        <f t="shared" si="506"/>
        <v>7831.2000000000007</v>
      </c>
      <c r="V219" s="10">
        <f t="shared" si="507"/>
        <v>7831.2000000000007</v>
      </c>
      <c r="W219" s="10">
        <f t="shared" si="508"/>
        <v>7831.2000000000007</v>
      </c>
      <c r="X219" s="10">
        <f t="shared" si="509"/>
        <v>0</v>
      </c>
      <c r="Y219" s="10">
        <f t="shared" si="510"/>
        <v>1673.516712328767</v>
      </c>
      <c r="Z219" s="10">
        <f t="shared" si="511"/>
        <v>9440.3506849315072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</row>
    <row r="220" spans="1:132" ht="24.95" customHeight="1" x14ac:dyDescent="0.25">
      <c r="A220" s="6" t="s">
        <v>24</v>
      </c>
      <c r="B220" s="7">
        <v>2</v>
      </c>
      <c r="C220" s="8" t="s">
        <v>188</v>
      </c>
      <c r="D220" s="29" t="s">
        <v>1499</v>
      </c>
      <c r="E220" s="5">
        <v>1</v>
      </c>
      <c r="F220" s="11">
        <f t="shared" ref="F220" si="548">(((SUM(G220:J220)*12)/365))</f>
        <v>323.32602739726025</v>
      </c>
      <c r="G220" s="11">
        <f t="shared" ref="G220" si="549">ROUNDUP(R220,0)</f>
        <v>7565</v>
      </c>
      <c r="H220" s="11">
        <f t="shared" ref="H220" si="550">G220*0.1</f>
        <v>756.5</v>
      </c>
      <c r="I220" s="11">
        <f t="shared" ref="I220" si="551">G220*0.1</f>
        <v>756.5</v>
      </c>
      <c r="J220" s="11">
        <f t="shared" ref="J220" si="552">G220*0.1</f>
        <v>756.5</v>
      </c>
      <c r="K220" s="11">
        <v>0</v>
      </c>
      <c r="L220" s="11">
        <f t="shared" ref="L220" si="553">IF(F220="","",((F220*20)*0.3))</f>
        <v>1939.9561643835614</v>
      </c>
      <c r="M220" s="11">
        <f t="shared" ref="M220" si="554">IF(B220=1,(F220*40),(((((G220+H220)*12)/365)*40)))</f>
        <v>10943.342465753423</v>
      </c>
      <c r="N220" s="18">
        <f t="shared" ref="N220" si="555">((SUM(G220:K220)*12)+L220+M220)*E220</f>
        <v>130897.29863013698</v>
      </c>
      <c r="O220" s="3"/>
      <c r="P220" s="10">
        <v>7344</v>
      </c>
      <c r="Q220" s="10">
        <f t="shared" si="520"/>
        <v>0.03</v>
      </c>
      <c r="R220" s="10">
        <f t="shared" ref="R220" si="556">((P220*Q220)+P220)</f>
        <v>7564.32</v>
      </c>
      <c r="S220" s="10"/>
      <c r="T220" s="10">
        <f t="shared" si="505"/>
        <v>90780</v>
      </c>
      <c r="U220" s="10">
        <f t="shared" si="506"/>
        <v>9078</v>
      </c>
      <c r="V220" s="10">
        <f t="shared" si="507"/>
        <v>9078</v>
      </c>
      <c r="W220" s="10">
        <f t="shared" si="508"/>
        <v>9078</v>
      </c>
      <c r="X220" s="10">
        <f t="shared" si="509"/>
        <v>0</v>
      </c>
      <c r="Y220" s="10">
        <f t="shared" si="510"/>
        <v>1939.9561643835614</v>
      </c>
      <c r="Z220" s="10">
        <f t="shared" si="511"/>
        <v>10943.342465753423</v>
      </c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</row>
    <row r="221" spans="1:132" ht="24.95" customHeight="1" x14ac:dyDescent="0.25">
      <c r="A221" s="6" t="s">
        <v>24</v>
      </c>
      <c r="B221" s="7">
        <v>2</v>
      </c>
      <c r="C221" s="8" t="s">
        <v>188</v>
      </c>
      <c r="D221" s="29" t="s">
        <v>204</v>
      </c>
      <c r="E221" s="5">
        <v>2</v>
      </c>
      <c r="F221" s="273">
        <f t="shared" si="540"/>
        <v>278.91945205479453</v>
      </c>
      <c r="G221" s="11">
        <f t="shared" si="541"/>
        <v>6526</v>
      </c>
      <c r="H221" s="11">
        <f t="shared" si="514"/>
        <v>652.6</v>
      </c>
      <c r="I221" s="11">
        <f t="shared" si="542"/>
        <v>652.6</v>
      </c>
      <c r="J221" s="11">
        <f t="shared" si="543"/>
        <v>652.6</v>
      </c>
      <c r="K221" s="11">
        <v>0</v>
      </c>
      <c r="L221" s="11">
        <f t="shared" si="544"/>
        <v>1673.516712328767</v>
      </c>
      <c r="M221" s="11">
        <f t="shared" si="545"/>
        <v>9440.3506849315072</v>
      </c>
      <c r="N221" s="18">
        <f t="shared" si="546"/>
        <v>225838.93479452055</v>
      </c>
      <c r="O221" s="3"/>
      <c r="P221" s="10">
        <v>6335</v>
      </c>
      <c r="Q221" s="10">
        <f>Q219</f>
        <v>0.03</v>
      </c>
      <c r="R221" s="10">
        <f t="shared" si="547"/>
        <v>6525.05</v>
      </c>
      <c r="S221" s="10"/>
      <c r="T221" s="10">
        <f t="shared" si="505"/>
        <v>156624</v>
      </c>
      <c r="U221" s="10">
        <f t="shared" si="506"/>
        <v>15662.400000000001</v>
      </c>
      <c r="V221" s="10">
        <f t="shared" si="507"/>
        <v>15662.400000000001</v>
      </c>
      <c r="W221" s="10">
        <f t="shared" si="508"/>
        <v>15662.400000000001</v>
      </c>
      <c r="X221" s="10">
        <f t="shared" si="509"/>
        <v>0</v>
      </c>
      <c r="Y221" s="10">
        <f t="shared" si="510"/>
        <v>3347.0334246575339</v>
      </c>
      <c r="Z221" s="10">
        <f t="shared" si="511"/>
        <v>18880.701369863014</v>
      </c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</row>
    <row r="222" spans="1:132" ht="24.95" customHeight="1" x14ac:dyDescent="0.25">
      <c r="A222" s="12"/>
      <c r="B222" s="13"/>
      <c r="C222" s="14" t="s">
        <v>205</v>
      </c>
      <c r="D222" s="56" t="s">
        <v>206</v>
      </c>
      <c r="E222" s="30"/>
      <c r="F222" s="30"/>
      <c r="G222" s="30"/>
      <c r="H222" s="30"/>
      <c r="I222" s="30"/>
      <c r="J222" s="30"/>
      <c r="K222" s="30"/>
      <c r="L222" s="30"/>
      <c r="M222" s="30"/>
      <c r="N222" s="31"/>
      <c r="O222" s="3"/>
      <c r="P222" s="10"/>
      <c r="Q222" s="10"/>
      <c r="R222" s="10"/>
      <c r="S222" s="10"/>
      <c r="T222" s="19">
        <f>SUM(T203:T221)</f>
        <v>2839932</v>
      </c>
      <c r="U222" s="19">
        <f t="shared" ref="U222:Z222" si="557">SUM(U203:U221)</f>
        <v>283993.20000000007</v>
      </c>
      <c r="V222" s="19">
        <f t="shared" si="557"/>
        <v>283993.20000000007</v>
      </c>
      <c r="W222" s="19">
        <f t="shared" si="557"/>
        <v>283993.20000000007</v>
      </c>
      <c r="X222" s="19">
        <f t="shared" si="557"/>
        <v>0</v>
      </c>
      <c r="Y222" s="19">
        <f t="shared" si="557"/>
        <v>60688.957808219173</v>
      </c>
      <c r="Z222" s="19">
        <f t="shared" si="557"/>
        <v>374280.98630136985</v>
      </c>
      <c r="AA222" s="26">
        <f>SUM(T222:Z222)</f>
        <v>4126881.5441095899</v>
      </c>
      <c r="AB222" s="19">
        <f>SUM(N203:N221)</f>
        <v>4126881.5441095899</v>
      </c>
      <c r="AC222" s="19">
        <f>AA222-AB222</f>
        <v>0</v>
      </c>
      <c r="AD222" s="10"/>
      <c r="AE222" s="10">
        <v>3779852.0087671233</v>
      </c>
      <c r="AF222" s="10"/>
      <c r="AG222" s="10"/>
      <c r="AH222" s="10"/>
      <c r="AI222" s="10"/>
      <c r="AJ222" s="10"/>
      <c r="AK222" s="10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</row>
    <row r="223" spans="1:132" ht="24.95" customHeight="1" x14ac:dyDescent="0.25">
      <c r="A223" s="6" t="s">
        <v>12</v>
      </c>
      <c r="B223" s="7">
        <v>1</v>
      </c>
      <c r="C223" s="8" t="s">
        <v>205</v>
      </c>
      <c r="D223" s="29" t="s">
        <v>207</v>
      </c>
      <c r="E223" s="5">
        <v>1</v>
      </c>
      <c r="F223" s="11">
        <f t="shared" ref="F223" si="558">(((SUM(G223:J223)*12)/365))</f>
        <v>537.06739726027399</v>
      </c>
      <c r="G223" s="11">
        <f t="shared" ref="G223:G226" si="559">ROUNDUP(R223,0)</f>
        <v>12566</v>
      </c>
      <c r="H223" s="11">
        <f t="shared" si="514"/>
        <v>1256.6000000000001</v>
      </c>
      <c r="I223" s="11">
        <f t="shared" ref="I223:I226" si="560">G223*0.1</f>
        <v>1256.6000000000001</v>
      </c>
      <c r="J223" s="11">
        <f t="shared" ref="J223:J226" si="561">G223*0.1</f>
        <v>1256.6000000000001</v>
      </c>
      <c r="K223" s="11">
        <v>0</v>
      </c>
      <c r="L223" s="11">
        <f t="shared" ref="L223:L226" si="562">IF(F223="","",((F223*20)*0.3))</f>
        <v>3222.404383561644</v>
      </c>
      <c r="M223" s="11">
        <f t="shared" ref="M223:M226" si="563">IF(B223=1,(F223*40),(((((G223+H223)*12)/365)*40)))</f>
        <v>21482.69589041096</v>
      </c>
      <c r="N223" s="18">
        <f t="shared" ref="N223:N226" si="564">((SUM(G223:K223)*12)+L223+M223)*E223</f>
        <v>220734.70027397259</v>
      </c>
      <c r="O223" s="3"/>
      <c r="P223" s="10">
        <v>12200</v>
      </c>
      <c r="Q223" s="10">
        <f>Q221</f>
        <v>0.03</v>
      </c>
      <c r="R223" s="10">
        <f t="shared" ref="R223:R226" si="565">((P223*Q223)+P223)</f>
        <v>12566</v>
      </c>
      <c r="S223" s="10"/>
      <c r="T223" s="10">
        <f>(G223*12)*E223</f>
        <v>150792</v>
      </c>
      <c r="U223" s="10">
        <f>(H223*12)*E223</f>
        <v>15079.2</v>
      </c>
      <c r="V223" s="10">
        <f>(I223*12)*E223</f>
        <v>15079.2</v>
      </c>
      <c r="W223" s="10">
        <f>(J223*12)*E223</f>
        <v>15079.2</v>
      </c>
      <c r="X223" s="10">
        <f>(K223*12)*E223</f>
        <v>0</v>
      </c>
      <c r="Y223" s="10">
        <f>L223*E223</f>
        <v>3222.404383561644</v>
      </c>
      <c r="Z223" s="10">
        <f>M223*E223</f>
        <v>21482.69589041096</v>
      </c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</row>
    <row r="224" spans="1:132" ht="24.95" customHeight="1" x14ac:dyDescent="0.25">
      <c r="A224" s="6" t="s">
        <v>24</v>
      </c>
      <c r="B224" s="7">
        <v>2</v>
      </c>
      <c r="C224" s="8" t="s">
        <v>205</v>
      </c>
      <c r="D224" s="29" t="s">
        <v>208</v>
      </c>
      <c r="E224" s="5">
        <v>1</v>
      </c>
      <c r="F224" s="273">
        <f t="shared" ref="F224:F226" si="566">(((SUM(G224:J224)*12)/365))</f>
        <v>278.91945205479453</v>
      </c>
      <c r="G224" s="11">
        <f t="shared" si="559"/>
        <v>6526</v>
      </c>
      <c r="H224" s="11">
        <f t="shared" si="514"/>
        <v>652.6</v>
      </c>
      <c r="I224" s="11">
        <f t="shared" si="560"/>
        <v>652.6</v>
      </c>
      <c r="J224" s="11">
        <f t="shared" si="561"/>
        <v>652.6</v>
      </c>
      <c r="K224" s="11">
        <v>0</v>
      </c>
      <c r="L224" s="11">
        <f t="shared" si="562"/>
        <v>1673.516712328767</v>
      </c>
      <c r="M224" s="11">
        <f t="shared" si="563"/>
        <v>9440.3506849315072</v>
      </c>
      <c r="N224" s="18">
        <f t="shared" si="564"/>
        <v>112919.46739726028</v>
      </c>
      <c r="O224" s="3"/>
      <c r="P224" s="10">
        <v>6335</v>
      </c>
      <c r="Q224" s="10">
        <f>Q223</f>
        <v>0.03</v>
      </c>
      <c r="R224" s="10">
        <f t="shared" si="565"/>
        <v>6525.05</v>
      </c>
      <c r="S224" s="10"/>
      <c r="T224" s="10">
        <f>(G224*12)*E224</f>
        <v>78312</v>
      </c>
      <c r="U224" s="10">
        <f>(H224*12)*E224</f>
        <v>7831.2000000000007</v>
      </c>
      <c r="V224" s="10">
        <f>(I224*12)*E224</f>
        <v>7831.2000000000007</v>
      </c>
      <c r="W224" s="10">
        <f>(J224*12)*E224</f>
        <v>7831.2000000000007</v>
      </c>
      <c r="X224" s="10">
        <f>(K224*12)*E224</f>
        <v>0</v>
      </c>
      <c r="Y224" s="10">
        <f>L224*E224</f>
        <v>1673.516712328767</v>
      </c>
      <c r="Z224" s="10">
        <f>M224*E224</f>
        <v>9440.3506849315072</v>
      </c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</row>
    <row r="225" spans="1:132" ht="24.95" customHeight="1" x14ac:dyDescent="0.25">
      <c r="A225" s="6" t="s">
        <v>24</v>
      </c>
      <c r="B225" s="7">
        <v>2</v>
      </c>
      <c r="C225" s="8" t="s">
        <v>205</v>
      </c>
      <c r="D225" s="29" t="s">
        <v>445</v>
      </c>
      <c r="E225" s="5">
        <v>1</v>
      </c>
      <c r="F225" s="273">
        <f t="shared" ref="F225" si="567">(((SUM(G225:J225)*12)/365))</f>
        <v>278.91945205479453</v>
      </c>
      <c r="G225" s="11">
        <f t="shared" ref="G225" si="568">ROUNDUP(R225,0)</f>
        <v>6526</v>
      </c>
      <c r="H225" s="11">
        <f t="shared" ref="H225" si="569">G225*0.1</f>
        <v>652.6</v>
      </c>
      <c r="I225" s="11">
        <f t="shared" ref="I225" si="570">G225*0.1</f>
        <v>652.6</v>
      </c>
      <c r="J225" s="11">
        <f t="shared" ref="J225" si="571">G225*0.1</f>
        <v>652.6</v>
      </c>
      <c r="K225" s="11">
        <v>0</v>
      </c>
      <c r="L225" s="11">
        <f t="shared" ref="L225" si="572">IF(F225="","",((F225*20)*0.3))</f>
        <v>1673.516712328767</v>
      </c>
      <c r="M225" s="11">
        <f t="shared" ref="M225" si="573">IF(B225=1,(F225*40),(((((G225+H225)*12)/365)*40)))</f>
        <v>9440.3506849315072</v>
      </c>
      <c r="N225" s="18">
        <f t="shared" ref="N225" si="574">((SUM(G225:K225)*12)+L225+M225)*E225</f>
        <v>112919.46739726028</v>
      </c>
      <c r="O225" s="3"/>
      <c r="P225" s="10">
        <v>6335</v>
      </c>
      <c r="Q225" s="10">
        <f>Q224</f>
        <v>0.03</v>
      </c>
      <c r="R225" s="10">
        <f t="shared" ref="R225" si="575">((P225*Q225)+P225)</f>
        <v>6525.05</v>
      </c>
      <c r="S225" s="10"/>
      <c r="T225" s="10">
        <f>(G225*12)*E225</f>
        <v>78312</v>
      </c>
      <c r="U225" s="10">
        <f>(H225*12)*E225</f>
        <v>7831.2000000000007</v>
      </c>
      <c r="V225" s="10">
        <f>(I225*12)*E225</f>
        <v>7831.2000000000007</v>
      </c>
      <c r="W225" s="10">
        <f>(J225*12)*E225</f>
        <v>7831.2000000000007</v>
      </c>
      <c r="X225" s="10">
        <f>(K225*12)*E225</f>
        <v>0</v>
      </c>
      <c r="Y225" s="10">
        <f>L225*E225</f>
        <v>1673.516712328767</v>
      </c>
      <c r="Z225" s="10">
        <f>M225*E225</f>
        <v>9440.3506849315072</v>
      </c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</row>
    <row r="226" spans="1:132" ht="24.95" customHeight="1" x14ac:dyDescent="0.25">
      <c r="A226" s="6" t="s">
        <v>24</v>
      </c>
      <c r="B226" s="7">
        <v>2</v>
      </c>
      <c r="C226" s="8" t="s">
        <v>205</v>
      </c>
      <c r="D226" s="29" t="s">
        <v>209</v>
      </c>
      <c r="E226" s="5">
        <v>2</v>
      </c>
      <c r="F226" s="273">
        <f t="shared" si="566"/>
        <v>278.91945205479453</v>
      </c>
      <c r="G226" s="11">
        <f t="shared" si="559"/>
        <v>6526</v>
      </c>
      <c r="H226" s="11">
        <f t="shared" si="514"/>
        <v>652.6</v>
      </c>
      <c r="I226" s="11">
        <f t="shared" si="560"/>
        <v>652.6</v>
      </c>
      <c r="J226" s="11">
        <f t="shared" si="561"/>
        <v>652.6</v>
      </c>
      <c r="K226" s="11">
        <v>0</v>
      </c>
      <c r="L226" s="11">
        <f t="shared" si="562"/>
        <v>1673.516712328767</v>
      </c>
      <c r="M226" s="11">
        <f t="shared" si="563"/>
        <v>9440.3506849315072</v>
      </c>
      <c r="N226" s="18">
        <f t="shared" si="564"/>
        <v>225838.93479452055</v>
      </c>
      <c r="O226" s="3"/>
      <c r="P226" s="10">
        <v>6335</v>
      </c>
      <c r="Q226" s="10">
        <f>Q224</f>
        <v>0.03</v>
      </c>
      <c r="R226" s="10">
        <f t="shared" si="565"/>
        <v>6525.05</v>
      </c>
      <c r="S226" s="10"/>
      <c r="T226" s="10">
        <f>(G226*12)*E226</f>
        <v>156624</v>
      </c>
      <c r="U226" s="10">
        <f>(H226*12)*E226</f>
        <v>15662.400000000001</v>
      </c>
      <c r="V226" s="10">
        <f>(I226*12)*E226</f>
        <v>15662.400000000001</v>
      </c>
      <c r="W226" s="10">
        <f>(J226*12)*E226</f>
        <v>15662.400000000001</v>
      </c>
      <c r="X226" s="10">
        <f>(K226*12)*E226</f>
        <v>0</v>
      </c>
      <c r="Y226" s="10">
        <f>L226*E226</f>
        <v>3347.0334246575339</v>
      </c>
      <c r="Z226" s="10">
        <f>M226*E226</f>
        <v>18880.701369863014</v>
      </c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</row>
    <row r="227" spans="1:132" ht="24.95" customHeight="1" x14ac:dyDescent="0.25">
      <c r="A227" s="12"/>
      <c r="B227" s="13"/>
      <c r="C227" s="14" t="s">
        <v>210</v>
      </c>
      <c r="D227" s="56" t="s">
        <v>211</v>
      </c>
      <c r="E227" s="30"/>
      <c r="F227" s="30"/>
      <c r="G227" s="30"/>
      <c r="H227" s="30"/>
      <c r="I227" s="30"/>
      <c r="J227" s="30"/>
      <c r="K227" s="30"/>
      <c r="L227" s="30"/>
      <c r="M227" s="30"/>
      <c r="N227" s="31"/>
      <c r="O227" s="3"/>
      <c r="P227" s="10"/>
      <c r="Q227" s="10"/>
      <c r="R227" s="10"/>
      <c r="S227" s="10"/>
      <c r="T227" s="19">
        <f>SUM(T223:T226)</f>
        <v>464040</v>
      </c>
      <c r="U227" s="19">
        <f t="shared" ref="U227:Z227" si="576">SUM(U223:U226)</f>
        <v>46404</v>
      </c>
      <c r="V227" s="19">
        <f t="shared" si="576"/>
        <v>46404</v>
      </c>
      <c r="W227" s="19">
        <f t="shared" si="576"/>
        <v>46404</v>
      </c>
      <c r="X227" s="19">
        <f t="shared" si="576"/>
        <v>0</v>
      </c>
      <c r="Y227" s="19">
        <f t="shared" si="576"/>
        <v>9916.4712328767127</v>
      </c>
      <c r="Z227" s="19">
        <f t="shared" si="576"/>
        <v>59244.098630136985</v>
      </c>
      <c r="AA227" s="26">
        <f>SUM(T227:Z227)</f>
        <v>672412.56986301369</v>
      </c>
      <c r="AB227" s="19">
        <f>SUM(N223:N226)</f>
        <v>672412.56986301369</v>
      </c>
      <c r="AC227" s="19">
        <f>AA227-AB227</f>
        <v>0</v>
      </c>
      <c r="AD227" s="10"/>
      <c r="AE227" s="10">
        <v>512194.21808219177</v>
      </c>
      <c r="AF227" s="10"/>
      <c r="AG227" s="10"/>
      <c r="AH227" s="10"/>
      <c r="AI227" s="10"/>
      <c r="AJ227" s="10"/>
      <c r="AK227" s="10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</row>
    <row r="228" spans="1:132" ht="24.95" customHeight="1" x14ac:dyDescent="0.25">
      <c r="A228" s="6" t="s">
        <v>12</v>
      </c>
      <c r="B228" s="7">
        <v>1</v>
      </c>
      <c r="C228" s="8" t="s">
        <v>210</v>
      </c>
      <c r="D228" s="29" t="s">
        <v>213</v>
      </c>
      <c r="E228" s="5">
        <v>1</v>
      </c>
      <c r="F228" s="11">
        <f t="shared" ref="F228" si="577">(((SUM(G228:J228)*12)/365))</f>
        <v>559.07835616438354</v>
      </c>
      <c r="G228" s="11">
        <f t="shared" ref="G228:G231" si="578">ROUNDUP(R228,0)</f>
        <v>13081</v>
      </c>
      <c r="H228" s="11">
        <f t="shared" si="514"/>
        <v>1308.1000000000001</v>
      </c>
      <c r="I228" s="11">
        <f t="shared" ref="I228:I231" si="579">G228*0.1</f>
        <v>1308.1000000000001</v>
      </c>
      <c r="J228" s="11">
        <f t="shared" ref="J228:J231" si="580">G228*0.1</f>
        <v>1308.1000000000001</v>
      </c>
      <c r="K228" s="11">
        <v>0</v>
      </c>
      <c r="L228" s="11">
        <f t="shared" ref="L228:L231" si="581">IF(F228="","",((F228*20)*0.3))</f>
        <v>3354.470136986301</v>
      </c>
      <c r="M228" s="11">
        <f t="shared" ref="M228:M231" si="582">IF(B228=1,(F228*40),(((((G228+H228)*12)/365)*40)))</f>
        <v>22363.134246575341</v>
      </c>
      <c r="N228" s="18">
        <f t="shared" ref="N228:N231" si="583">((SUM(G228:K228)*12)+L228+M228)*E228</f>
        <v>229781.20438356162</v>
      </c>
      <c r="O228" s="3"/>
      <c r="P228" s="10">
        <v>12700</v>
      </c>
      <c r="Q228" s="10">
        <f>Q226</f>
        <v>0.03</v>
      </c>
      <c r="R228" s="10">
        <f t="shared" ref="R228:R231" si="584">((P228*Q228)+P228)</f>
        <v>13081</v>
      </c>
      <c r="S228" s="10"/>
      <c r="T228" s="10">
        <f>(G228*12)*E228</f>
        <v>156972</v>
      </c>
      <c r="U228" s="10">
        <f>(H228*12)*E228</f>
        <v>15697.2</v>
      </c>
      <c r="V228" s="10">
        <f>(I228*12)*E228</f>
        <v>15697.2</v>
      </c>
      <c r="W228" s="10">
        <f>(J228*12)*E228</f>
        <v>15697.2</v>
      </c>
      <c r="X228" s="10">
        <f>(K228*12)*E228</f>
        <v>0</v>
      </c>
      <c r="Y228" s="10">
        <f>L228*E228</f>
        <v>3354.470136986301</v>
      </c>
      <c r="Z228" s="10">
        <f>M228*E228</f>
        <v>22363.134246575341</v>
      </c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</row>
    <row r="229" spans="1:132" ht="24.95" customHeight="1" x14ac:dyDescent="0.25">
      <c r="A229" s="6" t="s">
        <v>24</v>
      </c>
      <c r="B229" s="7">
        <v>2</v>
      </c>
      <c r="C229" s="8" t="s">
        <v>210</v>
      </c>
      <c r="D229" s="29" t="s">
        <v>212</v>
      </c>
      <c r="E229" s="5">
        <v>1</v>
      </c>
      <c r="F229" s="11">
        <f t="shared" ref="F229:F231" si="585">(((SUM(G229:J229)*12)/365))</f>
        <v>418.42191780821918</v>
      </c>
      <c r="G229" s="11">
        <f t="shared" si="578"/>
        <v>9790</v>
      </c>
      <c r="H229" s="11">
        <f t="shared" si="514"/>
        <v>979</v>
      </c>
      <c r="I229" s="11">
        <f t="shared" si="579"/>
        <v>979</v>
      </c>
      <c r="J229" s="11">
        <f t="shared" si="580"/>
        <v>979</v>
      </c>
      <c r="K229" s="11">
        <v>0</v>
      </c>
      <c r="L229" s="11">
        <f t="shared" si="581"/>
        <v>2510.5315068493151</v>
      </c>
      <c r="M229" s="11">
        <f t="shared" si="582"/>
        <v>14161.972602739726</v>
      </c>
      <c r="N229" s="18">
        <f t="shared" si="583"/>
        <v>169396.50410958903</v>
      </c>
      <c r="O229" s="3"/>
      <c r="P229" s="10">
        <v>9504</v>
      </c>
      <c r="Q229" s="10">
        <f>Q228</f>
        <v>0.03</v>
      </c>
      <c r="R229" s="10">
        <f t="shared" si="584"/>
        <v>9789.1200000000008</v>
      </c>
      <c r="S229" s="10"/>
      <c r="T229" s="10">
        <f>(G229*12)*E229</f>
        <v>117480</v>
      </c>
      <c r="U229" s="10">
        <f>(H229*12)*E229</f>
        <v>11748</v>
      </c>
      <c r="V229" s="10">
        <f>(I229*12)*E229</f>
        <v>11748</v>
      </c>
      <c r="W229" s="10">
        <f>(J229*12)*E229</f>
        <v>11748</v>
      </c>
      <c r="X229" s="10">
        <f>(K229*12)*E229</f>
        <v>0</v>
      </c>
      <c r="Y229" s="10">
        <f>L229*E229</f>
        <v>2510.5315068493151</v>
      </c>
      <c r="Z229" s="10">
        <f>M229*E229</f>
        <v>14161.972602739726</v>
      </c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</row>
    <row r="230" spans="1:132" ht="24.95" customHeight="1" x14ac:dyDescent="0.25">
      <c r="A230" s="6" t="s">
        <v>24</v>
      </c>
      <c r="B230" s="7">
        <v>2</v>
      </c>
      <c r="C230" s="8" t="s">
        <v>210</v>
      </c>
      <c r="D230" s="29" t="s">
        <v>214</v>
      </c>
      <c r="E230" s="5">
        <v>4</v>
      </c>
      <c r="F230" s="11">
        <f t="shared" si="585"/>
        <v>349.48273972602749</v>
      </c>
      <c r="G230" s="11">
        <f t="shared" si="578"/>
        <v>8177</v>
      </c>
      <c r="H230" s="11">
        <f t="shared" si="514"/>
        <v>817.7</v>
      </c>
      <c r="I230" s="11">
        <f t="shared" si="579"/>
        <v>817.7</v>
      </c>
      <c r="J230" s="11">
        <f t="shared" si="580"/>
        <v>817.7</v>
      </c>
      <c r="K230" s="11">
        <v>0</v>
      </c>
      <c r="L230" s="11">
        <f t="shared" si="581"/>
        <v>2096.8964383561647</v>
      </c>
      <c r="M230" s="11">
        <f t="shared" si="582"/>
        <v>11828.646575342465</v>
      </c>
      <c r="N230" s="18">
        <f t="shared" si="583"/>
        <v>565946.97205479466</v>
      </c>
      <c r="O230" s="3"/>
      <c r="P230" s="10">
        <v>7938</v>
      </c>
      <c r="Q230" s="10">
        <f t="shared" ref="Q230:Q232" si="586">Q229</f>
        <v>0.03</v>
      </c>
      <c r="R230" s="10">
        <f t="shared" si="584"/>
        <v>8176.14</v>
      </c>
      <c r="S230" s="10"/>
      <c r="T230" s="10">
        <f>(G230*12)*E230</f>
        <v>392496</v>
      </c>
      <c r="U230" s="10">
        <f>(H230*12)*E230</f>
        <v>39249.600000000006</v>
      </c>
      <c r="V230" s="10">
        <f>(I230*12)*E230</f>
        <v>39249.600000000006</v>
      </c>
      <c r="W230" s="10">
        <f>(J230*12)*E230</f>
        <v>39249.600000000006</v>
      </c>
      <c r="X230" s="10">
        <f>(K230*12)*E230</f>
        <v>0</v>
      </c>
      <c r="Y230" s="10">
        <f>L230*E230</f>
        <v>8387.5857534246588</v>
      </c>
      <c r="Z230" s="10">
        <f>M230*E230</f>
        <v>47314.586301369862</v>
      </c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</row>
    <row r="231" spans="1:132" ht="24.95" customHeight="1" x14ac:dyDescent="0.25">
      <c r="A231" s="6" t="s">
        <v>24</v>
      </c>
      <c r="B231" s="7">
        <v>2</v>
      </c>
      <c r="C231" s="8" t="s">
        <v>210</v>
      </c>
      <c r="D231" s="29" t="s">
        <v>215</v>
      </c>
      <c r="E231" s="5">
        <v>1</v>
      </c>
      <c r="F231" s="273">
        <f t="shared" si="585"/>
        <v>278.91945205479453</v>
      </c>
      <c r="G231" s="11">
        <f t="shared" si="578"/>
        <v>6526</v>
      </c>
      <c r="H231" s="11">
        <f t="shared" si="514"/>
        <v>652.6</v>
      </c>
      <c r="I231" s="11">
        <f t="shared" si="579"/>
        <v>652.6</v>
      </c>
      <c r="J231" s="11">
        <f t="shared" si="580"/>
        <v>652.6</v>
      </c>
      <c r="K231" s="11">
        <v>0</v>
      </c>
      <c r="L231" s="11">
        <f t="shared" si="581"/>
        <v>1673.516712328767</v>
      </c>
      <c r="M231" s="11">
        <f t="shared" si="582"/>
        <v>9440.3506849315072</v>
      </c>
      <c r="N231" s="18">
        <f t="shared" si="583"/>
        <v>112919.46739726028</v>
      </c>
      <c r="O231" s="3"/>
      <c r="P231" s="10">
        <v>6335</v>
      </c>
      <c r="Q231" s="10">
        <f t="shared" si="586"/>
        <v>0.03</v>
      </c>
      <c r="R231" s="10">
        <f t="shared" si="584"/>
        <v>6525.05</v>
      </c>
      <c r="S231" s="10"/>
      <c r="T231" s="10">
        <f>(G231*12)*E231</f>
        <v>78312</v>
      </c>
      <c r="U231" s="10">
        <f>(H231*12)*E231</f>
        <v>7831.2000000000007</v>
      </c>
      <c r="V231" s="10">
        <f>(I231*12)*E231</f>
        <v>7831.2000000000007</v>
      </c>
      <c r="W231" s="10">
        <f>(J231*12)*E231</f>
        <v>7831.2000000000007</v>
      </c>
      <c r="X231" s="10">
        <f>(K231*12)*E231</f>
        <v>0</v>
      </c>
      <c r="Y231" s="10">
        <f>L231*E231</f>
        <v>1673.516712328767</v>
      </c>
      <c r="Z231" s="10">
        <f>M231*E231</f>
        <v>9440.3506849315072</v>
      </c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</row>
    <row r="232" spans="1:132" ht="24.95" customHeight="1" x14ac:dyDescent="0.25">
      <c r="A232" s="6" t="s">
        <v>24</v>
      </c>
      <c r="B232" s="7">
        <v>2</v>
      </c>
      <c r="C232" s="8" t="s">
        <v>210</v>
      </c>
      <c r="D232" s="29" t="s">
        <v>216</v>
      </c>
      <c r="E232" s="5">
        <v>6</v>
      </c>
      <c r="F232" s="273">
        <f t="shared" ref="F232" si="587">(((SUM(G232:J232)*12)/365))</f>
        <v>278.91945205479453</v>
      </c>
      <c r="G232" s="11">
        <f t="shared" ref="G232" si="588">ROUNDUP(R232,0)</f>
        <v>6526</v>
      </c>
      <c r="H232" s="11">
        <f t="shared" si="514"/>
        <v>652.6</v>
      </c>
      <c r="I232" s="11">
        <f t="shared" ref="I232" si="589">G232*0.1</f>
        <v>652.6</v>
      </c>
      <c r="J232" s="11">
        <f t="shared" ref="J232" si="590">G232*0.1</f>
        <v>652.6</v>
      </c>
      <c r="K232" s="11">
        <v>0</v>
      </c>
      <c r="L232" s="11">
        <f t="shared" ref="L232" si="591">IF(F232="","",((F232*20)*0.3))</f>
        <v>1673.516712328767</v>
      </c>
      <c r="M232" s="11">
        <f t="shared" ref="M232" si="592">IF(B232=1,(F232*40),(((((G232+H232)*12)/365)*40)))</f>
        <v>9440.3506849315072</v>
      </c>
      <c r="N232" s="18">
        <f t="shared" ref="N232" si="593">((SUM(G232:K232)*12)+L232+M232)*E232</f>
        <v>677516.80438356171</v>
      </c>
      <c r="O232" s="3"/>
      <c r="P232" s="10">
        <v>6335</v>
      </c>
      <c r="Q232" s="10">
        <f t="shared" si="586"/>
        <v>0.03</v>
      </c>
      <c r="R232" s="10">
        <f t="shared" ref="R232" si="594">((P232*Q232)+P232)</f>
        <v>6525.05</v>
      </c>
      <c r="S232" s="10"/>
      <c r="T232" s="10">
        <f>(G232*12)*E232</f>
        <v>469872</v>
      </c>
      <c r="U232" s="10">
        <f>(H232*12)*E232</f>
        <v>46987.200000000004</v>
      </c>
      <c r="V232" s="10">
        <f>(I232*12)*E232</f>
        <v>46987.200000000004</v>
      </c>
      <c r="W232" s="10">
        <f>(J232*12)*E232</f>
        <v>46987.200000000004</v>
      </c>
      <c r="X232" s="10">
        <f>(K232*12)*E232</f>
        <v>0</v>
      </c>
      <c r="Y232" s="10">
        <f>L232*E232</f>
        <v>10041.100273972603</v>
      </c>
      <c r="Z232" s="10">
        <f>M232*E232</f>
        <v>56642.10410958904</v>
      </c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</row>
    <row r="233" spans="1:132" ht="24.95" customHeight="1" x14ac:dyDescent="0.25">
      <c r="A233" s="12"/>
      <c r="B233" s="13"/>
      <c r="C233" s="14" t="s">
        <v>218</v>
      </c>
      <c r="D233" s="56" t="s">
        <v>219</v>
      </c>
      <c r="E233" s="30"/>
      <c r="F233" s="30"/>
      <c r="G233" s="30"/>
      <c r="H233" s="30"/>
      <c r="I233" s="30"/>
      <c r="J233" s="30"/>
      <c r="K233" s="30"/>
      <c r="L233" s="30"/>
      <c r="M233" s="30"/>
      <c r="N233" s="31"/>
      <c r="O233" s="3"/>
      <c r="P233" s="10"/>
      <c r="Q233" s="10"/>
      <c r="R233" s="10"/>
      <c r="S233" s="10"/>
      <c r="T233" s="19">
        <f>SUM(T228:T232)</f>
        <v>1215132</v>
      </c>
      <c r="U233" s="19">
        <f t="shared" ref="U233:Z233" si="595">SUM(U228:U232)</f>
        <v>121513.20000000001</v>
      </c>
      <c r="V233" s="19">
        <f t="shared" si="595"/>
        <v>121513.20000000001</v>
      </c>
      <c r="W233" s="19">
        <f t="shared" si="595"/>
        <v>121513.20000000001</v>
      </c>
      <c r="X233" s="19">
        <f t="shared" si="595"/>
        <v>0</v>
      </c>
      <c r="Y233" s="19">
        <f t="shared" si="595"/>
        <v>25967.204383561642</v>
      </c>
      <c r="Z233" s="19">
        <f t="shared" si="595"/>
        <v>149922.14794520548</v>
      </c>
      <c r="AA233" s="26">
        <f>SUM(T233:Z233)</f>
        <v>1755560.9523287669</v>
      </c>
      <c r="AB233" s="19">
        <f>SUM(N228:N232)</f>
        <v>1755560.9523287674</v>
      </c>
      <c r="AC233" s="10">
        <f>AA233-AB233</f>
        <v>0</v>
      </c>
      <c r="AD233" s="10"/>
      <c r="AE233" s="10">
        <v>1525382.5709589045</v>
      </c>
      <c r="AF233" s="10"/>
      <c r="AG233" s="10"/>
      <c r="AH233" s="10"/>
      <c r="AI233" s="10"/>
      <c r="AJ233" s="10"/>
      <c r="AK233" s="10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</row>
    <row r="234" spans="1:132" ht="24.95" customHeight="1" x14ac:dyDescent="0.25">
      <c r="A234" s="6" t="s">
        <v>12</v>
      </c>
      <c r="B234" s="7">
        <v>1</v>
      </c>
      <c r="C234" s="8" t="s">
        <v>218</v>
      </c>
      <c r="D234" s="29" t="s">
        <v>220</v>
      </c>
      <c r="E234" s="5">
        <v>1</v>
      </c>
      <c r="F234" s="11">
        <f t="shared" ref="F234" si="596">(((SUM(G234:J234)*12)/365))</f>
        <v>783.59013698630145</v>
      </c>
      <c r="G234" s="11">
        <f t="shared" ref="G234:G238" si="597">ROUNDUP(R234,0)</f>
        <v>18334</v>
      </c>
      <c r="H234" s="11">
        <f t="shared" si="514"/>
        <v>1833.4</v>
      </c>
      <c r="I234" s="11">
        <f t="shared" ref="I234:I238" si="598">G234*0.1</f>
        <v>1833.4</v>
      </c>
      <c r="J234" s="11">
        <f t="shared" ref="J234:J238" si="599">G234*0.1</f>
        <v>1833.4</v>
      </c>
      <c r="K234" s="11">
        <v>0</v>
      </c>
      <c r="L234" s="11">
        <f t="shared" ref="L234:L238" si="600">IF(F234="","",((F234*20)*0.3))</f>
        <v>4701.540821917808</v>
      </c>
      <c r="M234" s="11">
        <f t="shared" ref="M234:M238" si="601">IF(B234=1,(F234*40),(((((G234+H234)*12)/365)*40)))</f>
        <v>31343.605479452057</v>
      </c>
      <c r="N234" s="18">
        <f t="shared" ref="N234:N238" si="602">((SUM(G234:K234)*12)+L234+M234)*E234</f>
        <v>322055.5463013699</v>
      </c>
      <c r="O234" s="3"/>
      <c r="P234" s="10">
        <v>17800</v>
      </c>
      <c r="Q234" s="10">
        <f>Q232</f>
        <v>0.03</v>
      </c>
      <c r="R234" s="10">
        <f t="shared" ref="R234:R238" si="603">((P234*Q234)+P234)</f>
        <v>18334</v>
      </c>
      <c r="S234" s="10"/>
      <c r="T234" s="10">
        <f>(G234*12)*E234</f>
        <v>220008</v>
      </c>
      <c r="U234" s="10">
        <f>(H234*12)*E234</f>
        <v>22000.800000000003</v>
      </c>
      <c r="V234" s="10">
        <f>(I234*12)*E234</f>
        <v>22000.800000000003</v>
      </c>
      <c r="W234" s="10">
        <f>(J234*12)*E234</f>
        <v>22000.800000000003</v>
      </c>
      <c r="X234" s="10">
        <f>(K234*12)*E234</f>
        <v>0</v>
      </c>
      <c r="Y234" s="10">
        <f>L234*E234</f>
        <v>4701.540821917808</v>
      </c>
      <c r="Z234" s="10">
        <f>M234*E234</f>
        <v>31343.605479452057</v>
      </c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</row>
    <row r="235" spans="1:132" ht="24.95" customHeight="1" x14ac:dyDescent="0.25">
      <c r="A235" s="6" t="s">
        <v>12</v>
      </c>
      <c r="B235" s="7">
        <v>1</v>
      </c>
      <c r="C235" s="8" t="s">
        <v>218</v>
      </c>
      <c r="D235" s="29" t="s">
        <v>20</v>
      </c>
      <c r="E235" s="5">
        <v>2</v>
      </c>
      <c r="F235" s="11">
        <f t="shared" ref="F235:F236" si="604">(((SUM(G235:J235)*12)/365))</f>
        <v>489.71178082191778</v>
      </c>
      <c r="G235" s="11">
        <f t="shared" ref="G235:G236" si="605">ROUNDUP(R235,0)</f>
        <v>11458</v>
      </c>
      <c r="H235" s="11">
        <f t="shared" si="514"/>
        <v>1145.8</v>
      </c>
      <c r="I235" s="11">
        <f t="shared" ref="I235:I236" si="606">G235*0.1</f>
        <v>1145.8</v>
      </c>
      <c r="J235" s="11">
        <f t="shared" ref="J235:J236" si="607">G235*0.1</f>
        <v>1145.8</v>
      </c>
      <c r="K235" s="11">
        <v>0</v>
      </c>
      <c r="L235" s="11">
        <f t="shared" ref="L235:L236" si="608">IF(F235="","",((F235*20)*0.3))</f>
        <v>2938.2706849315068</v>
      </c>
      <c r="M235" s="11">
        <f t="shared" ref="M235:M236" si="609">IF(B235=1,(F235*40),(((((G235+H235)*12)/365)*40)))</f>
        <v>19588.471232876713</v>
      </c>
      <c r="N235" s="18">
        <f t="shared" ref="N235:N236" si="610">((SUM(G235:K235)*12)+L235+M235)*E235</f>
        <v>402543.08383561642</v>
      </c>
      <c r="O235" s="3"/>
      <c r="P235" s="10">
        <v>11124</v>
      </c>
      <c r="Q235" s="10">
        <f>Q234</f>
        <v>0.03</v>
      </c>
      <c r="R235" s="10">
        <f t="shared" ref="R235:R236" si="611">((P235*Q235)+P235)</f>
        <v>11457.72</v>
      </c>
      <c r="S235" s="10"/>
      <c r="T235" s="10">
        <f>(G235*12)*E235</f>
        <v>274992</v>
      </c>
      <c r="U235" s="10">
        <f>(H235*12)*E235</f>
        <v>27499.199999999997</v>
      </c>
      <c r="V235" s="10">
        <f>(I235*12)*E235</f>
        <v>27499.199999999997</v>
      </c>
      <c r="W235" s="10">
        <f>(J235*12)*E235</f>
        <v>27499.199999999997</v>
      </c>
      <c r="X235" s="10">
        <f>(K235*12)*E235</f>
        <v>0</v>
      </c>
      <c r="Y235" s="10">
        <f>L235*E235</f>
        <v>5876.5413698630136</v>
      </c>
      <c r="Z235" s="10">
        <f>M235*E235</f>
        <v>39176.942465753425</v>
      </c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</row>
    <row r="236" spans="1:132" ht="24.95" customHeight="1" x14ac:dyDescent="0.25">
      <c r="A236" s="6" t="s">
        <v>12</v>
      </c>
      <c r="B236" s="7">
        <v>1</v>
      </c>
      <c r="C236" s="8" t="s">
        <v>218</v>
      </c>
      <c r="D236" s="29" t="s">
        <v>221</v>
      </c>
      <c r="E236" s="5">
        <v>1</v>
      </c>
      <c r="F236" s="11">
        <f t="shared" si="604"/>
        <v>413.63506849315064</v>
      </c>
      <c r="G236" s="11">
        <f t="shared" si="605"/>
        <v>9678</v>
      </c>
      <c r="H236" s="11">
        <f t="shared" si="514"/>
        <v>967.80000000000007</v>
      </c>
      <c r="I236" s="11">
        <f t="shared" si="606"/>
        <v>967.80000000000007</v>
      </c>
      <c r="J236" s="11">
        <f t="shared" si="607"/>
        <v>967.80000000000007</v>
      </c>
      <c r="K236" s="11">
        <v>0</v>
      </c>
      <c r="L236" s="11">
        <f t="shared" si="608"/>
        <v>2481.8104109589035</v>
      </c>
      <c r="M236" s="11">
        <f t="shared" si="609"/>
        <v>16545.402739726025</v>
      </c>
      <c r="N236" s="18">
        <f t="shared" si="610"/>
        <v>170004.01315068491</v>
      </c>
      <c r="O236" s="3"/>
      <c r="P236" s="10">
        <v>9396</v>
      </c>
      <c r="Q236" s="10">
        <f t="shared" ref="Q236:Q238" si="612">Q235</f>
        <v>0.03</v>
      </c>
      <c r="R236" s="10">
        <f t="shared" si="611"/>
        <v>9677.8799999999992</v>
      </c>
      <c r="S236" s="10"/>
      <c r="T236" s="10">
        <f>(G236*12)*E236</f>
        <v>116136</v>
      </c>
      <c r="U236" s="10">
        <f>(H236*12)*E236</f>
        <v>11613.6</v>
      </c>
      <c r="V236" s="10">
        <f>(I236*12)*E236</f>
        <v>11613.6</v>
      </c>
      <c r="W236" s="10">
        <f>(J236*12)*E236</f>
        <v>11613.6</v>
      </c>
      <c r="X236" s="10">
        <f>(K236*12)*E236</f>
        <v>0</v>
      </c>
      <c r="Y236" s="10">
        <f>L236*E236</f>
        <v>2481.8104109589035</v>
      </c>
      <c r="Z236" s="10">
        <f>M236*E236</f>
        <v>16545.402739726025</v>
      </c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</row>
    <row r="237" spans="1:132" ht="24.95" customHeight="1" x14ac:dyDescent="0.25">
      <c r="A237" s="6" t="s">
        <v>24</v>
      </c>
      <c r="B237" s="7">
        <v>2</v>
      </c>
      <c r="C237" s="8" t="s">
        <v>218</v>
      </c>
      <c r="D237" s="29" t="s">
        <v>222</v>
      </c>
      <c r="E237" s="5">
        <v>1</v>
      </c>
      <c r="F237" s="11">
        <f t="shared" ref="F237:F238" si="613">(((SUM(G237:J237)*12)/365))</f>
        <v>404.61698630136988</v>
      </c>
      <c r="G237" s="11">
        <f t="shared" si="597"/>
        <v>9467</v>
      </c>
      <c r="H237" s="11">
        <f t="shared" si="514"/>
        <v>946.7</v>
      </c>
      <c r="I237" s="11">
        <f t="shared" si="598"/>
        <v>946.7</v>
      </c>
      <c r="J237" s="11">
        <f t="shared" si="599"/>
        <v>946.7</v>
      </c>
      <c r="K237" s="11">
        <v>0</v>
      </c>
      <c r="L237" s="11">
        <f t="shared" si="600"/>
        <v>2427.7019178082192</v>
      </c>
      <c r="M237" s="11">
        <f t="shared" si="601"/>
        <v>13694.728767123288</v>
      </c>
      <c r="N237" s="18">
        <f t="shared" si="602"/>
        <v>163807.6306849315</v>
      </c>
      <c r="O237" s="3"/>
      <c r="P237" s="10">
        <v>9191</v>
      </c>
      <c r="Q237" s="10">
        <f t="shared" si="612"/>
        <v>0.03</v>
      </c>
      <c r="R237" s="10">
        <f t="shared" si="603"/>
        <v>9466.73</v>
      </c>
      <c r="S237" s="10"/>
      <c r="T237" s="10">
        <f>(G237*12)*E237</f>
        <v>113604</v>
      </c>
      <c r="U237" s="10">
        <f>(H237*12)*E237</f>
        <v>11360.400000000001</v>
      </c>
      <c r="V237" s="10">
        <f>(I237*12)*E237</f>
        <v>11360.400000000001</v>
      </c>
      <c r="W237" s="10">
        <f>(J237*12)*E237</f>
        <v>11360.400000000001</v>
      </c>
      <c r="X237" s="10">
        <f>(K237*12)*E237</f>
        <v>0</v>
      </c>
      <c r="Y237" s="10">
        <f>L237*E237</f>
        <v>2427.7019178082192</v>
      </c>
      <c r="Z237" s="10">
        <f>M237*E237</f>
        <v>13694.728767123288</v>
      </c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</row>
    <row r="238" spans="1:132" ht="24.95" customHeight="1" x14ac:dyDescent="0.25">
      <c r="A238" s="6" t="s">
        <v>24</v>
      </c>
      <c r="B238" s="7">
        <v>2</v>
      </c>
      <c r="C238" s="8" t="s">
        <v>218</v>
      </c>
      <c r="D238" s="29" t="s">
        <v>115</v>
      </c>
      <c r="E238" s="5">
        <v>1</v>
      </c>
      <c r="F238" s="11">
        <f t="shared" si="613"/>
        <v>323.32602739726025</v>
      </c>
      <c r="G238" s="11">
        <f t="shared" si="597"/>
        <v>7565</v>
      </c>
      <c r="H238" s="11">
        <f t="shared" si="514"/>
        <v>756.5</v>
      </c>
      <c r="I238" s="11">
        <f t="shared" si="598"/>
        <v>756.5</v>
      </c>
      <c r="J238" s="11">
        <f t="shared" si="599"/>
        <v>756.5</v>
      </c>
      <c r="K238" s="11">
        <v>0</v>
      </c>
      <c r="L238" s="11">
        <f t="shared" si="600"/>
        <v>1939.9561643835614</v>
      </c>
      <c r="M238" s="11">
        <f t="shared" si="601"/>
        <v>10943.342465753423</v>
      </c>
      <c r="N238" s="18">
        <f t="shared" si="602"/>
        <v>130897.29863013698</v>
      </c>
      <c r="O238" s="3"/>
      <c r="P238" s="10">
        <v>7344</v>
      </c>
      <c r="Q238" s="10">
        <f t="shared" si="612"/>
        <v>0.03</v>
      </c>
      <c r="R238" s="10">
        <f t="shared" si="603"/>
        <v>7564.32</v>
      </c>
      <c r="S238" s="10"/>
      <c r="T238" s="10">
        <f>(G238*12)*E238</f>
        <v>90780</v>
      </c>
      <c r="U238" s="10">
        <f>(H238*12)*E238</f>
        <v>9078</v>
      </c>
      <c r="V238" s="10">
        <f>(I238*12)*E238</f>
        <v>9078</v>
      </c>
      <c r="W238" s="10">
        <f>(J238*12)*E238</f>
        <v>9078</v>
      </c>
      <c r="X238" s="10">
        <f>(K238*12)*E238</f>
        <v>0</v>
      </c>
      <c r="Y238" s="10">
        <f>L238*E238</f>
        <v>1939.9561643835614</v>
      </c>
      <c r="Z238" s="10">
        <f>M238*E238</f>
        <v>10943.342465753423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</row>
    <row r="239" spans="1:132" ht="24.95" customHeight="1" x14ac:dyDescent="0.25">
      <c r="A239" s="12"/>
      <c r="B239" s="13"/>
      <c r="C239" s="14" t="s">
        <v>217</v>
      </c>
      <c r="D239" s="56" t="s">
        <v>223</v>
      </c>
      <c r="E239" s="30"/>
      <c r="F239" s="30"/>
      <c r="G239" s="30"/>
      <c r="H239" s="30"/>
      <c r="I239" s="30"/>
      <c r="J239" s="30"/>
      <c r="K239" s="30"/>
      <c r="L239" s="30"/>
      <c r="M239" s="30"/>
      <c r="N239" s="31"/>
      <c r="O239" s="3"/>
      <c r="P239" s="10"/>
      <c r="Q239" s="10"/>
      <c r="R239" s="10"/>
      <c r="S239" s="10"/>
      <c r="T239" s="19">
        <f>SUM(T234:T238)</f>
        <v>815520</v>
      </c>
      <c r="U239" s="19">
        <f t="shared" ref="U239:Z239" si="614">SUM(U234:U238)</f>
        <v>81552</v>
      </c>
      <c r="V239" s="19">
        <f t="shared" si="614"/>
        <v>81552</v>
      </c>
      <c r="W239" s="19">
        <f t="shared" si="614"/>
        <v>81552</v>
      </c>
      <c r="X239" s="19">
        <f t="shared" si="614"/>
        <v>0</v>
      </c>
      <c r="Y239" s="19">
        <f t="shared" si="614"/>
        <v>17427.550684931506</v>
      </c>
      <c r="Z239" s="19">
        <f t="shared" si="614"/>
        <v>111704.02191780822</v>
      </c>
      <c r="AA239" s="26">
        <f>SUM(T239:Z239)</f>
        <v>1189307.5726027396</v>
      </c>
      <c r="AB239" s="19">
        <f>SUM(N234:N238)</f>
        <v>1189307.5726027396</v>
      </c>
      <c r="AC239" s="19">
        <f>AA239-AB239</f>
        <v>0</v>
      </c>
      <c r="AD239" s="10"/>
      <c r="AE239" s="10">
        <v>959235.50136986305</v>
      </c>
      <c r="AF239" s="10"/>
      <c r="AG239" s="10"/>
      <c r="AH239" s="10"/>
      <c r="AI239" s="10"/>
      <c r="AJ239" s="10"/>
      <c r="AK239" s="10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</row>
    <row r="240" spans="1:132" ht="24.95" customHeight="1" x14ac:dyDescent="0.25">
      <c r="A240" s="6" t="s">
        <v>12</v>
      </c>
      <c r="B240" s="7">
        <v>1</v>
      </c>
      <c r="C240" s="8" t="s">
        <v>217</v>
      </c>
      <c r="D240" s="29" t="s">
        <v>224</v>
      </c>
      <c r="E240" s="5">
        <v>1</v>
      </c>
      <c r="F240" s="11">
        <f t="shared" ref="F240:F242" si="615">(((SUM(G240:J240)*12)/365))</f>
        <v>783.59013698630145</v>
      </c>
      <c r="G240" s="11">
        <f t="shared" ref="G240:G242" si="616">ROUNDUP(R240,0)</f>
        <v>18334</v>
      </c>
      <c r="H240" s="11">
        <f t="shared" si="514"/>
        <v>1833.4</v>
      </c>
      <c r="I240" s="11">
        <f t="shared" ref="I240:I242" si="617">G240*0.1</f>
        <v>1833.4</v>
      </c>
      <c r="J240" s="11">
        <f t="shared" ref="J240:J242" si="618">G240*0.1</f>
        <v>1833.4</v>
      </c>
      <c r="K240" s="11">
        <v>0</v>
      </c>
      <c r="L240" s="11">
        <f t="shared" ref="L240:L242" si="619">IF(F240="","",((F240*20)*0.3))</f>
        <v>4701.540821917808</v>
      </c>
      <c r="M240" s="11">
        <f t="shared" ref="M240:M242" si="620">IF(B240=1,(F240*40),(((((G240+H240)*12)/365)*40)))</f>
        <v>31343.605479452057</v>
      </c>
      <c r="N240" s="18">
        <f t="shared" ref="N240:N242" si="621">((SUM(G240:K240)*12)+L240+M240)*E240</f>
        <v>322055.5463013699</v>
      </c>
      <c r="O240" s="3"/>
      <c r="P240" s="10">
        <v>17800</v>
      </c>
      <c r="Q240" s="10">
        <f>Q238</f>
        <v>0.03</v>
      </c>
      <c r="R240" s="10">
        <f t="shared" ref="R240:R242" si="622">((P240*Q240)+P240)</f>
        <v>18334</v>
      </c>
      <c r="S240" s="10"/>
      <c r="T240" s="10">
        <f t="shared" ref="T240:T246" si="623">(G240*12)*E240</f>
        <v>220008</v>
      </c>
      <c r="U240" s="10">
        <f t="shared" ref="U240:U246" si="624">(H240*12)*E240</f>
        <v>22000.800000000003</v>
      </c>
      <c r="V240" s="10">
        <f t="shared" ref="V240:V246" si="625">(I240*12)*E240</f>
        <v>22000.800000000003</v>
      </c>
      <c r="W240" s="10">
        <f t="shared" ref="W240:W246" si="626">(J240*12)*E240</f>
        <v>22000.800000000003</v>
      </c>
      <c r="X240" s="10">
        <f t="shared" ref="X240:X246" si="627">(K240*12)*E240</f>
        <v>0</v>
      </c>
      <c r="Y240" s="10">
        <f t="shared" ref="Y240:Y246" si="628">L240*E240</f>
        <v>4701.540821917808</v>
      </c>
      <c r="Z240" s="10">
        <f t="shared" ref="Z240:Z246" si="629">M240*E240</f>
        <v>31343.605479452057</v>
      </c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</row>
    <row r="241" spans="1:132" ht="24.95" customHeight="1" x14ac:dyDescent="0.25">
      <c r="A241" s="6" t="s">
        <v>12</v>
      </c>
      <c r="B241" s="7">
        <v>1</v>
      </c>
      <c r="C241" s="8" t="s">
        <v>217</v>
      </c>
      <c r="D241" s="29" t="s">
        <v>225</v>
      </c>
      <c r="E241" s="5">
        <v>1</v>
      </c>
      <c r="F241" s="11">
        <f t="shared" si="615"/>
        <v>581.08931506849308</v>
      </c>
      <c r="G241" s="11">
        <f t="shared" si="616"/>
        <v>13596</v>
      </c>
      <c r="H241" s="11">
        <f t="shared" si="514"/>
        <v>1359.6000000000001</v>
      </c>
      <c r="I241" s="11">
        <f t="shared" si="617"/>
        <v>1359.6000000000001</v>
      </c>
      <c r="J241" s="11">
        <f t="shared" si="618"/>
        <v>1359.6000000000001</v>
      </c>
      <c r="K241" s="11">
        <v>0</v>
      </c>
      <c r="L241" s="11">
        <f t="shared" si="619"/>
        <v>3486.5358904109585</v>
      </c>
      <c r="M241" s="11">
        <f t="shared" si="620"/>
        <v>23243.572602739725</v>
      </c>
      <c r="N241" s="18">
        <f t="shared" si="621"/>
        <v>238827.70849315065</v>
      </c>
      <c r="O241" s="3"/>
      <c r="P241" s="10">
        <v>13200</v>
      </c>
      <c r="Q241" s="10">
        <f>Q240</f>
        <v>0.03</v>
      </c>
      <c r="R241" s="10">
        <f t="shared" si="622"/>
        <v>13596</v>
      </c>
      <c r="S241" s="10"/>
      <c r="T241" s="10">
        <f t="shared" si="623"/>
        <v>163152</v>
      </c>
      <c r="U241" s="10">
        <f t="shared" si="624"/>
        <v>16315.2</v>
      </c>
      <c r="V241" s="10">
        <f t="shared" si="625"/>
        <v>16315.2</v>
      </c>
      <c r="W241" s="10">
        <f t="shared" si="626"/>
        <v>16315.2</v>
      </c>
      <c r="X241" s="10">
        <f t="shared" si="627"/>
        <v>0</v>
      </c>
      <c r="Y241" s="10">
        <f t="shared" si="628"/>
        <v>3486.5358904109585</v>
      </c>
      <c r="Z241" s="10">
        <f t="shared" si="629"/>
        <v>23243.572602739725</v>
      </c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</row>
    <row r="242" spans="1:132" ht="24.95" customHeight="1" x14ac:dyDescent="0.25">
      <c r="A242" s="6" t="s">
        <v>12</v>
      </c>
      <c r="B242" s="7">
        <v>1</v>
      </c>
      <c r="C242" s="8" t="s">
        <v>217</v>
      </c>
      <c r="D242" s="29" t="s">
        <v>226</v>
      </c>
      <c r="E242" s="5">
        <v>2</v>
      </c>
      <c r="F242" s="11">
        <f t="shared" si="615"/>
        <v>439.79178082191783</v>
      </c>
      <c r="G242" s="11">
        <f t="shared" si="616"/>
        <v>10290</v>
      </c>
      <c r="H242" s="11">
        <f t="shared" si="514"/>
        <v>1029</v>
      </c>
      <c r="I242" s="11">
        <f t="shared" si="617"/>
        <v>1029</v>
      </c>
      <c r="J242" s="11">
        <f t="shared" si="618"/>
        <v>1029</v>
      </c>
      <c r="K242" s="11">
        <v>0</v>
      </c>
      <c r="L242" s="11">
        <f t="shared" si="619"/>
        <v>2638.7506849315068</v>
      </c>
      <c r="M242" s="11">
        <f t="shared" si="620"/>
        <v>17591.671232876713</v>
      </c>
      <c r="N242" s="18">
        <f t="shared" si="621"/>
        <v>361508.84383561643</v>
      </c>
      <c r="O242" s="3"/>
      <c r="P242" s="10">
        <v>9990</v>
      </c>
      <c r="Q242" s="10">
        <f t="shared" ref="Q242:Q246" si="630">Q241</f>
        <v>0.03</v>
      </c>
      <c r="R242" s="10">
        <f t="shared" si="622"/>
        <v>10289.700000000001</v>
      </c>
      <c r="S242" s="10"/>
      <c r="T242" s="10">
        <f t="shared" si="623"/>
        <v>246960</v>
      </c>
      <c r="U242" s="10">
        <f t="shared" si="624"/>
        <v>24696</v>
      </c>
      <c r="V242" s="10">
        <f t="shared" si="625"/>
        <v>24696</v>
      </c>
      <c r="W242" s="10">
        <f t="shared" si="626"/>
        <v>24696</v>
      </c>
      <c r="X242" s="10">
        <f t="shared" si="627"/>
        <v>0</v>
      </c>
      <c r="Y242" s="10">
        <f t="shared" si="628"/>
        <v>5277.5013698630137</v>
      </c>
      <c r="Z242" s="10">
        <f t="shared" si="629"/>
        <v>35183.342465753427</v>
      </c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</row>
    <row r="243" spans="1:132" ht="24.95" customHeight="1" x14ac:dyDescent="0.25">
      <c r="A243" s="6" t="s">
        <v>12</v>
      </c>
      <c r="B243" s="7">
        <v>1</v>
      </c>
      <c r="C243" s="8" t="s">
        <v>217</v>
      </c>
      <c r="D243" s="29" t="s">
        <v>227</v>
      </c>
      <c r="E243" s="5">
        <v>1</v>
      </c>
      <c r="F243" s="11">
        <f t="shared" ref="F243" si="631">(((SUM(G243:J243)*12)/365))</f>
        <v>523.00602739726025</v>
      </c>
      <c r="G243" s="11">
        <f t="shared" ref="G243" si="632">ROUNDUP(R243,0)</f>
        <v>12237</v>
      </c>
      <c r="H243" s="11">
        <f t="shared" si="514"/>
        <v>1223.7</v>
      </c>
      <c r="I243" s="11">
        <f t="shared" ref="I243" si="633">G243*0.1</f>
        <v>1223.7</v>
      </c>
      <c r="J243" s="11">
        <f t="shared" ref="J243" si="634">G243*0.1</f>
        <v>1223.7</v>
      </c>
      <c r="K243" s="11">
        <v>0</v>
      </c>
      <c r="L243" s="11">
        <f t="shared" ref="L243" si="635">IF(F243="","",((F243*20)*0.3))</f>
        <v>3138.0361643835618</v>
      </c>
      <c r="M243" s="11">
        <f t="shared" ref="M243" si="636">IF(B243=1,(F243*40),(((((G243+H243)*12)/365)*40)))</f>
        <v>20920.241095890411</v>
      </c>
      <c r="N243" s="18">
        <f t="shared" ref="N243" si="637">((SUM(G243:K243)*12)+L243+M243)*E243</f>
        <v>214955.47726027397</v>
      </c>
      <c r="O243" s="3"/>
      <c r="P243" s="10">
        <v>11880</v>
      </c>
      <c r="Q243" s="10">
        <f t="shared" si="630"/>
        <v>0.03</v>
      </c>
      <c r="R243" s="10">
        <f t="shared" ref="R243" si="638">((P243*Q243)+P243)</f>
        <v>12236.4</v>
      </c>
      <c r="S243" s="10"/>
      <c r="T243" s="10">
        <f t="shared" si="623"/>
        <v>146844</v>
      </c>
      <c r="U243" s="10">
        <f t="shared" si="624"/>
        <v>14684.400000000001</v>
      </c>
      <c r="V243" s="10">
        <f t="shared" si="625"/>
        <v>14684.400000000001</v>
      </c>
      <c r="W243" s="10">
        <f t="shared" si="626"/>
        <v>14684.400000000001</v>
      </c>
      <c r="X243" s="10">
        <f t="shared" si="627"/>
        <v>0</v>
      </c>
      <c r="Y243" s="10">
        <f t="shared" si="628"/>
        <v>3138.0361643835618</v>
      </c>
      <c r="Z243" s="10">
        <f t="shared" si="629"/>
        <v>20920.241095890411</v>
      </c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</row>
    <row r="244" spans="1:132" ht="24.95" customHeight="1" x14ac:dyDescent="0.25">
      <c r="A244" s="6" t="s">
        <v>12</v>
      </c>
      <c r="B244" s="7">
        <v>1</v>
      </c>
      <c r="C244" s="8" t="s">
        <v>217</v>
      </c>
      <c r="D244" s="29" t="s">
        <v>1127</v>
      </c>
      <c r="E244" s="5">
        <v>1</v>
      </c>
      <c r="F244" s="11">
        <f t="shared" ref="F244" si="639">(((SUM(G244:J244)*12)/365))</f>
        <v>523.00602739726025</v>
      </c>
      <c r="G244" s="11">
        <f t="shared" ref="G244" si="640">ROUNDUP(R244,0)</f>
        <v>12237</v>
      </c>
      <c r="H244" s="11">
        <f t="shared" ref="H244" si="641">G244*0.1</f>
        <v>1223.7</v>
      </c>
      <c r="I244" s="11">
        <f t="shared" ref="I244" si="642">G244*0.1</f>
        <v>1223.7</v>
      </c>
      <c r="J244" s="11">
        <f t="shared" ref="J244" si="643">G244*0.1</f>
        <v>1223.7</v>
      </c>
      <c r="K244" s="11">
        <v>0</v>
      </c>
      <c r="L244" s="11">
        <f t="shared" ref="L244" si="644">IF(F244="","",((F244*20)*0.3))</f>
        <v>3138.0361643835618</v>
      </c>
      <c r="M244" s="11">
        <f t="shared" ref="M244" si="645">IF(B244=1,(F244*40),(((((G244+H244)*12)/365)*40)))</f>
        <v>20920.241095890411</v>
      </c>
      <c r="N244" s="18">
        <f t="shared" ref="N244" si="646">((SUM(G244:K244)*12)+L244+M244)*E244</f>
        <v>214955.47726027397</v>
      </c>
      <c r="O244" s="3"/>
      <c r="P244" s="10">
        <f>5940*2</f>
        <v>11880</v>
      </c>
      <c r="Q244" s="10">
        <f t="shared" si="630"/>
        <v>0.03</v>
      </c>
      <c r="R244" s="10">
        <f t="shared" ref="R244" si="647">((P244*Q244)+P244)</f>
        <v>12236.4</v>
      </c>
      <c r="S244" s="10"/>
      <c r="T244" s="10">
        <f t="shared" si="623"/>
        <v>146844</v>
      </c>
      <c r="U244" s="10">
        <f t="shared" si="624"/>
        <v>14684.400000000001</v>
      </c>
      <c r="V244" s="10">
        <f t="shared" si="625"/>
        <v>14684.400000000001</v>
      </c>
      <c r="W244" s="10">
        <f t="shared" si="626"/>
        <v>14684.400000000001</v>
      </c>
      <c r="X244" s="10">
        <f t="shared" si="627"/>
        <v>0</v>
      </c>
      <c r="Y244" s="10">
        <f t="shared" si="628"/>
        <v>3138.0361643835618</v>
      </c>
      <c r="Z244" s="10">
        <f t="shared" si="629"/>
        <v>20920.241095890411</v>
      </c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</row>
    <row r="245" spans="1:132" ht="24.95" customHeight="1" x14ac:dyDescent="0.25">
      <c r="A245" s="6" t="s">
        <v>24</v>
      </c>
      <c r="B245" s="7">
        <v>2</v>
      </c>
      <c r="C245" s="8" t="s">
        <v>217</v>
      </c>
      <c r="D245" s="29" t="s">
        <v>228</v>
      </c>
      <c r="E245" s="5">
        <v>8</v>
      </c>
      <c r="F245" s="11">
        <f t="shared" ref="F245:F246" si="648">(((SUM(G245:J245)*12)/365))</f>
        <v>380.38356164383561</v>
      </c>
      <c r="G245" s="11">
        <f t="shared" ref="G245:G246" si="649">ROUNDUP(R245,0)</f>
        <v>8900</v>
      </c>
      <c r="H245" s="11">
        <f t="shared" si="514"/>
        <v>890</v>
      </c>
      <c r="I245" s="11">
        <f t="shared" ref="I245:I246" si="650">G245*0.1</f>
        <v>890</v>
      </c>
      <c r="J245" s="11">
        <f t="shared" ref="J245:J246" si="651">G245*0.1</f>
        <v>890</v>
      </c>
      <c r="K245" s="11">
        <v>0</v>
      </c>
      <c r="L245" s="11">
        <f t="shared" ref="L245:L246" si="652">IF(F245="","",((F245*20)*0.3))</f>
        <v>2282.3013698630134</v>
      </c>
      <c r="M245" s="11">
        <f t="shared" ref="M245:M246" si="653">IF(B245=1,(F245*40),(((((G245+H245)*12)/365)*40)))</f>
        <v>12874.520547945205</v>
      </c>
      <c r="N245" s="18">
        <f t="shared" ref="N245:N246" si="654">((SUM(G245:K245)*12)+L245+M245)*E245</f>
        <v>1231974.5753424657</v>
      </c>
      <c r="O245" s="3"/>
      <c r="P245" s="10">
        <v>8640</v>
      </c>
      <c r="Q245" s="10">
        <f>Q243</f>
        <v>0.03</v>
      </c>
      <c r="R245" s="10">
        <f t="shared" ref="R245:R246" si="655">((P245*Q245)+P245)</f>
        <v>8899.2000000000007</v>
      </c>
      <c r="S245" s="10"/>
      <c r="T245" s="10">
        <f t="shared" si="623"/>
        <v>854400</v>
      </c>
      <c r="U245" s="10">
        <f t="shared" si="624"/>
        <v>85440</v>
      </c>
      <c r="V245" s="10">
        <f t="shared" si="625"/>
        <v>85440</v>
      </c>
      <c r="W245" s="10">
        <f t="shared" si="626"/>
        <v>85440</v>
      </c>
      <c r="X245" s="10">
        <f t="shared" si="627"/>
        <v>0</v>
      </c>
      <c r="Y245" s="10">
        <f t="shared" si="628"/>
        <v>18258.410958904107</v>
      </c>
      <c r="Z245" s="10">
        <f t="shared" si="629"/>
        <v>102996.16438356164</v>
      </c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</row>
    <row r="246" spans="1:132" ht="24.95" customHeight="1" x14ac:dyDescent="0.25">
      <c r="A246" s="6" t="s">
        <v>24</v>
      </c>
      <c r="B246" s="7">
        <v>2</v>
      </c>
      <c r="C246" s="8" t="s">
        <v>217</v>
      </c>
      <c r="D246" s="29" t="s">
        <v>115</v>
      </c>
      <c r="E246" s="5">
        <v>3</v>
      </c>
      <c r="F246" s="11">
        <f t="shared" si="648"/>
        <v>323.32602739726025</v>
      </c>
      <c r="G246" s="11">
        <f t="shared" si="649"/>
        <v>7565</v>
      </c>
      <c r="H246" s="11">
        <f t="shared" si="514"/>
        <v>756.5</v>
      </c>
      <c r="I246" s="11">
        <f t="shared" si="650"/>
        <v>756.5</v>
      </c>
      <c r="J246" s="11">
        <f t="shared" si="651"/>
        <v>756.5</v>
      </c>
      <c r="K246" s="11">
        <v>0</v>
      </c>
      <c r="L246" s="11">
        <f t="shared" si="652"/>
        <v>1939.9561643835614</v>
      </c>
      <c r="M246" s="11">
        <f t="shared" si="653"/>
        <v>10943.342465753423</v>
      </c>
      <c r="N246" s="18">
        <f t="shared" si="654"/>
        <v>392691.89589041093</v>
      </c>
      <c r="O246" s="3"/>
      <c r="P246" s="10">
        <v>7344</v>
      </c>
      <c r="Q246" s="10">
        <f t="shared" si="630"/>
        <v>0.03</v>
      </c>
      <c r="R246" s="10">
        <f t="shared" si="655"/>
        <v>7564.32</v>
      </c>
      <c r="S246" s="10"/>
      <c r="T246" s="10">
        <f t="shared" si="623"/>
        <v>272340</v>
      </c>
      <c r="U246" s="10">
        <f t="shared" si="624"/>
        <v>27234</v>
      </c>
      <c r="V246" s="10">
        <f t="shared" si="625"/>
        <v>27234</v>
      </c>
      <c r="W246" s="10">
        <f t="shared" si="626"/>
        <v>27234</v>
      </c>
      <c r="X246" s="10">
        <f t="shared" si="627"/>
        <v>0</v>
      </c>
      <c r="Y246" s="10">
        <f t="shared" si="628"/>
        <v>5819.8684931506841</v>
      </c>
      <c r="Z246" s="10">
        <f t="shared" si="629"/>
        <v>32830.027397260274</v>
      </c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</row>
    <row r="247" spans="1:132" ht="24.95" customHeight="1" x14ac:dyDescent="0.25">
      <c r="A247" s="12"/>
      <c r="B247" s="13"/>
      <c r="C247" s="14" t="s">
        <v>229</v>
      </c>
      <c r="D247" s="56" t="s">
        <v>230</v>
      </c>
      <c r="E247" s="30"/>
      <c r="F247" s="30"/>
      <c r="G247" s="30"/>
      <c r="H247" s="30"/>
      <c r="I247" s="30"/>
      <c r="J247" s="30"/>
      <c r="K247" s="30"/>
      <c r="L247" s="30"/>
      <c r="M247" s="30"/>
      <c r="N247" s="31"/>
      <c r="O247" s="3"/>
      <c r="P247" s="10"/>
      <c r="Q247" s="10"/>
      <c r="R247" s="10"/>
      <c r="S247" s="10"/>
      <c r="T247" s="19">
        <f t="shared" ref="T247:Z247" si="656">SUM(T240:T246)</f>
        <v>2050548</v>
      </c>
      <c r="U247" s="19">
        <f t="shared" si="656"/>
        <v>205054.8</v>
      </c>
      <c r="V247" s="19">
        <f t="shared" si="656"/>
        <v>205054.8</v>
      </c>
      <c r="W247" s="19">
        <f t="shared" si="656"/>
        <v>205054.8</v>
      </c>
      <c r="X247" s="19">
        <f t="shared" si="656"/>
        <v>0</v>
      </c>
      <c r="Y247" s="19">
        <f t="shared" si="656"/>
        <v>43819.929863013691</v>
      </c>
      <c r="Z247" s="19">
        <f t="shared" si="656"/>
        <v>267437.19452054793</v>
      </c>
      <c r="AA247" s="26">
        <f>SUM(T247:Z247)</f>
        <v>2976969.5243835612</v>
      </c>
      <c r="AB247" s="19">
        <f>SUM(N240:N246)</f>
        <v>2976969.5243835617</v>
      </c>
      <c r="AC247" s="10">
        <f>AA247-AB247</f>
        <v>0</v>
      </c>
      <c r="AD247" s="10"/>
      <c r="AE247" s="10">
        <v>3191406.013150685</v>
      </c>
      <c r="AF247" s="10"/>
      <c r="AG247" s="10"/>
      <c r="AH247" s="10"/>
      <c r="AI247" s="10"/>
      <c r="AJ247" s="10"/>
      <c r="AK247" s="10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</row>
    <row r="248" spans="1:132" ht="24.95" customHeight="1" x14ac:dyDescent="0.25">
      <c r="A248" s="6" t="s">
        <v>12</v>
      </c>
      <c r="B248" s="7">
        <v>1</v>
      </c>
      <c r="C248" s="8" t="s">
        <v>229</v>
      </c>
      <c r="D248" s="29" t="s">
        <v>231</v>
      </c>
      <c r="E248" s="5">
        <v>1</v>
      </c>
      <c r="F248" s="11">
        <f t="shared" ref="F248" si="657">(((SUM(G248:J248)*12)/365))</f>
        <v>537.06739726027399</v>
      </c>
      <c r="G248" s="11">
        <f t="shared" ref="G248:G249" si="658">ROUNDUP(R248,0)</f>
        <v>12566</v>
      </c>
      <c r="H248" s="11">
        <f t="shared" si="514"/>
        <v>1256.6000000000001</v>
      </c>
      <c r="I248" s="11">
        <f t="shared" ref="I248:I249" si="659">G248*0.1</f>
        <v>1256.6000000000001</v>
      </c>
      <c r="J248" s="11">
        <f t="shared" ref="J248:J249" si="660">G248*0.1</f>
        <v>1256.6000000000001</v>
      </c>
      <c r="K248" s="11">
        <v>0</v>
      </c>
      <c r="L248" s="11">
        <f t="shared" ref="L248:L249" si="661">IF(F248="","",((F248*20)*0.3))</f>
        <v>3222.404383561644</v>
      </c>
      <c r="M248" s="11">
        <f t="shared" ref="M248:M249" si="662">IF(B248=1,(F248*40),(((((G248+H248)*12)/365)*40)))</f>
        <v>21482.69589041096</v>
      </c>
      <c r="N248" s="18">
        <f t="shared" ref="N248:N249" si="663">((SUM(G248:K248)*12)+L248+M248)*E248</f>
        <v>220734.70027397259</v>
      </c>
      <c r="O248" s="3"/>
      <c r="P248" s="10">
        <v>12200</v>
      </c>
      <c r="Q248" s="10">
        <f>Q246</f>
        <v>0.03</v>
      </c>
      <c r="R248" s="10">
        <f t="shared" ref="R248:R249" si="664">((P248*Q248)+P248)</f>
        <v>12566</v>
      </c>
      <c r="S248" s="10"/>
      <c r="T248" s="10">
        <f>(G248*12)*E248</f>
        <v>150792</v>
      </c>
      <c r="U248" s="10">
        <f>(H248*12)*E248</f>
        <v>15079.2</v>
      </c>
      <c r="V248" s="10">
        <f>(I248*12)*E248</f>
        <v>15079.2</v>
      </c>
      <c r="W248" s="10">
        <f>(J248*12)*E248</f>
        <v>15079.2</v>
      </c>
      <c r="X248" s="10">
        <f>(K248*12)*E248</f>
        <v>0</v>
      </c>
      <c r="Y248" s="10">
        <f>L248*E248</f>
        <v>3222.404383561644</v>
      </c>
      <c r="Z248" s="10">
        <f>M248*E248</f>
        <v>21482.69589041096</v>
      </c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</row>
    <row r="249" spans="1:132" ht="24.95" customHeight="1" x14ac:dyDescent="0.25">
      <c r="A249" s="6" t="s">
        <v>24</v>
      </c>
      <c r="B249" s="7">
        <v>2</v>
      </c>
      <c r="C249" s="8" t="s">
        <v>229</v>
      </c>
      <c r="D249" s="29" t="s">
        <v>232</v>
      </c>
      <c r="E249" s="5">
        <v>1</v>
      </c>
      <c r="F249" s="11">
        <f t="shared" ref="F249" si="665">(((SUM(G249:J249)*12)/365))</f>
        <v>342.34520547945203</v>
      </c>
      <c r="G249" s="11">
        <f t="shared" si="658"/>
        <v>8010</v>
      </c>
      <c r="H249" s="11">
        <f t="shared" si="514"/>
        <v>801</v>
      </c>
      <c r="I249" s="11">
        <f t="shared" si="659"/>
        <v>801</v>
      </c>
      <c r="J249" s="11">
        <f t="shared" si="660"/>
        <v>801</v>
      </c>
      <c r="K249" s="11">
        <v>0</v>
      </c>
      <c r="L249" s="11">
        <f t="shared" si="661"/>
        <v>2054.0712328767122</v>
      </c>
      <c r="M249" s="11">
        <f t="shared" si="662"/>
        <v>11587.068493150684</v>
      </c>
      <c r="N249" s="18">
        <f t="shared" si="663"/>
        <v>138597.13972602738</v>
      </c>
      <c r="O249" s="3"/>
      <c r="P249" s="10">
        <v>7776</v>
      </c>
      <c r="Q249" s="10">
        <f>Q248</f>
        <v>0.03</v>
      </c>
      <c r="R249" s="10">
        <f t="shared" si="664"/>
        <v>8009.28</v>
      </c>
      <c r="S249" s="10"/>
      <c r="T249" s="10">
        <f>(G249*12)*E249</f>
        <v>96120</v>
      </c>
      <c r="U249" s="10">
        <f>(H249*12)*E249</f>
        <v>9612</v>
      </c>
      <c r="V249" s="10">
        <f>(I249*12)*E249</f>
        <v>9612</v>
      </c>
      <c r="W249" s="10">
        <f>(J249*12)*E249</f>
        <v>9612</v>
      </c>
      <c r="X249" s="10">
        <f>(K249*12)*E249</f>
        <v>0</v>
      </c>
      <c r="Y249" s="10">
        <f>L249*E249</f>
        <v>2054.0712328767122</v>
      </c>
      <c r="Z249" s="10">
        <f>M249*E249</f>
        <v>11587.068493150684</v>
      </c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</row>
    <row r="250" spans="1:132" ht="24.95" customHeight="1" x14ac:dyDescent="0.25">
      <c r="A250" s="6" t="s">
        <v>24</v>
      </c>
      <c r="B250" s="7">
        <v>2</v>
      </c>
      <c r="C250" s="8" t="s">
        <v>229</v>
      </c>
      <c r="D250" s="29" t="s">
        <v>115</v>
      </c>
      <c r="E250" s="5">
        <v>1</v>
      </c>
      <c r="F250" s="11">
        <f t="shared" ref="F250:F252" si="666">(((SUM(G250:J250)*12)/365))</f>
        <v>323.32602739726025</v>
      </c>
      <c r="G250" s="11">
        <f t="shared" ref="G250:G252" si="667">ROUNDUP(R250,0)</f>
        <v>7565</v>
      </c>
      <c r="H250" s="11">
        <f t="shared" si="514"/>
        <v>756.5</v>
      </c>
      <c r="I250" s="11">
        <f t="shared" ref="I250:I252" si="668">G250*0.1</f>
        <v>756.5</v>
      </c>
      <c r="J250" s="11">
        <f t="shared" ref="J250:J252" si="669">G250*0.1</f>
        <v>756.5</v>
      </c>
      <c r="K250" s="11">
        <v>0</v>
      </c>
      <c r="L250" s="11">
        <f t="shared" ref="L250:L252" si="670">IF(F250="","",((F250*20)*0.3))</f>
        <v>1939.9561643835614</v>
      </c>
      <c r="M250" s="11">
        <f t="shared" ref="M250:M252" si="671">IF(B250=1,(F250*40),(((((G250+H250)*12)/365)*40)))</f>
        <v>10943.342465753423</v>
      </c>
      <c r="N250" s="18">
        <f t="shared" ref="N250:N252" si="672">((SUM(G250:K250)*12)+L250+M250)*E250</f>
        <v>130897.29863013698</v>
      </c>
      <c r="O250" s="3"/>
      <c r="P250" s="10">
        <v>7344</v>
      </c>
      <c r="Q250" s="10">
        <f t="shared" ref="Q250:Q252" si="673">Q249</f>
        <v>0.03</v>
      </c>
      <c r="R250" s="10">
        <f t="shared" ref="R250:R252" si="674">((P250*Q250)+P250)</f>
        <v>7564.32</v>
      </c>
      <c r="S250" s="10"/>
      <c r="T250" s="10">
        <f>(G250*12)*E250</f>
        <v>90780</v>
      </c>
      <c r="U250" s="10">
        <f>(H250*12)*E250</f>
        <v>9078</v>
      </c>
      <c r="V250" s="10">
        <f>(I250*12)*E250</f>
        <v>9078</v>
      </c>
      <c r="W250" s="10">
        <f>(J250*12)*E250</f>
        <v>9078</v>
      </c>
      <c r="X250" s="10">
        <f>(K250*12)*E250</f>
        <v>0</v>
      </c>
      <c r="Y250" s="10">
        <f>L250*E250</f>
        <v>1939.9561643835614</v>
      </c>
      <c r="Z250" s="10">
        <f>M250*E250</f>
        <v>10943.342465753423</v>
      </c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</row>
    <row r="251" spans="1:132" ht="24.95" customHeight="1" x14ac:dyDescent="0.25">
      <c r="A251" s="6" t="s">
        <v>24</v>
      </c>
      <c r="B251" s="7">
        <v>2</v>
      </c>
      <c r="C251" s="8" t="s">
        <v>229</v>
      </c>
      <c r="D251" s="29" t="s">
        <v>233</v>
      </c>
      <c r="E251" s="5">
        <v>2</v>
      </c>
      <c r="F251" s="11">
        <f t="shared" si="666"/>
        <v>285.28767123287673</v>
      </c>
      <c r="G251" s="11">
        <f t="shared" si="667"/>
        <v>6675</v>
      </c>
      <c r="H251" s="11">
        <f t="shared" si="514"/>
        <v>667.5</v>
      </c>
      <c r="I251" s="11">
        <f t="shared" si="668"/>
        <v>667.5</v>
      </c>
      <c r="J251" s="11">
        <f t="shared" si="669"/>
        <v>667.5</v>
      </c>
      <c r="K251" s="11">
        <v>0</v>
      </c>
      <c r="L251" s="11">
        <f t="shared" si="670"/>
        <v>1711.7260273972602</v>
      </c>
      <c r="M251" s="11">
        <f t="shared" si="671"/>
        <v>9655.8904109589039</v>
      </c>
      <c r="N251" s="18">
        <f t="shared" si="672"/>
        <v>230995.23287671234</v>
      </c>
      <c r="O251" s="3"/>
      <c r="P251" s="10">
        <v>6480</v>
      </c>
      <c r="Q251" s="10">
        <f t="shared" si="673"/>
        <v>0.03</v>
      </c>
      <c r="R251" s="10">
        <f t="shared" si="674"/>
        <v>6674.4</v>
      </c>
      <c r="S251" s="10"/>
      <c r="T251" s="10">
        <f>(G251*12)*E251</f>
        <v>160200</v>
      </c>
      <c r="U251" s="10">
        <f>(H251*12)*E251</f>
        <v>16020</v>
      </c>
      <c r="V251" s="10">
        <f>(I251*12)*E251</f>
        <v>16020</v>
      </c>
      <c r="W251" s="10">
        <f>(J251*12)*E251</f>
        <v>16020</v>
      </c>
      <c r="X251" s="10">
        <f>(K251*12)*E251</f>
        <v>0</v>
      </c>
      <c r="Y251" s="10">
        <f>L251*E251</f>
        <v>3423.4520547945203</v>
      </c>
      <c r="Z251" s="10">
        <f>M251*E251</f>
        <v>19311.780821917808</v>
      </c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</row>
    <row r="252" spans="1:132" ht="24.95" customHeight="1" x14ac:dyDescent="0.25">
      <c r="A252" s="6" t="s">
        <v>24</v>
      </c>
      <c r="B252" s="7">
        <v>2</v>
      </c>
      <c r="C252" s="8" t="s">
        <v>229</v>
      </c>
      <c r="D252" s="29" t="s">
        <v>234</v>
      </c>
      <c r="E252" s="5">
        <v>37</v>
      </c>
      <c r="F252" s="273">
        <f t="shared" si="666"/>
        <v>278.91945205479453</v>
      </c>
      <c r="G252" s="11">
        <f t="shared" si="667"/>
        <v>6526</v>
      </c>
      <c r="H252" s="11">
        <f t="shared" si="514"/>
        <v>652.6</v>
      </c>
      <c r="I252" s="11">
        <f t="shared" si="668"/>
        <v>652.6</v>
      </c>
      <c r="J252" s="11">
        <f t="shared" si="669"/>
        <v>652.6</v>
      </c>
      <c r="K252" s="11">
        <v>0</v>
      </c>
      <c r="L252" s="11">
        <f t="shared" si="670"/>
        <v>1673.516712328767</v>
      </c>
      <c r="M252" s="11">
        <f t="shared" si="671"/>
        <v>9440.3506849315072</v>
      </c>
      <c r="N252" s="18">
        <f t="shared" si="672"/>
        <v>4178020.2936986303</v>
      </c>
      <c r="O252" s="3"/>
      <c r="P252" s="10">
        <v>6335</v>
      </c>
      <c r="Q252" s="10">
        <f t="shared" si="673"/>
        <v>0.03</v>
      </c>
      <c r="R252" s="10">
        <f t="shared" si="674"/>
        <v>6525.05</v>
      </c>
      <c r="S252" s="10"/>
      <c r="T252" s="10">
        <f>(G252*12)*E252</f>
        <v>2897544</v>
      </c>
      <c r="U252" s="10">
        <f>(H252*12)*E252</f>
        <v>289754.40000000002</v>
      </c>
      <c r="V252" s="10">
        <f>(I252*12)*E252</f>
        <v>289754.40000000002</v>
      </c>
      <c r="W252" s="10">
        <f>(J252*12)*E252</f>
        <v>289754.40000000002</v>
      </c>
      <c r="X252" s="10">
        <f>(K252*12)*E252</f>
        <v>0</v>
      </c>
      <c r="Y252" s="10">
        <f>L252*E252</f>
        <v>61920.118356164377</v>
      </c>
      <c r="Z252" s="10">
        <f>M252*E252</f>
        <v>349292.97534246574</v>
      </c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</row>
    <row r="253" spans="1:132" ht="24.95" customHeight="1" x14ac:dyDescent="0.25">
      <c r="A253" s="12"/>
      <c r="B253" s="13"/>
      <c r="C253" s="14" t="s">
        <v>235</v>
      </c>
      <c r="D253" s="56" t="s">
        <v>236</v>
      </c>
      <c r="E253" s="30"/>
      <c r="F253" s="274"/>
      <c r="G253" s="30"/>
      <c r="H253" s="30"/>
      <c r="I253" s="30"/>
      <c r="J253" s="30"/>
      <c r="K253" s="30"/>
      <c r="L253" s="30"/>
      <c r="M253" s="30"/>
      <c r="N253" s="31"/>
      <c r="O253" s="3"/>
      <c r="P253" s="10"/>
      <c r="Q253" s="10"/>
      <c r="R253" s="10"/>
      <c r="S253" s="10"/>
      <c r="T253" s="19">
        <f>SUM(T248:T252)</f>
        <v>3395436</v>
      </c>
      <c r="U253" s="19">
        <f t="shared" ref="U253:Z253" si="675">SUM(U248:U252)</f>
        <v>339543.60000000003</v>
      </c>
      <c r="V253" s="19">
        <f t="shared" si="675"/>
        <v>339543.60000000003</v>
      </c>
      <c r="W253" s="19">
        <f t="shared" si="675"/>
        <v>339543.60000000003</v>
      </c>
      <c r="X253" s="19">
        <f t="shared" si="675"/>
        <v>0</v>
      </c>
      <c r="Y253" s="19">
        <f t="shared" si="675"/>
        <v>72560.002191780819</v>
      </c>
      <c r="Z253" s="19">
        <f t="shared" si="675"/>
        <v>412617.8630136986</v>
      </c>
      <c r="AA253" s="26">
        <f>SUM(T253:Z253)</f>
        <v>4899244.6652054796</v>
      </c>
      <c r="AB253" s="19">
        <f>SUM(N248:N252)</f>
        <v>4899244.6652054796</v>
      </c>
      <c r="AC253" s="19">
        <f>AA253-AB253</f>
        <v>0</v>
      </c>
      <c r="AD253" s="10"/>
      <c r="AE253" s="10">
        <v>4641316.1950684926</v>
      </c>
      <c r="AF253" s="10"/>
      <c r="AG253" s="10"/>
      <c r="AH253" s="10"/>
      <c r="AI253" s="10"/>
      <c r="AJ253" s="10"/>
      <c r="AK253" s="10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</row>
    <row r="254" spans="1:132" ht="24.95" customHeight="1" x14ac:dyDescent="0.25">
      <c r="A254" s="6" t="s">
        <v>12</v>
      </c>
      <c r="B254" s="7">
        <v>1</v>
      </c>
      <c r="C254" s="8" t="s">
        <v>235</v>
      </c>
      <c r="D254" s="29" t="s">
        <v>237</v>
      </c>
      <c r="E254" s="5">
        <v>1</v>
      </c>
      <c r="F254" s="273">
        <f t="shared" ref="F254" si="676">(((SUM(G254:J254)*12)/365))</f>
        <v>532.66520547945197</v>
      </c>
      <c r="G254" s="11">
        <f t="shared" ref="G254:G255" si="677">ROUNDUP(R254,0)</f>
        <v>12463</v>
      </c>
      <c r="H254" s="11">
        <f t="shared" si="514"/>
        <v>1246.3000000000002</v>
      </c>
      <c r="I254" s="11">
        <f t="shared" ref="I254:I255" si="678">G254*0.1</f>
        <v>1246.3000000000002</v>
      </c>
      <c r="J254" s="11">
        <f t="shared" ref="J254:J255" si="679">G254*0.1</f>
        <v>1246.3000000000002</v>
      </c>
      <c r="K254" s="11">
        <v>0</v>
      </c>
      <c r="L254" s="11">
        <f t="shared" ref="L254:L255" si="680">IF(F254="","",((F254*20)*0.3))</f>
        <v>3195.9912328767118</v>
      </c>
      <c r="M254" s="11">
        <f t="shared" ref="M254:M255" si="681">IF(B254=1,(F254*40),(((((G254+H254)*12)/365)*40)))</f>
        <v>21306.608219178081</v>
      </c>
      <c r="N254" s="18">
        <f t="shared" ref="N254:N255" si="682">((SUM(G254:K254)*12)+L254+M254)*E254</f>
        <v>218925.39945205479</v>
      </c>
      <c r="O254" s="3"/>
      <c r="P254" s="10">
        <v>12100</v>
      </c>
      <c r="Q254" s="10">
        <f>Q252</f>
        <v>0.03</v>
      </c>
      <c r="R254" s="10">
        <f t="shared" ref="R254:R255" si="683">((P254*Q254)+P254)</f>
        <v>12463</v>
      </c>
      <c r="S254" s="10"/>
      <c r="T254" s="10">
        <f t="shared" ref="T254:T263" si="684">(G254*12)*E254</f>
        <v>149556</v>
      </c>
      <c r="U254" s="10">
        <f t="shared" ref="U254:U263" si="685">(H254*12)*E254</f>
        <v>14955.600000000002</v>
      </c>
      <c r="V254" s="10">
        <f t="shared" ref="V254:V263" si="686">(I254*12)*E254</f>
        <v>14955.600000000002</v>
      </c>
      <c r="W254" s="10">
        <f t="shared" ref="W254:W263" si="687">(J254*12)*E254</f>
        <v>14955.600000000002</v>
      </c>
      <c r="X254" s="10">
        <f t="shared" ref="X254:X263" si="688">(K254*12)*E254</f>
        <v>0</v>
      </c>
      <c r="Y254" s="10">
        <f t="shared" ref="Y254:Y263" si="689">L254*E254</f>
        <v>3195.9912328767118</v>
      </c>
      <c r="Z254" s="10">
        <f t="shared" ref="Z254:Z263" si="690">M254*E254</f>
        <v>21306.608219178081</v>
      </c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</row>
    <row r="255" spans="1:132" ht="24.95" customHeight="1" x14ac:dyDescent="0.25">
      <c r="A255" s="6" t="s">
        <v>24</v>
      </c>
      <c r="B255" s="7">
        <v>2</v>
      </c>
      <c r="C255" s="8" t="s">
        <v>235</v>
      </c>
      <c r="D255" s="29" t="s">
        <v>238</v>
      </c>
      <c r="E255" s="5">
        <v>2</v>
      </c>
      <c r="F255" s="273">
        <f t="shared" ref="F255" si="691">(((SUM(G255:J255)*12)/365))</f>
        <v>499.24273972602742</v>
      </c>
      <c r="G255" s="11">
        <f t="shared" si="677"/>
        <v>11681</v>
      </c>
      <c r="H255" s="11">
        <f t="shared" si="514"/>
        <v>1168.1000000000001</v>
      </c>
      <c r="I255" s="11">
        <f t="shared" si="678"/>
        <v>1168.1000000000001</v>
      </c>
      <c r="J255" s="11">
        <f t="shared" si="679"/>
        <v>1168.1000000000001</v>
      </c>
      <c r="K255" s="11">
        <v>0</v>
      </c>
      <c r="L255" s="11">
        <f t="shared" si="680"/>
        <v>2995.4564383561642</v>
      </c>
      <c r="M255" s="11">
        <f t="shared" si="681"/>
        <v>16897.446575342467</v>
      </c>
      <c r="N255" s="18">
        <f t="shared" si="682"/>
        <v>404233.00602739729</v>
      </c>
      <c r="O255" s="3"/>
      <c r="P255" s="10">
        <v>11340</v>
      </c>
      <c r="Q255" s="10">
        <f>Q254</f>
        <v>0.03</v>
      </c>
      <c r="R255" s="10">
        <f t="shared" si="683"/>
        <v>11680.2</v>
      </c>
      <c r="S255" s="10"/>
      <c r="T255" s="10">
        <f t="shared" si="684"/>
        <v>280344</v>
      </c>
      <c r="U255" s="10">
        <f t="shared" si="685"/>
        <v>28034.400000000001</v>
      </c>
      <c r="V255" s="10">
        <f t="shared" si="686"/>
        <v>28034.400000000001</v>
      </c>
      <c r="W255" s="10">
        <f t="shared" si="687"/>
        <v>28034.400000000001</v>
      </c>
      <c r="X255" s="10">
        <f t="shared" si="688"/>
        <v>0</v>
      </c>
      <c r="Y255" s="10">
        <f t="shared" si="689"/>
        <v>5990.9128767123284</v>
      </c>
      <c r="Z255" s="10">
        <f t="shared" si="690"/>
        <v>33794.893150684933</v>
      </c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</row>
    <row r="256" spans="1:132" ht="24.95" customHeight="1" x14ac:dyDescent="0.25">
      <c r="A256" s="6" t="s">
        <v>24</v>
      </c>
      <c r="B256" s="7">
        <v>2</v>
      </c>
      <c r="C256" s="8" t="s">
        <v>235</v>
      </c>
      <c r="D256" s="29" t="s">
        <v>239</v>
      </c>
      <c r="E256" s="5">
        <v>1</v>
      </c>
      <c r="F256" s="273">
        <f t="shared" ref="F256:F263" si="692">(((SUM(G256:J256)*12)/365))</f>
        <v>332.81424657534257</v>
      </c>
      <c r="G256" s="11">
        <f t="shared" ref="G256:G263" si="693">ROUNDUP(R256,0)</f>
        <v>7787</v>
      </c>
      <c r="H256" s="11">
        <f t="shared" si="514"/>
        <v>778.7</v>
      </c>
      <c r="I256" s="11">
        <f t="shared" ref="I256:I263" si="694">G256*0.1</f>
        <v>778.7</v>
      </c>
      <c r="J256" s="11">
        <f t="shared" ref="J256:J263" si="695">G256*0.1</f>
        <v>778.7</v>
      </c>
      <c r="K256" s="11">
        <v>0</v>
      </c>
      <c r="L256" s="11">
        <f t="shared" ref="L256:L263" si="696">IF(F256="","",((F256*20)*0.3))</f>
        <v>1996.8854794520553</v>
      </c>
      <c r="M256" s="11">
        <f t="shared" ref="M256:M263" si="697">IF(B256=1,(F256*40),(((((G256+H256)*12)/365)*40)))</f>
        <v>11264.482191780824</v>
      </c>
      <c r="N256" s="18">
        <f t="shared" ref="N256:N263" si="698">((SUM(G256:K256)*12)+L256+M256)*E256</f>
        <v>134738.56767123292</v>
      </c>
      <c r="O256" s="3"/>
      <c r="P256" s="10">
        <v>7560</v>
      </c>
      <c r="Q256" s="10">
        <f t="shared" ref="Q256:Q263" si="699">Q255</f>
        <v>0.03</v>
      </c>
      <c r="R256" s="10">
        <f t="shared" ref="R256:R263" si="700">((P256*Q256)+P256)</f>
        <v>7786.8</v>
      </c>
      <c r="S256" s="10"/>
      <c r="T256" s="10">
        <f t="shared" si="684"/>
        <v>93444</v>
      </c>
      <c r="U256" s="10">
        <f t="shared" si="685"/>
        <v>9344.4000000000015</v>
      </c>
      <c r="V256" s="10">
        <f t="shared" si="686"/>
        <v>9344.4000000000015</v>
      </c>
      <c r="W256" s="10">
        <f t="shared" si="687"/>
        <v>9344.4000000000015</v>
      </c>
      <c r="X256" s="10">
        <f t="shared" si="688"/>
        <v>0</v>
      </c>
      <c r="Y256" s="10">
        <f t="shared" si="689"/>
        <v>1996.8854794520553</v>
      </c>
      <c r="Z256" s="10">
        <f t="shared" si="690"/>
        <v>11264.482191780824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</row>
    <row r="257" spans="1:132" ht="24.95" customHeight="1" x14ac:dyDescent="0.25">
      <c r="A257" s="6" t="s">
        <v>24</v>
      </c>
      <c r="B257" s="7">
        <v>2</v>
      </c>
      <c r="C257" s="8" t="s">
        <v>235</v>
      </c>
      <c r="D257" s="29" t="s">
        <v>240</v>
      </c>
      <c r="E257" s="5">
        <v>5</v>
      </c>
      <c r="F257" s="273">
        <f t="shared" si="692"/>
        <v>332.81424657534257</v>
      </c>
      <c r="G257" s="11">
        <f t="shared" si="693"/>
        <v>7787</v>
      </c>
      <c r="H257" s="11">
        <f t="shared" si="514"/>
        <v>778.7</v>
      </c>
      <c r="I257" s="11">
        <f t="shared" si="694"/>
        <v>778.7</v>
      </c>
      <c r="J257" s="11">
        <f t="shared" si="695"/>
        <v>778.7</v>
      </c>
      <c r="K257" s="11">
        <v>0</v>
      </c>
      <c r="L257" s="11">
        <f t="shared" si="696"/>
        <v>1996.8854794520553</v>
      </c>
      <c r="M257" s="11">
        <f t="shared" si="697"/>
        <v>11264.482191780824</v>
      </c>
      <c r="N257" s="18">
        <f t="shared" si="698"/>
        <v>673692.83835616452</v>
      </c>
      <c r="O257" s="3"/>
      <c r="P257" s="10">
        <v>7560</v>
      </c>
      <c r="Q257" s="10">
        <f t="shared" si="699"/>
        <v>0.03</v>
      </c>
      <c r="R257" s="10">
        <f t="shared" si="700"/>
        <v>7786.8</v>
      </c>
      <c r="S257" s="10"/>
      <c r="T257" s="10">
        <f t="shared" si="684"/>
        <v>467220</v>
      </c>
      <c r="U257" s="10">
        <f t="shared" si="685"/>
        <v>46722.000000000007</v>
      </c>
      <c r="V257" s="10">
        <f t="shared" si="686"/>
        <v>46722.000000000007</v>
      </c>
      <c r="W257" s="10">
        <f t="shared" si="687"/>
        <v>46722.000000000007</v>
      </c>
      <c r="X257" s="10">
        <f t="shared" si="688"/>
        <v>0</v>
      </c>
      <c r="Y257" s="10">
        <f t="shared" si="689"/>
        <v>9984.4273972602768</v>
      </c>
      <c r="Z257" s="10">
        <f t="shared" si="690"/>
        <v>56322.410958904118</v>
      </c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</row>
    <row r="258" spans="1:132" ht="24.95" customHeight="1" x14ac:dyDescent="0.25">
      <c r="A258" s="6" t="s">
        <v>24</v>
      </c>
      <c r="B258" s="7">
        <v>2</v>
      </c>
      <c r="C258" s="8" t="s">
        <v>235</v>
      </c>
      <c r="D258" s="29" t="s">
        <v>241</v>
      </c>
      <c r="E258" s="5">
        <v>4</v>
      </c>
      <c r="F258" s="273">
        <f t="shared" si="692"/>
        <v>278.91945205479453</v>
      </c>
      <c r="G258" s="11">
        <f t="shared" si="693"/>
        <v>6526</v>
      </c>
      <c r="H258" s="11">
        <f t="shared" si="514"/>
        <v>652.6</v>
      </c>
      <c r="I258" s="11">
        <f t="shared" si="694"/>
        <v>652.6</v>
      </c>
      <c r="J258" s="11">
        <f t="shared" si="695"/>
        <v>652.6</v>
      </c>
      <c r="K258" s="11">
        <v>0</v>
      </c>
      <c r="L258" s="11">
        <f t="shared" si="696"/>
        <v>1673.516712328767</v>
      </c>
      <c r="M258" s="11">
        <f t="shared" si="697"/>
        <v>9440.3506849315072</v>
      </c>
      <c r="N258" s="18">
        <f t="shared" si="698"/>
        <v>451677.8695890411</v>
      </c>
      <c r="O258" s="3"/>
      <c r="P258" s="10">
        <v>6335</v>
      </c>
      <c r="Q258" s="10">
        <f t="shared" si="699"/>
        <v>0.03</v>
      </c>
      <c r="R258" s="10">
        <f t="shared" si="700"/>
        <v>6525.05</v>
      </c>
      <c r="S258" s="10"/>
      <c r="T258" s="10">
        <f t="shared" si="684"/>
        <v>313248</v>
      </c>
      <c r="U258" s="10">
        <f t="shared" si="685"/>
        <v>31324.800000000003</v>
      </c>
      <c r="V258" s="10">
        <f t="shared" si="686"/>
        <v>31324.800000000003</v>
      </c>
      <c r="W258" s="10">
        <f t="shared" si="687"/>
        <v>31324.800000000003</v>
      </c>
      <c r="X258" s="10">
        <f t="shared" si="688"/>
        <v>0</v>
      </c>
      <c r="Y258" s="10">
        <f t="shared" si="689"/>
        <v>6694.0668493150679</v>
      </c>
      <c r="Z258" s="10">
        <f t="shared" si="690"/>
        <v>37761.402739726029</v>
      </c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</row>
    <row r="259" spans="1:132" ht="24.95" customHeight="1" x14ac:dyDescent="0.25">
      <c r="A259" s="6" t="s">
        <v>24</v>
      </c>
      <c r="B259" s="7">
        <v>2</v>
      </c>
      <c r="C259" s="8" t="s">
        <v>235</v>
      </c>
      <c r="D259" s="29" t="s">
        <v>242</v>
      </c>
      <c r="E259" s="5">
        <v>1</v>
      </c>
      <c r="F259" s="273">
        <f t="shared" si="692"/>
        <v>311.44438356164386</v>
      </c>
      <c r="G259" s="11">
        <f t="shared" si="693"/>
        <v>7287</v>
      </c>
      <c r="H259" s="11">
        <f t="shared" si="514"/>
        <v>728.7</v>
      </c>
      <c r="I259" s="11">
        <f t="shared" si="694"/>
        <v>728.7</v>
      </c>
      <c r="J259" s="11">
        <f t="shared" si="695"/>
        <v>728.7</v>
      </c>
      <c r="K259" s="11">
        <v>0</v>
      </c>
      <c r="L259" s="11">
        <f t="shared" si="696"/>
        <v>1868.666301369863</v>
      </c>
      <c r="M259" s="11">
        <f t="shared" si="697"/>
        <v>10541.194520547944</v>
      </c>
      <c r="N259" s="18">
        <f t="shared" si="698"/>
        <v>126087.06082191781</v>
      </c>
      <c r="O259" s="3"/>
      <c r="P259" s="10">
        <v>7074</v>
      </c>
      <c r="Q259" s="10">
        <f t="shared" si="699"/>
        <v>0.03</v>
      </c>
      <c r="R259" s="10">
        <f t="shared" si="700"/>
        <v>7286.22</v>
      </c>
      <c r="S259" s="10"/>
      <c r="T259" s="10">
        <f t="shared" si="684"/>
        <v>87444</v>
      </c>
      <c r="U259" s="10">
        <f t="shared" si="685"/>
        <v>8744.4000000000015</v>
      </c>
      <c r="V259" s="10">
        <f t="shared" si="686"/>
        <v>8744.4000000000015</v>
      </c>
      <c r="W259" s="10">
        <f t="shared" si="687"/>
        <v>8744.4000000000015</v>
      </c>
      <c r="X259" s="10">
        <f t="shared" si="688"/>
        <v>0</v>
      </c>
      <c r="Y259" s="10">
        <f t="shared" si="689"/>
        <v>1868.666301369863</v>
      </c>
      <c r="Z259" s="10">
        <f t="shared" si="690"/>
        <v>10541.194520547944</v>
      </c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</row>
    <row r="260" spans="1:132" ht="24.95" customHeight="1" x14ac:dyDescent="0.25">
      <c r="A260" s="6" t="s">
        <v>24</v>
      </c>
      <c r="B260" s="7">
        <v>2</v>
      </c>
      <c r="C260" s="8" t="s">
        <v>235</v>
      </c>
      <c r="D260" s="29" t="s">
        <v>243</v>
      </c>
      <c r="E260" s="5">
        <v>3</v>
      </c>
      <c r="F260" s="273">
        <f t="shared" si="692"/>
        <v>278.91945205479453</v>
      </c>
      <c r="G260" s="11">
        <f t="shared" si="693"/>
        <v>6526</v>
      </c>
      <c r="H260" s="11">
        <f t="shared" si="514"/>
        <v>652.6</v>
      </c>
      <c r="I260" s="11">
        <f t="shared" si="694"/>
        <v>652.6</v>
      </c>
      <c r="J260" s="11">
        <f t="shared" si="695"/>
        <v>652.6</v>
      </c>
      <c r="K260" s="11">
        <v>0</v>
      </c>
      <c r="L260" s="11">
        <f t="shared" si="696"/>
        <v>1673.516712328767</v>
      </c>
      <c r="M260" s="11">
        <f t="shared" si="697"/>
        <v>9440.3506849315072</v>
      </c>
      <c r="N260" s="18">
        <f t="shared" si="698"/>
        <v>338758.40219178086</v>
      </c>
      <c r="O260" s="3"/>
      <c r="P260" s="10">
        <v>6335</v>
      </c>
      <c r="Q260" s="10">
        <f t="shared" si="699"/>
        <v>0.03</v>
      </c>
      <c r="R260" s="10">
        <f t="shared" si="700"/>
        <v>6525.05</v>
      </c>
      <c r="S260" s="10"/>
      <c r="T260" s="10">
        <f t="shared" si="684"/>
        <v>234936</v>
      </c>
      <c r="U260" s="10">
        <f t="shared" si="685"/>
        <v>23493.600000000002</v>
      </c>
      <c r="V260" s="10">
        <f t="shared" si="686"/>
        <v>23493.600000000002</v>
      </c>
      <c r="W260" s="10">
        <f t="shared" si="687"/>
        <v>23493.600000000002</v>
      </c>
      <c r="X260" s="10">
        <f t="shared" si="688"/>
        <v>0</v>
      </c>
      <c r="Y260" s="10">
        <f t="shared" si="689"/>
        <v>5020.5501369863014</v>
      </c>
      <c r="Z260" s="10">
        <f t="shared" si="690"/>
        <v>28321.05205479452</v>
      </c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</row>
    <row r="261" spans="1:132" ht="24.95" customHeight="1" x14ac:dyDescent="0.25">
      <c r="A261" s="6" t="s">
        <v>24</v>
      </c>
      <c r="B261" s="7">
        <v>2</v>
      </c>
      <c r="C261" s="8" t="s">
        <v>235</v>
      </c>
      <c r="D261" s="29" t="s">
        <v>244</v>
      </c>
      <c r="E261" s="5">
        <v>1</v>
      </c>
      <c r="F261" s="273">
        <f t="shared" si="692"/>
        <v>278.91945205479453</v>
      </c>
      <c r="G261" s="11">
        <f t="shared" si="693"/>
        <v>6526</v>
      </c>
      <c r="H261" s="11">
        <f t="shared" si="514"/>
        <v>652.6</v>
      </c>
      <c r="I261" s="11">
        <f t="shared" si="694"/>
        <v>652.6</v>
      </c>
      <c r="J261" s="11">
        <f t="shared" si="695"/>
        <v>652.6</v>
      </c>
      <c r="K261" s="11">
        <v>0</v>
      </c>
      <c r="L261" s="11">
        <f t="shared" si="696"/>
        <v>1673.516712328767</v>
      </c>
      <c r="M261" s="11">
        <f t="shared" si="697"/>
        <v>9440.3506849315072</v>
      </c>
      <c r="N261" s="18">
        <f t="shared" si="698"/>
        <v>112919.46739726028</v>
      </c>
      <c r="O261" s="3"/>
      <c r="P261" s="10">
        <v>6335</v>
      </c>
      <c r="Q261" s="10">
        <f t="shared" si="699"/>
        <v>0.03</v>
      </c>
      <c r="R261" s="10">
        <f t="shared" si="700"/>
        <v>6525.05</v>
      </c>
      <c r="S261" s="10"/>
      <c r="T261" s="10">
        <f t="shared" si="684"/>
        <v>78312</v>
      </c>
      <c r="U261" s="10">
        <f t="shared" si="685"/>
        <v>7831.2000000000007</v>
      </c>
      <c r="V261" s="10">
        <f t="shared" si="686"/>
        <v>7831.2000000000007</v>
      </c>
      <c r="W261" s="10">
        <f t="shared" si="687"/>
        <v>7831.2000000000007</v>
      </c>
      <c r="X261" s="10">
        <f t="shared" si="688"/>
        <v>0</v>
      </c>
      <c r="Y261" s="10">
        <f t="shared" si="689"/>
        <v>1673.516712328767</v>
      </c>
      <c r="Z261" s="10">
        <f t="shared" si="690"/>
        <v>9440.3506849315072</v>
      </c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</row>
    <row r="262" spans="1:132" ht="24.95" customHeight="1" x14ac:dyDescent="0.25">
      <c r="A262" s="6" t="s">
        <v>24</v>
      </c>
      <c r="B262" s="7">
        <v>2</v>
      </c>
      <c r="C262" s="8" t="s">
        <v>235</v>
      </c>
      <c r="D262" s="29" t="s">
        <v>245</v>
      </c>
      <c r="E262" s="5">
        <v>13</v>
      </c>
      <c r="F262" s="273">
        <f t="shared" si="692"/>
        <v>330.71999999999991</v>
      </c>
      <c r="G262" s="11">
        <f t="shared" si="693"/>
        <v>7738</v>
      </c>
      <c r="H262" s="11">
        <f t="shared" si="514"/>
        <v>773.80000000000007</v>
      </c>
      <c r="I262" s="11">
        <f t="shared" si="694"/>
        <v>773.80000000000007</v>
      </c>
      <c r="J262" s="11">
        <f t="shared" si="695"/>
        <v>773.80000000000007</v>
      </c>
      <c r="K262" s="11">
        <v>0</v>
      </c>
      <c r="L262" s="11">
        <f t="shared" si="696"/>
        <v>1984.3199999999993</v>
      </c>
      <c r="M262" s="11">
        <f t="shared" si="697"/>
        <v>11193.599999999999</v>
      </c>
      <c r="N262" s="18">
        <f t="shared" si="698"/>
        <v>1740579.3599999996</v>
      </c>
      <c r="O262" s="3"/>
      <c r="P262" s="10">
        <v>7512</v>
      </c>
      <c r="Q262" s="10">
        <f t="shared" si="699"/>
        <v>0.03</v>
      </c>
      <c r="R262" s="10">
        <f t="shared" si="700"/>
        <v>7737.36</v>
      </c>
      <c r="S262" s="10"/>
      <c r="T262" s="10">
        <f t="shared" si="684"/>
        <v>1207128</v>
      </c>
      <c r="U262" s="10">
        <f t="shared" si="685"/>
        <v>120712.8</v>
      </c>
      <c r="V262" s="10">
        <f t="shared" si="686"/>
        <v>120712.8</v>
      </c>
      <c r="W262" s="10">
        <f t="shared" si="687"/>
        <v>120712.8</v>
      </c>
      <c r="X262" s="10">
        <f t="shared" si="688"/>
        <v>0</v>
      </c>
      <c r="Y262" s="10">
        <f t="shared" si="689"/>
        <v>25796.159999999989</v>
      </c>
      <c r="Z262" s="10">
        <f t="shared" si="690"/>
        <v>145516.79999999999</v>
      </c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</row>
    <row r="263" spans="1:132" ht="24.95" customHeight="1" x14ac:dyDescent="0.25">
      <c r="A263" s="6" t="s">
        <v>24</v>
      </c>
      <c r="B263" s="7">
        <v>2</v>
      </c>
      <c r="C263" s="8" t="s">
        <v>235</v>
      </c>
      <c r="D263" s="29" t="s">
        <v>246</v>
      </c>
      <c r="E263" s="5">
        <v>1</v>
      </c>
      <c r="F263" s="273">
        <f t="shared" si="692"/>
        <v>278.91945205479453</v>
      </c>
      <c r="G263" s="11">
        <f t="shared" si="693"/>
        <v>6526</v>
      </c>
      <c r="H263" s="11">
        <f t="shared" si="514"/>
        <v>652.6</v>
      </c>
      <c r="I263" s="11">
        <f t="shared" si="694"/>
        <v>652.6</v>
      </c>
      <c r="J263" s="11">
        <f t="shared" si="695"/>
        <v>652.6</v>
      </c>
      <c r="K263" s="11">
        <v>0</v>
      </c>
      <c r="L263" s="11">
        <f t="shared" si="696"/>
        <v>1673.516712328767</v>
      </c>
      <c r="M263" s="11">
        <f t="shared" si="697"/>
        <v>9440.3506849315072</v>
      </c>
      <c r="N263" s="18">
        <f t="shared" si="698"/>
        <v>112919.46739726028</v>
      </c>
      <c r="O263" s="3"/>
      <c r="P263" s="10">
        <v>6335</v>
      </c>
      <c r="Q263" s="10">
        <f t="shared" si="699"/>
        <v>0.03</v>
      </c>
      <c r="R263" s="10">
        <f t="shared" si="700"/>
        <v>6525.05</v>
      </c>
      <c r="S263" s="10"/>
      <c r="T263" s="10">
        <f t="shared" si="684"/>
        <v>78312</v>
      </c>
      <c r="U263" s="10">
        <f t="shared" si="685"/>
        <v>7831.2000000000007</v>
      </c>
      <c r="V263" s="10">
        <f t="shared" si="686"/>
        <v>7831.2000000000007</v>
      </c>
      <c r="W263" s="10">
        <f t="shared" si="687"/>
        <v>7831.2000000000007</v>
      </c>
      <c r="X263" s="10">
        <f t="shared" si="688"/>
        <v>0</v>
      </c>
      <c r="Y263" s="10">
        <f t="shared" si="689"/>
        <v>1673.516712328767</v>
      </c>
      <c r="Z263" s="10">
        <f t="shared" si="690"/>
        <v>9440.3506849315072</v>
      </c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</row>
    <row r="264" spans="1:132" ht="24.95" customHeight="1" x14ac:dyDescent="0.25">
      <c r="A264" s="12"/>
      <c r="B264" s="13"/>
      <c r="C264" s="14" t="s">
        <v>247</v>
      </c>
      <c r="D264" s="56" t="s">
        <v>248</v>
      </c>
      <c r="E264" s="30"/>
      <c r="F264" s="30"/>
      <c r="G264" s="30"/>
      <c r="H264" s="30"/>
      <c r="I264" s="30"/>
      <c r="J264" s="30"/>
      <c r="K264" s="30"/>
      <c r="L264" s="30"/>
      <c r="M264" s="30"/>
      <c r="N264" s="31"/>
      <c r="O264" s="3"/>
      <c r="P264" s="10"/>
      <c r="Q264" s="10"/>
      <c r="R264" s="10"/>
      <c r="S264" s="10"/>
      <c r="T264" s="19">
        <f>SUM(T254:T263)</f>
        <v>2989944</v>
      </c>
      <c r="U264" s="19">
        <f t="shared" ref="U264:Z264" si="701">SUM(U254:U263)</f>
        <v>298994.40000000002</v>
      </c>
      <c r="V264" s="19">
        <f t="shared" si="701"/>
        <v>298994.40000000002</v>
      </c>
      <c r="W264" s="19">
        <f t="shared" si="701"/>
        <v>298994.40000000002</v>
      </c>
      <c r="X264" s="19">
        <f t="shared" si="701"/>
        <v>0</v>
      </c>
      <c r="Y264" s="19">
        <f t="shared" si="701"/>
        <v>63894.69369863013</v>
      </c>
      <c r="Z264" s="19">
        <f t="shared" si="701"/>
        <v>363709.54520547943</v>
      </c>
      <c r="AA264" s="26">
        <f>SUM(T264:Z264)</f>
        <v>4314531.4389041094</v>
      </c>
      <c r="AB264" s="19">
        <f>SUM(N254:N263)</f>
        <v>4314531.4389041103</v>
      </c>
      <c r="AC264" s="19">
        <f>AA264-AB264</f>
        <v>0</v>
      </c>
      <c r="AD264" s="10"/>
      <c r="AE264" s="10">
        <v>4106401.8312328765</v>
      </c>
      <c r="AF264" s="10"/>
      <c r="AG264" s="10"/>
      <c r="AH264" s="10"/>
      <c r="AI264" s="10"/>
      <c r="AJ264" s="10"/>
      <c r="AK264" s="10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</row>
    <row r="265" spans="1:132" ht="24.95" customHeight="1" x14ac:dyDescent="0.25">
      <c r="A265" s="6" t="s">
        <v>12</v>
      </c>
      <c r="B265" s="7">
        <v>1</v>
      </c>
      <c r="C265" s="8" t="s">
        <v>247</v>
      </c>
      <c r="D265" s="29" t="s">
        <v>249</v>
      </c>
      <c r="E265" s="5">
        <v>1</v>
      </c>
      <c r="F265" s="11">
        <f t="shared" ref="F265" si="702">(((SUM(G265:J265)*12)/365))</f>
        <v>506.25205479452057</v>
      </c>
      <c r="G265" s="11">
        <f t="shared" ref="G265:G270" si="703">ROUNDUP(R265,0)</f>
        <v>11845</v>
      </c>
      <c r="H265" s="11">
        <f t="shared" si="514"/>
        <v>1184.5</v>
      </c>
      <c r="I265" s="11">
        <f t="shared" ref="I265:I270" si="704">G265*0.1</f>
        <v>1184.5</v>
      </c>
      <c r="J265" s="11">
        <f t="shared" ref="J265:J270" si="705">G265*0.1</f>
        <v>1184.5</v>
      </c>
      <c r="K265" s="11">
        <v>0</v>
      </c>
      <c r="L265" s="11">
        <f t="shared" ref="L265:L270" si="706">IF(F265="","",((F265*20)*0.3))</f>
        <v>3037.5123287671236</v>
      </c>
      <c r="M265" s="11">
        <f t="shared" ref="M265:M270" si="707">IF(B265=1,(F265*40),(((((G265+H265)*12)/365)*40)))</f>
        <v>20250.082191780824</v>
      </c>
      <c r="N265" s="18">
        <f t="shared" ref="N265:N270" si="708">((SUM(G265:K265)*12)+L265+M265)*E265</f>
        <v>208069.59452054795</v>
      </c>
      <c r="O265" s="3"/>
      <c r="P265" s="10">
        <v>11500</v>
      </c>
      <c r="Q265" s="10">
        <f>Q263</f>
        <v>0.03</v>
      </c>
      <c r="R265" s="10">
        <f t="shared" ref="R265:R270" si="709">((P265*Q265)+P265)</f>
        <v>11845</v>
      </c>
      <c r="S265" s="10"/>
      <c r="T265" s="10">
        <f t="shared" ref="T265:T270" si="710">(G265*12)*E265</f>
        <v>142140</v>
      </c>
      <c r="U265" s="10">
        <f t="shared" ref="U265:U270" si="711">(H265*12)*E265</f>
        <v>14214</v>
      </c>
      <c r="V265" s="10">
        <f t="shared" ref="V265:V270" si="712">(I265*12)*E265</f>
        <v>14214</v>
      </c>
      <c r="W265" s="10">
        <f t="shared" ref="W265:W270" si="713">(J265*12)*E265</f>
        <v>14214</v>
      </c>
      <c r="X265" s="10">
        <f t="shared" ref="X265:X270" si="714">(K265*12)*E265</f>
        <v>0</v>
      </c>
      <c r="Y265" s="10">
        <f t="shared" ref="Y265:Y270" si="715">L265*E265</f>
        <v>3037.5123287671236</v>
      </c>
      <c r="Z265" s="10">
        <f t="shared" ref="Z265:Z270" si="716">M265*E265</f>
        <v>20250.082191780824</v>
      </c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</row>
    <row r="266" spans="1:132" ht="24.95" customHeight="1" x14ac:dyDescent="0.25">
      <c r="A266" s="6" t="s">
        <v>24</v>
      </c>
      <c r="B266" s="7">
        <v>2</v>
      </c>
      <c r="C266" s="8" t="s">
        <v>247</v>
      </c>
      <c r="D266" s="29" t="s">
        <v>115</v>
      </c>
      <c r="E266" s="5">
        <v>1</v>
      </c>
      <c r="F266" s="11">
        <f t="shared" ref="F266:F270" si="717">(((SUM(G266:J266)*12)/365))</f>
        <v>323.32602739726025</v>
      </c>
      <c r="G266" s="11">
        <f t="shared" si="703"/>
        <v>7565</v>
      </c>
      <c r="H266" s="11">
        <f t="shared" si="514"/>
        <v>756.5</v>
      </c>
      <c r="I266" s="11">
        <f t="shared" si="704"/>
        <v>756.5</v>
      </c>
      <c r="J266" s="11">
        <f t="shared" si="705"/>
        <v>756.5</v>
      </c>
      <c r="K266" s="11">
        <v>0</v>
      </c>
      <c r="L266" s="11">
        <f t="shared" si="706"/>
        <v>1939.9561643835614</v>
      </c>
      <c r="M266" s="11">
        <f t="shared" si="707"/>
        <v>10943.342465753423</v>
      </c>
      <c r="N266" s="18">
        <f t="shared" si="708"/>
        <v>130897.29863013698</v>
      </c>
      <c r="O266" s="3"/>
      <c r="P266" s="10">
        <v>7344</v>
      </c>
      <c r="Q266" s="10">
        <f>Q265</f>
        <v>0.03</v>
      </c>
      <c r="R266" s="10">
        <f t="shared" si="709"/>
        <v>7564.32</v>
      </c>
      <c r="S266" s="10"/>
      <c r="T266" s="10">
        <f t="shared" si="710"/>
        <v>90780</v>
      </c>
      <c r="U266" s="10">
        <f t="shared" si="711"/>
        <v>9078</v>
      </c>
      <c r="V266" s="10">
        <f t="shared" si="712"/>
        <v>9078</v>
      </c>
      <c r="W266" s="10">
        <f t="shared" si="713"/>
        <v>9078</v>
      </c>
      <c r="X266" s="10">
        <f t="shared" si="714"/>
        <v>0</v>
      </c>
      <c r="Y266" s="10">
        <f t="shared" si="715"/>
        <v>1939.9561643835614</v>
      </c>
      <c r="Z266" s="10">
        <f t="shared" si="716"/>
        <v>10943.342465753423</v>
      </c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</row>
    <row r="267" spans="1:132" ht="24.95" customHeight="1" x14ac:dyDescent="0.25">
      <c r="A267" s="6" t="s">
        <v>24</v>
      </c>
      <c r="B267" s="7">
        <v>2</v>
      </c>
      <c r="C267" s="8" t="s">
        <v>247</v>
      </c>
      <c r="D267" s="29" t="s">
        <v>250</v>
      </c>
      <c r="E267" s="5">
        <v>1</v>
      </c>
      <c r="F267" s="273">
        <f t="shared" si="717"/>
        <v>278.91945205479453</v>
      </c>
      <c r="G267" s="11">
        <f t="shared" si="703"/>
        <v>6526</v>
      </c>
      <c r="H267" s="11">
        <f t="shared" si="514"/>
        <v>652.6</v>
      </c>
      <c r="I267" s="11">
        <f t="shared" si="704"/>
        <v>652.6</v>
      </c>
      <c r="J267" s="11">
        <f t="shared" si="705"/>
        <v>652.6</v>
      </c>
      <c r="K267" s="11">
        <v>0</v>
      </c>
      <c r="L267" s="11">
        <f t="shared" si="706"/>
        <v>1673.516712328767</v>
      </c>
      <c r="M267" s="11">
        <f t="shared" si="707"/>
        <v>9440.3506849315072</v>
      </c>
      <c r="N267" s="18">
        <f t="shared" si="708"/>
        <v>112919.46739726028</v>
      </c>
      <c r="O267" s="3"/>
      <c r="P267" s="10">
        <v>6335</v>
      </c>
      <c r="Q267" s="10">
        <f t="shared" ref="Q267:Q270" si="718">Q266</f>
        <v>0.03</v>
      </c>
      <c r="R267" s="10">
        <f t="shared" si="709"/>
        <v>6525.05</v>
      </c>
      <c r="S267" s="10"/>
      <c r="T267" s="10">
        <f t="shared" si="710"/>
        <v>78312</v>
      </c>
      <c r="U267" s="10">
        <f t="shared" si="711"/>
        <v>7831.2000000000007</v>
      </c>
      <c r="V267" s="10">
        <f t="shared" si="712"/>
        <v>7831.2000000000007</v>
      </c>
      <c r="W267" s="10">
        <f t="shared" si="713"/>
        <v>7831.2000000000007</v>
      </c>
      <c r="X267" s="10">
        <f t="shared" si="714"/>
        <v>0</v>
      </c>
      <c r="Y267" s="10">
        <f t="shared" si="715"/>
        <v>1673.516712328767</v>
      </c>
      <c r="Z267" s="10">
        <f t="shared" si="716"/>
        <v>9440.3506849315072</v>
      </c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</row>
    <row r="268" spans="1:132" ht="24.95" customHeight="1" x14ac:dyDescent="0.25">
      <c r="A268" s="6" t="s">
        <v>24</v>
      </c>
      <c r="B268" s="7">
        <v>2</v>
      </c>
      <c r="C268" s="8" t="s">
        <v>247</v>
      </c>
      <c r="D268" s="29" t="s">
        <v>251</v>
      </c>
      <c r="E268" s="5">
        <v>6</v>
      </c>
      <c r="F268" s="273">
        <f t="shared" si="717"/>
        <v>294.77589041095894</v>
      </c>
      <c r="G268" s="11">
        <f t="shared" si="703"/>
        <v>6897</v>
      </c>
      <c r="H268" s="11">
        <f t="shared" si="514"/>
        <v>689.7</v>
      </c>
      <c r="I268" s="11">
        <f t="shared" si="704"/>
        <v>689.7</v>
      </c>
      <c r="J268" s="11">
        <f t="shared" si="705"/>
        <v>689.7</v>
      </c>
      <c r="K268" s="11">
        <v>0</v>
      </c>
      <c r="L268" s="11">
        <f t="shared" si="706"/>
        <v>1768.6553424657536</v>
      </c>
      <c r="M268" s="11">
        <f t="shared" si="707"/>
        <v>9977.0301369863009</v>
      </c>
      <c r="N268" s="18">
        <f t="shared" si="708"/>
        <v>716033.3128767123</v>
      </c>
      <c r="O268" s="3"/>
      <c r="P268" s="10">
        <v>6696</v>
      </c>
      <c r="Q268" s="10">
        <f t="shared" si="718"/>
        <v>0.03</v>
      </c>
      <c r="R268" s="10">
        <f t="shared" si="709"/>
        <v>6896.88</v>
      </c>
      <c r="S268" s="10"/>
      <c r="T268" s="10">
        <f t="shared" si="710"/>
        <v>496584</v>
      </c>
      <c r="U268" s="10">
        <f t="shared" si="711"/>
        <v>49658.400000000009</v>
      </c>
      <c r="V268" s="10">
        <f t="shared" si="712"/>
        <v>49658.400000000009</v>
      </c>
      <c r="W268" s="10">
        <f t="shared" si="713"/>
        <v>49658.400000000009</v>
      </c>
      <c r="X268" s="10">
        <f t="shared" si="714"/>
        <v>0</v>
      </c>
      <c r="Y268" s="10">
        <f t="shared" si="715"/>
        <v>10611.932054794521</v>
      </c>
      <c r="Z268" s="10">
        <f t="shared" si="716"/>
        <v>59862.180821917806</v>
      </c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</row>
    <row r="269" spans="1:132" ht="24.95" customHeight="1" x14ac:dyDescent="0.25">
      <c r="A269" s="6" t="s">
        <v>24</v>
      </c>
      <c r="B269" s="7">
        <v>2</v>
      </c>
      <c r="C269" s="8" t="s">
        <v>247</v>
      </c>
      <c r="D269" s="29" t="s">
        <v>234</v>
      </c>
      <c r="E269" s="5">
        <v>4</v>
      </c>
      <c r="F269" s="273">
        <f t="shared" si="717"/>
        <v>278.91945205479453</v>
      </c>
      <c r="G269" s="11">
        <f t="shared" si="703"/>
        <v>6526</v>
      </c>
      <c r="H269" s="11">
        <f t="shared" si="514"/>
        <v>652.6</v>
      </c>
      <c r="I269" s="11">
        <f t="shared" si="704"/>
        <v>652.6</v>
      </c>
      <c r="J269" s="11">
        <f t="shared" si="705"/>
        <v>652.6</v>
      </c>
      <c r="K269" s="11">
        <v>0</v>
      </c>
      <c r="L269" s="11">
        <f t="shared" si="706"/>
        <v>1673.516712328767</v>
      </c>
      <c r="M269" s="11">
        <f t="shared" si="707"/>
        <v>9440.3506849315072</v>
      </c>
      <c r="N269" s="18">
        <f t="shared" si="708"/>
        <v>451677.8695890411</v>
      </c>
      <c r="O269" s="3"/>
      <c r="P269" s="10">
        <v>6335</v>
      </c>
      <c r="Q269" s="10">
        <f t="shared" si="718"/>
        <v>0.03</v>
      </c>
      <c r="R269" s="10">
        <f t="shared" si="709"/>
        <v>6525.05</v>
      </c>
      <c r="S269" s="10"/>
      <c r="T269" s="10">
        <f t="shared" si="710"/>
        <v>313248</v>
      </c>
      <c r="U269" s="10">
        <f t="shared" si="711"/>
        <v>31324.800000000003</v>
      </c>
      <c r="V269" s="10">
        <f t="shared" si="712"/>
        <v>31324.800000000003</v>
      </c>
      <c r="W269" s="10">
        <f t="shared" si="713"/>
        <v>31324.800000000003</v>
      </c>
      <c r="X269" s="10">
        <f t="shared" si="714"/>
        <v>0</v>
      </c>
      <c r="Y269" s="10">
        <f t="shared" si="715"/>
        <v>6694.0668493150679</v>
      </c>
      <c r="Z269" s="10">
        <f t="shared" si="716"/>
        <v>37761.402739726029</v>
      </c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</row>
    <row r="270" spans="1:132" ht="24.95" customHeight="1" x14ac:dyDescent="0.25">
      <c r="A270" s="6" t="s">
        <v>24</v>
      </c>
      <c r="B270" s="7">
        <v>2</v>
      </c>
      <c r="C270" s="8" t="s">
        <v>247</v>
      </c>
      <c r="D270" s="29" t="s">
        <v>160</v>
      </c>
      <c r="E270" s="5">
        <v>3</v>
      </c>
      <c r="F270" s="273">
        <f t="shared" si="717"/>
        <v>278.91945205479453</v>
      </c>
      <c r="G270" s="11">
        <f t="shared" si="703"/>
        <v>6526</v>
      </c>
      <c r="H270" s="11">
        <f t="shared" si="514"/>
        <v>652.6</v>
      </c>
      <c r="I270" s="11">
        <f t="shared" si="704"/>
        <v>652.6</v>
      </c>
      <c r="J270" s="11">
        <f t="shared" si="705"/>
        <v>652.6</v>
      </c>
      <c r="K270" s="11">
        <v>0</v>
      </c>
      <c r="L270" s="11">
        <f t="shared" si="706"/>
        <v>1673.516712328767</v>
      </c>
      <c r="M270" s="11">
        <f t="shared" si="707"/>
        <v>9440.3506849315072</v>
      </c>
      <c r="N270" s="18">
        <f t="shared" si="708"/>
        <v>338758.40219178086</v>
      </c>
      <c r="O270" s="3"/>
      <c r="P270" s="10">
        <v>6335</v>
      </c>
      <c r="Q270" s="10">
        <f t="shared" si="718"/>
        <v>0.03</v>
      </c>
      <c r="R270" s="10">
        <f t="shared" si="709"/>
        <v>6525.05</v>
      </c>
      <c r="S270" s="10"/>
      <c r="T270" s="10">
        <f t="shared" si="710"/>
        <v>234936</v>
      </c>
      <c r="U270" s="10">
        <f t="shared" si="711"/>
        <v>23493.600000000002</v>
      </c>
      <c r="V270" s="10">
        <f t="shared" si="712"/>
        <v>23493.600000000002</v>
      </c>
      <c r="W270" s="10">
        <f t="shared" si="713"/>
        <v>23493.600000000002</v>
      </c>
      <c r="X270" s="10">
        <f t="shared" si="714"/>
        <v>0</v>
      </c>
      <c r="Y270" s="10">
        <f t="shared" si="715"/>
        <v>5020.5501369863014</v>
      </c>
      <c r="Z270" s="10">
        <f t="shared" si="716"/>
        <v>28321.05205479452</v>
      </c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</row>
    <row r="271" spans="1:132" ht="24.95" customHeight="1" x14ac:dyDescent="0.25">
      <c r="A271" s="12"/>
      <c r="B271" s="13"/>
      <c r="C271" s="14" t="s">
        <v>252</v>
      </c>
      <c r="D271" s="56" t="s">
        <v>253</v>
      </c>
      <c r="E271" s="30"/>
      <c r="F271" s="30"/>
      <c r="G271" s="30"/>
      <c r="H271" s="30"/>
      <c r="I271" s="30"/>
      <c r="J271" s="30"/>
      <c r="K271" s="30"/>
      <c r="L271" s="30"/>
      <c r="M271" s="30"/>
      <c r="N271" s="31"/>
      <c r="O271" s="3"/>
      <c r="P271" s="10"/>
      <c r="Q271" s="10"/>
      <c r="R271" s="10"/>
      <c r="S271" s="10"/>
      <c r="T271" s="19">
        <f>SUM(T265:T270)</f>
        <v>1356000</v>
      </c>
      <c r="U271" s="19">
        <f t="shared" ref="U271:Z271" si="719">SUM(U265:U270)</f>
        <v>135600</v>
      </c>
      <c r="V271" s="19">
        <f t="shared" si="719"/>
        <v>135600</v>
      </c>
      <c r="W271" s="19">
        <f t="shared" si="719"/>
        <v>135600</v>
      </c>
      <c r="X271" s="19">
        <f t="shared" si="719"/>
        <v>0</v>
      </c>
      <c r="Y271" s="19">
        <f t="shared" si="719"/>
        <v>28977.534246575338</v>
      </c>
      <c r="Z271" s="19">
        <f t="shared" si="719"/>
        <v>166578.41095890413</v>
      </c>
      <c r="AA271" s="26">
        <f>SUM(T271:Z271)</f>
        <v>1958355.9452054794</v>
      </c>
      <c r="AB271" s="19">
        <f>SUM(N265:N270)</f>
        <v>1958355.9452054794</v>
      </c>
      <c r="AC271" s="19">
        <f>AA271-AB271</f>
        <v>0</v>
      </c>
      <c r="AD271" s="10"/>
      <c r="AE271" s="10">
        <v>1875452.9819178083</v>
      </c>
      <c r="AF271" s="10"/>
      <c r="AG271" s="10"/>
      <c r="AH271" s="10"/>
      <c r="AI271" s="10"/>
      <c r="AJ271" s="10"/>
      <c r="AK271" s="10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</row>
    <row r="272" spans="1:132" ht="24.95" customHeight="1" x14ac:dyDescent="0.25">
      <c r="A272" s="6" t="s">
        <v>12</v>
      </c>
      <c r="B272" s="7">
        <v>1</v>
      </c>
      <c r="C272" s="8" t="s">
        <v>254</v>
      </c>
      <c r="D272" s="29" t="s">
        <v>255</v>
      </c>
      <c r="E272" s="5">
        <v>1</v>
      </c>
      <c r="F272" s="11">
        <f t="shared" ref="F272" si="720">(((SUM(G272:J272)*12)/365))</f>
        <v>497.4476712328767</v>
      </c>
      <c r="G272" s="11">
        <f t="shared" ref="G272" si="721">ROUNDUP(R272,0)</f>
        <v>11639</v>
      </c>
      <c r="H272" s="11">
        <f t="shared" si="514"/>
        <v>1163.9000000000001</v>
      </c>
      <c r="I272" s="11">
        <f t="shared" ref="I272" si="722">G272*0.1</f>
        <v>1163.9000000000001</v>
      </c>
      <c r="J272" s="11">
        <f t="shared" ref="J272" si="723">G272*0.1</f>
        <v>1163.9000000000001</v>
      </c>
      <c r="K272" s="11">
        <v>0</v>
      </c>
      <c r="L272" s="11">
        <f t="shared" ref="L272" si="724">IF(F272="","",((F272*20)*0.3))</f>
        <v>2984.6860273972602</v>
      </c>
      <c r="M272" s="11">
        <f t="shared" ref="M272" si="725">IF(B272=1,(F272*40),(((((G272+H272)*12)/365)*40)))</f>
        <v>19897.90684931507</v>
      </c>
      <c r="N272" s="18">
        <f t="shared" ref="N272" si="726">((SUM(G272:K272)*12)+L272+M272)*E272</f>
        <v>204450.99287671232</v>
      </c>
      <c r="O272" s="3"/>
      <c r="P272" s="10">
        <v>11300</v>
      </c>
      <c r="Q272" s="10">
        <f>Q270</f>
        <v>0.03</v>
      </c>
      <c r="R272" s="10">
        <f t="shared" ref="R272" si="727">((P272*Q272)+P272)</f>
        <v>11639</v>
      </c>
      <c r="S272" s="10"/>
      <c r="T272" s="10">
        <f>(G272*12)*E272</f>
        <v>139668</v>
      </c>
      <c r="U272" s="10">
        <f>(H272*12)*E272</f>
        <v>13966.800000000001</v>
      </c>
      <c r="V272" s="10">
        <f>(I272*12)*E272</f>
        <v>13966.800000000001</v>
      </c>
      <c r="W272" s="10">
        <f>(J272*12)*E272</f>
        <v>13966.800000000001</v>
      </c>
      <c r="X272" s="10">
        <f>(K272*12)*E272</f>
        <v>0</v>
      </c>
      <c r="Y272" s="10">
        <f>L272*E272</f>
        <v>2984.6860273972602</v>
      </c>
      <c r="Z272" s="10">
        <f>M272*E272</f>
        <v>19897.90684931507</v>
      </c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</row>
    <row r="273" spans="1:132" ht="24.95" customHeight="1" x14ac:dyDescent="0.25">
      <c r="A273" s="6" t="s">
        <v>12</v>
      </c>
      <c r="B273" s="7">
        <v>1</v>
      </c>
      <c r="C273" s="8" t="s">
        <v>254</v>
      </c>
      <c r="D273" s="29" t="s">
        <v>256</v>
      </c>
      <c r="E273" s="5">
        <v>1</v>
      </c>
      <c r="F273" s="11">
        <f t="shared" ref="F273" si="728">(((SUM(G273:J273)*12)/365))</f>
        <v>287.68109589041097</v>
      </c>
      <c r="G273" s="11">
        <f t="shared" ref="G273" si="729">ROUNDUP(R273,0)</f>
        <v>6731</v>
      </c>
      <c r="H273" s="11">
        <f t="shared" si="514"/>
        <v>673.1</v>
      </c>
      <c r="I273" s="11">
        <f t="shared" ref="I273" si="730">G273*0.1</f>
        <v>673.1</v>
      </c>
      <c r="J273" s="11">
        <f t="shared" ref="J273" si="731">G273*0.1</f>
        <v>673.1</v>
      </c>
      <c r="K273" s="11">
        <v>0</v>
      </c>
      <c r="L273" s="11">
        <f t="shared" ref="L273" si="732">IF(F273="","",((F273*20)*0.3))</f>
        <v>1726.0865753424657</v>
      </c>
      <c r="M273" s="11">
        <f t="shared" ref="M273" si="733">IF(B273=1,(F273*40),(((((G273+H273)*12)/365)*40)))</f>
        <v>11507.243835616438</v>
      </c>
      <c r="N273" s="18">
        <f t="shared" ref="N273" si="734">((SUM(G273:K273)*12)+L273+M273)*E273</f>
        <v>118236.9304109589</v>
      </c>
      <c r="O273" s="3"/>
      <c r="P273" s="10">
        <v>6534</v>
      </c>
      <c r="Q273" s="10">
        <f>Q272</f>
        <v>0.03</v>
      </c>
      <c r="R273" s="10">
        <f t="shared" ref="R273" si="735">((P273*Q273)+P273)</f>
        <v>6730.02</v>
      </c>
      <c r="S273" s="10"/>
      <c r="T273" s="10">
        <f>(G273*12)*E273</f>
        <v>80772</v>
      </c>
      <c r="U273" s="10">
        <f>(H273*12)*E273</f>
        <v>8077.2000000000007</v>
      </c>
      <c r="V273" s="10">
        <f>(I273*12)*E273</f>
        <v>8077.2000000000007</v>
      </c>
      <c r="W273" s="10">
        <f>(J273*12)*E273</f>
        <v>8077.2000000000007</v>
      </c>
      <c r="X273" s="10">
        <f>(K273*12)*E273</f>
        <v>0</v>
      </c>
      <c r="Y273" s="10">
        <f>L273*E273</f>
        <v>1726.0865753424657</v>
      </c>
      <c r="Z273" s="10">
        <f>M273*E273</f>
        <v>11507.243835616438</v>
      </c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</row>
    <row r="274" spans="1:132" ht="24.95" customHeight="1" x14ac:dyDescent="0.25">
      <c r="A274" s="12"/>
      <c r="B274" s="13"/>
      <c r="C274" s="14" t="s">
        <v>257</v>
      </c>
      <c r="D274" s="30" t="s">
        <v>258</v>
      </c>
      <c r="E274" s="30"/>
      <c r="F274" s="30"/>
      <c r="G274" s="30"/>
      <c r="H274" s="30"/>
      <c r="I274" s="30"/>
      <c r="J274" s="30"/>
      <c r="K274" s="30"/>
      <c r="L274" s="30"/>
      <c r="M274" s="30"/>
      <c r="N274" s="31"/>
      <c r="O274" s="3"/>
      <c r="P274" s="10"/>
      <c r="Q274" s="10"/>
      <c r="R274" s="10"/>
      <c r="S274" s="10"/>
      <c r="T274" s="19">
        <f>T272+T273</f>
        <v>220440</v>
      </c>
      <c r="U274" s="19">
        <f t="shared" ref="U274:Z274" si="736">U272+U273</f>
        <v>22044</v>
      </c>
      <c r="V274" s="19">
        <f t="shared" si="736"/>
        <v>22044</v>
      </c>
      <c r="W274" s="19">
        <f t="shared" si="736"/>
        <v>22044</v>
      </c>
      <c r="X274" s="19">
        <f t="shared" si="736"/>
        <v>0</v>
      </c>
      <c r="Y274" s="19">
        <f t="shared" si="736"/>
        <v>4710.7726027397257</v>
      </c>
      <c r="Z274" s="19">
        <f t="shared" si="736"/>
        <v>31405.150684931508</v>
      </c>
      <c r="AA274" s="26">
        <f>SUM(T274:Z274)</f>
        <v>322687.92328767123</v>
      </c>
      <c r="AB274" s="19">
        <f>SUM(N272+N273)</f>
        <v>322687.92328767123</v>
      </c>
      <c r="AC274" s="19">
        <f>AA274-AB274</f>
        <v>0</v>
      </c>
      <c r="AD274" s="10"/>
      <c r="AE274" s="10">
        <v>313272.53260273975</v>
      </c>
      <c r="AF274" s="10"/>
      <c r="AG274" s="10"/>
      <c r="AH274" s="10"/>
      <c r="AI274" s="10"/>
      <c r="AJ274" s="10"/>
      <c r="AK274" s="10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</row>
    <row r="275" spans="1:132" ht="24.95" customHeight="1" x14ac:dyDescent="0.25">
      <c r="A275" s="6" t="s">
        <v>12</v>
      </c>
      <c r="B275" s="7">
        <v>1</v>
      </c>
      <c r="C275" s="8" t="s">
        <v>257</v>
      </c>
      <c r="D275" s="29" t="s">
        <v>259</v>
      </c>
      <c r="E275" s="5">
        <v>1</v>
      </c>
      <c r="F275" s="11">
        <f t="shared" ref="F275" si="737">(((SUM(G275:J275)*12)/365))</f>
        <v>783.59013698630145</v>
      </c>
      <c r="G275" s="11">
        <f t="shared" ref="G275:G276" si="738">ROUNDUP(R275,0)</f>
        <v>18334</v>
      </c>
      <c r="H275" s="11">
        <f t="shared" si="514"/>
        <v>1833.4</v>
      </c>
      <c r="I275" s="11">
        <f t="shared" ref="I275:I276" si="739">G275*0.1</f>
        <v>1833.4</v>
      </c>
      <c r="J275" s="11">
        <f t="shared" ref="J275:J276" si="740">G275*0.1</f>
        <v>1833.4</v>
      </c>
      <c r="K275" s="11">
        <v>0</v>
      </c>
      <c r="L275" s="11">
        <f t="shared" ref="L275:L276" si="741">IF(F275="","",((F275*20)*0.3))</f>
        <v>4701.540821917808</v>
      </c>
      <c r="M275" s="11">
        <f t="shared" ref="M275:M276" si="742">IF(B275=1,(F275*40),(((((G275+H275)*12)/365)*40)))</f>
        <v>31343.605479452057</v>
      </c>
      <c r="N275" s="18">
        <f t="shared" ref="N275:N276" si="743">((SUM(G275:K275)*12)+L275+M275)*E275</f>
        <v>322055.5463013699</v>
      </c>
      <c r="O275" s="3"/>
      <c r="P275" s="10">
        <v>17800</v>
      </c>
      <c r="Q275" s="10">
        <f>Q273</f>
        <v>0.03</v>
      </c>
      <c r="R275" s="10">
        <f t="shared" ref="R275:R276" si="744">((P275*Q275)+P275)</f>
        <v>18334</v>
      </c>
      <c r="S275" s="10"/>
      <c r="T275" s="10">
        <f t="shared" ref="T275:T280" si="745">(G275*12)*E275</f>
        <v>220008</v>
      </c>
      <c r="U275" s="10">
        <f t="shared" ref="U275:U280" si="746">(H275*12)*E275</f>
        <v>22000.800000000003</v>
      </c>
      <c r="V275" s="10">
        <f t="shared" ref="V275:V280" si="747">(I275*12)*E275</f>
        <v>22000.800000000003</v>
      </c>
      <c r="W275" s="10">
        <f t="shared" ref="W275:W280" si="748">(J275*12)*E275</f>
        <v>22000.800000000003</v>
      </c>
      <c r="X275" s="10">
        <f t="shared" ref="X275:X280" si="749">(K275*12)*E275</f>
        <v>0</v>
      </c>
      <c r="Y275" s="10">
        <f t="shared" ref="Y275:Y280" si="750">L275*E275</f>
        <v>4701.540821917808</v>
      </c>
      <c r="Z275" s="10">
        <f t="shared" ref="Z275:Z280" si="751">M275*E275</f>
        <v>31343.605479452057</v>
      </c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</row>
    <row r="276" spans="1:132" ht="24.95" customHeight="1" x14ac:dyDescent="0.25">
      <c r="A276" s="6" t="s">
        <v>24</v>
      </c>
      <c r="B276" s="7">
        <v>2</v>
      </c>
      <c r="C276" s="8" t="s">
        <v>257</v>
      </c>
      <c r="D276" s="29" t="s">
        <v>48</v>
      </c>
      <c r="E276" s="5">
        <v>2</v>
      </c>
      <c r="F276" s="11">
        <f t="shared" ref="F276" si="752">(((SUM(G276:J276)*12)/365))</f>
        <v>343.07178082191786</v>
      </c>
      <c r="G276" s="11">
        <f t="shared" si="738"/>
        <v>8027</v>
      </c>
      <c r="H276" s="11">
        <f t="shared" si="514"/>
        <v>802.7</v>
      </c>
      <c r="I276" s="11">
        <f t="shared" si="739"/>
        <v>802.7</v>
      </c>
      <c r="J276" s="11">
        <f t="shared" si="740"/>
        <v>802.7</v>
      </c>
      <c r="K276" s="11">
        <v>0</v>
      </c>
      <c r="L276" s="11">
        <f t="shared" si="741"/>
        <v>2058.4306849315071</v>
      </c>
      <c r="M276" s="11">
        <f t="shared" si="742"/>
        <v>11611.660273972604</v>
      </c>
      <c r="N276" s="18">
        <f t="shared" si="743"/>
        <v>277782.58191780827</v>
      </c>
      <c r="O276" s="3"/>
      <c r="P276" s="10">
        <v>7793</v>
      </c>
      <c r="Q276" s="10">
        <f>Q275</f>
        <v>0.03</v>
      </c>
      <c r="R276" s="10">
        <f t="shared" si="744"/>
        <v>8026.79</v>
      </c>
      <c r="S276" s="10"/>
      <c r="T276" s="10">
        <f t="shared" si="745"/>
        <v>192648</v>
      </c>
      <c r="U276" s="10">
        <f t="shared" si="746"/>
        <v>19264.800000000003</v>
      </c>
      <c r="V276" s="10">
        <f t="shared" si="747"/>
        <v>19264.800000000003</v>
      </c>
      <c r="W276" s="10">
        <f t="shared" si="748"/>
        <v>19264.800000000003</v>
      </c>
      <c r="X276" s="10">
        <f t="shared" si="749"/>
        <v>0</v>
      </c>
      <c r="Y276" s="10">
        <f t="shared" si="750"/>
        <v>4116.8613698630143</v>
      </c>
      <c r="Z276" s="10">
        <f t="shared" si="751"/>
        <v>23223.320547945208</v>
      </c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</row>
    <row r="277" spans="1:132" ht="24.95" customHeight="1" x14ac:dyDescent="0.25">
      <c r="A277" s="6" t="s">
        <v>24</v>
      </c>
      <c r="B277" s="7">
        <v>2</v>
      </c>
      <c r="C277" s="8" t="s">
        <v>257</v>
      </c>
      <c r="D277" s="29" t="s">
        <v>260</v>
      </c>
      <c r="E277" s="5">
        <v>1</v>
      </c>
      <c r="F277" s="11">
        <f t="shared" ref="F277:F280" si="753">(((SUM(G277:J277)*12)/365))</f>
        <v>300.71671232876713</v>
      </c>
      <c r="G277" s="11">
        <f t="shared" ref="G277:G280" si="754">ROUNDUP(R277,0)</f>
        <v>7036</v>
      </c>
      <c r="H277" s="11">
        <f t="shared" si="514"/>
        <v>703.6</v>
      </c>
      <c r="I277" s="11">
        <f t="shared" ref="I277:I280" si="755">G277*0.1</f>
        <v>703.6</v>
      </c>
      <c r="J277" s="11">
        <f t="shared" ref="J277:J280" si="756">G277*0.1</f>
        <v>703.6</v>
      </c>
      <c r="K277" s="11">
        <v>0</v>
      </c>
      <c r="L277" s="11">
        <f t="shared" ref="L277:L280" si="757">IF(F277="","",((F277*20)*0.3))</f>
        <v>1804.3002739726028</v>
      </c>
      <c r="M277" s="11">
        <f t="shared" ref="M277:M280" si="758">IF(B277=1,(F277*40),(((((G277+H277)*12)/365)*40)))</f>
        <v>10178.104109589041</v>
      </c>
      <c r="N277" s="18">
        <f t="shared" ref="N277:N280" si="759">((SUM(G277:K277)*12)+L277+M277)*E277</f>
        <v>121744.00438356165</v>
      </c>
      <c r="O277" s="3"/>
      <c r="P277" s="10">
        <v>6831</v>
      </c>
      <c r="Q277" s="10">
        <f t="shared" ref="Q277:Q280" si="760">Q276</f>
        <v>0.03</v>
      </c>
      <c r="R277" s="10">
        <f t="shared" ref="R277:R280" si="761">((P277*Q277)+P277)</f>
        <v>7035.93</v>
      </c>
      <c r="S277" s="10"/>
      <c r="T277" s="10">
        <f t="shared" si="745"/>
        <v>84432</v>
      </c>
      <c r="U277" s="10">
        <f t="shared" si="746"/>
        <v>8443.2000000000007</v>
      </c>
      <c r="V277" s="10">
        <f t="shared" si="747"/>
        <v>8443.2000000000007</v>
      </c>
      <c r="W277" s="10">
        <f t="shared" si="748"/>
        <v>8443.2000000000007</v>
      </c>
      <c r="X277" s="10">
        <f t="shared" si="749"/>
        <v>0</v>
      </c>
      <c r="Y277" s="10">
        <f t="shared" si="750"/>
        <v>1804.3002739726028</v>
      </c>
      <c r="Z277" s="10">
        <f t="shared" si="751"/>
        <v>10178.104109589041</v>
      </c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</row>
    <row r="278" spans="1:132" ht="24.95" customHeight="1" x14ac:dyDescent="0.25">
      <c r="A278" s="6" t="s">
        <v>24</v>
      </c>
      <c r="B278" s="7">
        <v>2</v>
      </c>
      <c r="C278" s="8" t="s">
        <v>257</v>
      </c>
      <c r="D278" s="29" t="s">
        <v>148</v>
      </c>
      <c r="E278" s="5">
        <v>1</v>
      </c>
      <c r="F278" s="11">
        <f t="shared" si="753"/>
        <v>278.91945205479453</v>
      </c>
      <c r="G278" s="11">
        <f t="shared" si="754"/>
        <v>6526</v>
      </c>
      <c r="H278" s="11">
        <f t="shared" ref="H278:H280" si="762">G278*0.1</f>
        <v>652.6</v>
      </c>
      <c r="I278" s="11">
        <f t="shared" si="755"/>
        <v>652.6</v>
      </c>
      <c r="J278" s="11">
        <f t="shared" si="756"/>
        <v>652.6</v>
      </c>
      <c r="K278" s="11">
        <v>0</v>
      </c>
      <c r="L278" s="11">
        <f t="shared" si="757"/>
        <v>1673.516712328767</v>
      </c>
      <c r="M278" s="11">
        <f t="shared" si="758"/>
        <v>9440.3506849315072</v>
      </c>
      <c r="N278" s="18">
        <f t="shared" si="759"/>
        <v>112919.46739726028</v>
      </c>
      <c r="O278" s="3"/>
      <c r="P278" s="10">
        <v>6335</v>
      </c>
      <c r="Q278" s="10">
        <f t="shared" si="760"/>
        <v>0.03</v>
      </c>
      <c r="R278" s="10">
        <f t="shared" si="761"/>
        <v>6525.05</v>
      </c>
      <c r="S278" s="10"/>
      <c r="T278" s="10">
        <f t="shared" si="745"/>
        <v>78312</v>
      </c>
      <c r="U278" s="10">
        <f t="shared" si="746"/>
        <v>7831.2000000000007</v>
      </c>
      <c r="V278" s="10">
        <f t="shared" si="747"/>
        <v>7831.2000000000007</v>
      </c>
      <c r="W278" s="10">
        <f t="shared" si="748"/>
        <v>7831.2000000000007</v>
      </c>
      <c r="X278" s="10">
        <f t="shared" si="749"/>
        <v>0</v>
      </c>
      <c r="Y278" s="10">
        <f t="shared" si="750"/>
        <v>1673.516712328767</v>
      </c>
      <c r="Z278" s="10">
        <f t="shared" si="751"/>
        <v>9440.3506849315072</v>
      </c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</row>
    <row r="279" spans="1:132" ht="24.95" customHeight="1" x14ac:dyDescent="0.25">
      <c r="A279" s="6" t="s">
        <v>24</v>
      </c>
      <c r="B279" s="7">
        <v>2</v>
      </c>
      <c r="C279" s="8" t="s">
        <v>257</v>
      </c>
      <c r="D279" s="29" t="s">
        <v>178</v>
      </c>
      <c r="E279" s="5">
        <v>1</v>
      </c>
      <c r="F279" s="11">
        <f t="shared" si="753"/>
        <v>311.44438356164386</v>
      </c>
      <c r="G279" s="11">
        <f t="shared" si="754"/>
        <v>7287</v>
      </c>
      <c r="H279" s="11">
        <f t="shared" si="762"/>
        <v>728.7</v>
      </c>
      <c r="I279" s="11">
        <f t="shared" si="755"/>
        <v>728.7</v>
      </c>
      <c r="J279" s="11">
        <f t="shared" si="756"/>
        <v>728.7</v>
      </c>
      <c r="K279" s="11">
        <v>0</v>
      </c>
      <c r="L279" s="11">
        <f t="shared" si="757"/>
        <v>1868.666301369863</v>
      </c>
      <c r="M279" s="11">
        <f t="shared" si="758"/>
        <v>10541.194520547944</v>
      </c>
      <c r="N279" s="18">
        <f t="shared" si="759"/>
        <v>126087.06082191781</v>
      </c>
      <c r="O279" s="3"/>
      <c r="P279" s="10">
        <v>7074</v>
      </c>
      <c r="Q279" s="10">
        <f t="shared" si="760"/>
        <v>0.03</v>
      </c>
      <c r="R279" s="10">
        <f t="shared" si="761"/>
        <v>7286.22</v>
      </c>
      <c r="S279" s="10"/>
      <c r="T279" s="10">
        <f t="shared" si="745"/>
        <v>87444</v>
      </c>
      <c r="U279" s="10">
        <f t="shared" si="746"/>
        <v>8744.4000000000015</v>
      </c>
      <c r="V279" s="10">
        <f t="shared" si="747"/>
        <v>8744.4000000000015</v>
      </c>
      <c r="W279" s="10">
        <f t="shared" si="748"/>
        <v>8744.4000000000015</v>
      </c>
      <c r="X279" s="10">
        <f t="shared" si="749"/>
        <v>0</v>
      </c>
      <c r="Y279" s="10">
        <f t="shared" si="750"/>
        <v>1868.666301369863</v>
      </c>
      <c r="Z279" s="10">
        <f t="shared" si="751"/>
        <v>10541.194520547944</v>
      </c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</row>
    <row r="280" spans="1:132" ht="24.95" customHeight="1" x14ac:dyDescent="0.25">
      <c r="A280" s="6" t="s">
        <v>24</v>
      </c>
      <c r="B280" s="7">
        <v>2</v>
      </c>
      <c r="C280" s="8" t="s">
        <v>257</v>
      </c>
      <c r="D280" s="29" t="s">
        <v>160</v>
      </c>
      <c r="E280" s="5">
        <v>3</v>
      </c>
      <c r="F280" s="273">
        <f t="shared" si="753"/>
        <v>278.91945205479453</v>
      </c>
      <c r="G280" s="11">
        <f t="shared" si="754"/>
        <v>6526</v>
      </c>
      <c r="H280" s="11">
        <f t="shared" si="762"/>
        <v>652.6</v>
      </c>
      <c r="I280" s="11">
        <f t="shared" si="755"/>
        <v>652.6</v>
      </c>
      <c r="J280" s="11">
        <f t="shared" si="756"/>
        <v>652.6</v>
      </c>
      <c r="K280" s="11">
        <v>0</v>
      </c>
      <c r="L280" s="11">
        <f t="shared" si="757"/>
        <v>1673.516712328767</v>
      </c>
      <c r="M280" s="11">
        <f t="shared" si="758"/>
        <v>9440.3506849315072</v>
      </c>
      <c r="N280" s="18">
        <f t="shared" si="759"/>
        <v>338758.40219178086</v>
      </c>
      <c r="O280" s="3"/>
      <c r="P280" s="10">
        <v>6335</v>
      </c>
      <c r="Q280" s="10">
        <f t="shared" si="760"/>
        <v>0.03</v>
      </c>
      <c r="R280" s="10">
        <f t="shared" si="761"/>
        <v>6525.05</v>
      </c>
      <c r="S280" s="10"/>
      <c r="T280" s="10">
        <f t="shared" si="745"/>
        <v>234936</v>
      </c>
      <c r="U280" s="10">
        <f t="shared" si="746"/>
        <v>23493.600000000002</v>
      </c>
      <c r="V280" s="10">
        <f t="shared" si="747"/>
        <v>23493.600000000002</v>
      </c>
      <c r="W280" s="10">
        <f t="shared" si="748"/>
        <v>23493.600000000002</v>
      </c>
      <c r="X280" s="10">
        <f t="shared" si="749"/>
        <v>0</v>
      </c>
      <c r="Y280" s="10">
        <f t="shared" si="750"/>
        <v>5020.5501369863014</v>
      </c>
      <c r="Z280" s="10">
        <f t="shared" si="751"/>
        <v>28321.05205479452</v>
      </c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</row>
    <row r="281" spans="1:132" ht="24.95" customHeight="1" x14ac:dyDescent="0.25">
      <c r="A281" s="12"/>
      <c r="B281" s="13"/>
      <c r="C281" s="14" t="s">
        <v>261</v>
      </c>
      <c r="D281" s="56" t="s">
        <v>262</v>
      </c>
      <c r="E281" s="30"/>
      <c r="F281" s="30"/>
      <c r="G281" s="30"/>
      <c r="H281" s="30"/>
      <c r="I281" s="30"/>
      <c r="J281" s="30"/>
      <c r="K281" s="30"/>
      <c r="L281" s="30"/>
      <c r="M281" s="30"/>
      <c r="N281" s="31"/>
      <c r="O281" s="3"/>
      <c r="P281" s="10"/>
      <c r="Q281" s="10"/>
      <c r="R281" s="10"/>
      <c r="S281" s="10"/>
      <c r="T281" s="19">
        <f>SUM(T275:T280)</f>
        <v>897780</v>
      </c>
      <c r="U281" s="19">
        <f t="shared" ref="U281:Z281" si="763">SUM(U275:U280)</f>
        <v>89778</v>
      </c>
      <c r="V281" s="19">
        <f t="shared" si="763"/>
        <v>89778</v>
      </c>
      <c r="W281" s="19">
        <f t="shared" si="763"/>
        <v>89778</v>
      </c>
      <c r="X281" s="19">
        <f t="shared" si="763"/>
        <v>0</v>
      </c>
      <c r="Y281" s="19">
        <f t="shared" si="763"/>
        <v>19185.435616438357</v>
      </c>
      <c r="Z281" s="19">
        <f t="shared" si="763"/>
        <v>113047.62739726026</v>
      </c>
      <c r="AA281" s="26">
        <f>SUM(T281:Z281)</f>
        <v>1299347.0630136984</v>
      </c>
      <c r="AB281" s="19">
        <f>SUM(N275:N280)</f>
        <v>1299347.0630136989</v>
      </c>
      <c r="AC281" s="19">
        <f>AA281-AB281</f>
        <v>0</v>
      </c>
      <c r="AD281" s="10"/>
      <c r="AE281" s="10">
        <v>1114479.6394520549</v>
      </c>
      <c r="AF281" s="10"/>
      <c r="AG281" s="10"/>
      <c r="AH281" s="10"/>
      <c r="AI281" s="10"/>
      <c r="AJ281" s="10"/>
      <c r="AK281" s="10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</row>
    <row r="282" spans="1:132" ht="24.95" customHeight="1" x14ac:dyDescent="0.25">
      <c r="A282" s="6" t="s">
        <v>12</v>
      </c>
      <c r="B282" s="7">
        <v>1</v>
      </c>
      <c r="C282" s="8" t="s">
        <v>261</v>
      </c>
      <c r="D282" s="29" t="s">
        <v>263</v>
      </c>
      <c r="E282" s="5">
        <v>1</v>
      </c>
      <c r="F282" s="11">
        <f t="shared" ref="F282" si="764">(((SUM(G282:J282)*12)/365))</f>
        <v>968.48219178082195</v>
      </c>
      <c r="G282" s="11">
        <f t="shared" ref="G282" si="765">ROUNDUP(R282,0)</f>
        <v>22660</v>
      </c>
      <c r="H282" s="11">
        <f t="shared" ref="H282:H329" si="766">G282*0.1</f>
        <v>2266</v>
      </c>
      <c r="I282" s="11">
        <f t="shared" ref="I282" si="767">G282*0.1</f>
        <v>2266</v>
      </c>
      <c r="J282" s="11">
        <f t="shared" ref="J282" si="768">G282*0.1</f>
        <v>2266</v>
      </c>
      <c r="K282" s="11">
        <v>0</v>
      </c>
      <c r="L282" s="11">
        <f t="shared" ref="L282" si="769">IF(F282="","",((F282*20)*0.3))</f>
        <v>5810.8931506849322</v>
      </c>
      <c r="M282" s="11">
        <f t="shared" ref="M282" si="770">IF(B282=1,(F282*40),(((((G282+H282)*12)/365)*40)))</f>
        <v>38739.28767123288</v>
      </c>
      <c r="N282" s="18">
        <f t="shared" ref="N282" si="771">((SUM(G282:K282)*12)+L282+M282)*E282</f>
        <v>398046.18082191783</v>
      </c>
      <c r="O282" s="3"/>
      <c r="P282" s="10">
        <v>22000</v>
      </c>
      <c r="Q282" s="10">
        <f>Q280</f>
        <v>0.03</v>
      </c>
      <c r="R282" s="10">
        <f t="shared" ref="R282" si="772">((P282*Q282)+P282)</f>
        <v>22660</v>
      </c>
      <c r="S282" s="10"/>
      <c r="T282" s="10">
        <f t="shared" ref="T282:T308" si="773">(G282*12)*E282</f>
        <v>271920</v>
      </c>
      <c r="U282" s="10">
        <f t="shared" ref="U282:U308" si="774">(H282*12)*E282</f>
        <v>27192</v>
      </c>
      <c r="V282" s="10">
        <f t="shared" ref="V282:V308" si="775">(I282*12)*E282</f>
        <v>27192</v>
      </c>
      <c r="W282" s="10">
        <f t="shared" ref="W282:W308" si="776">(J282*12)*E282</f>
        <v>27192</v>
      </c>
      <c r="X282" s="10">
        <f t="shared" ref="X282:X308" si="777">(K282*12)*E282</f>
        <v>0</v>
      </c>
      <c r="Y282" s="10">
        <f t="shared" ref="Y282:Y308" si="778">L282*E282</f>
        <v>5810.8931506849322</v>
      </c>
      <c r="Z282" s="10">
        <f t="shared" ref="Z282:Z308" si="779">M282*E282</f>
        <v>38739.28767123288</v>
      </c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</row>
    <row r="283" spans="1:132" ht="24.95" customHeight="1" x14ac:dyDescent="0.25">
      <c r="A283" s="6" t="s">
        <v>12</v>
      </c>
      <c r="B283" s="7">
        <v>1</v>
      </c>
      <c r="C283" s="8" t="s">
        <v>261</v>
      </c>
      <c r="D283" s="29" t="s">
        <v>264</v>
      </c>
      <c r="E283" s="5">
        <v>1</v>
      </c>
      <c r="F283" s="11">
        <f t="shared" ref="F283:F288" si="780">(((SUM(G283:J283)*12)/365))</f>
        <v>726.57534246575347</v>
      </c>
      <c r="G283" s="11">
        <f t="shared" ref="G283:G289" si="781">ROUNDUP(R283,0)</f>
        <v>17000</v>
      </c>
      <c r="H283" s="11">
        <f t="shared" si="766"/>
        <v>1700</v>
      </c>
      <c r="I283" s="11">
        <f t="shared" ref="I283:I289" si="782">G283*0.1</f>
        <v>1700</v>
      </c>
      <c r="J283" s="11">
        <f t="shared" ref="J283:J289" si="783">G283*0.1</f>
        <v>1700</v>
      </c>
      <c r="K283" s="11">
        <v>0</v>
      </c>
      <c r="L283" s="11">
        <f t="shared" ref="L283:L289" si="784">IF(F283="","",((F283*20)*0.3))</f>
        <v>4359.4520547945203</v>
      </c>
      <c r="M283" s="11">
        <f t="shared" ref="M283:M289" si="785">IF(B283=1,(F283*40),(((((G283+H283)*12)/365)*40)))</f>
        <v>29063.013698630137</v>
      </c>
      <c r="N283" s="18">
        <f t="shared" ref="N283:N289" si="786">((SUM(G283:K283)*12)+L283+M283)*E283</f>
        <v>298622.46575342468</v>
      </c>
      <c r="O283" s="3"/>
      <c r="P283" s="10">
        <v>17000</v>
      </c>
      <c r="Q283" s="10">
        <v>0</v>
      </c>
      <c r="R283" s="10">
        <f t="shared" ref="R283:R289" si="787">((P283*Q283)+P283)</f>
        <v>17000</v>
      </c>
      <c r="S283" s="10"/>
      <c r="T283" s="10">
        <f t="shared" si="773"/>
        <v>204000</v>
      </c>
      <c r="U283" s="10">
        <f t="shared" si="774"/>
        <v>20400</v>
      </c>
      <c r="V283" s="10">
        <f t="shared" si="775"/>
        <v>20400</v>
      </c>
      <c r="W283" s="10">
        <f t="shared" si="776"/>
        <v>20400</v>
      </c>
      <c r="X283" s="10">
        <f t="shared" si="777"/>
        <v>0</v>
      </c>
      <c r="Y283" s="10">
        <f t="shared" si="778"/>
        <v>4359.4520547945203</v>
      </c>
      <c r="Z283" s="10">
        <f t="shared" si="779"/>
        <v>29063.013698630137</v>
      </c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</row>
    <row r="284" spans="1:132" ht="24.95" customHeight="1" x14ac:dyDescent="0.25">
      <c r="A284" s="6" t="s">
        <v>12</v>
      </c>
      <c r="B284" s="7">
        <v>1</v>
      </c>
      <c r="C284" s="8" t="s">
        <v>261</v>
      </c>
      <c r="D284" s="29" t="s">
        <v>265</v>
      </c>
      <c r="E284" s="5">
        <v>1</v>
      </c>
      <c r="F284" s="11">
        <f t="shared" si="780"/>
        <v>609.5539726027398</v>
      </c>
      <c r="G284" s="11">
        <f t="shared" si="781"/>
        <v>14262</v>
      </c>
      <c r="H284" s="11">
        <f t="shared" si="766"/>
        <v>1426.2</v>
      </c>
      <c r="I284" s="11">
        <f t="shared" si="782"/>
        <v>1426.2</v>
      </c>
      <c r="J284" s="11">
        <f t="shared" si="783"/>
        <v>1426.2</v>
      </c>
      <c r="K284" s="11">
        <v>0</v>
      </c>
      <c r="L284" s="11">
        <f t="shared" si="784"/>
        <v>3657.3238356164388</v>
      </c>
      <c r="M284" s="11">
        <f t="shared" si="785"/>
        <v>24382.158904109594</v>
      </c>
      <c r="N284" s="18">
        <f t="shared" si="786"/>
        <v>250526.68273972603</v>
      </c>
      <c r="O284" s="3"/>
      <c r="P284" s="10">
        <v>13846</v>
      </c>
      <c r="Q284" s="10">
        <f>Q282</f>
        <v>0.03</v>
      </c>
      <c r="R284" s="10">
        <f t="shared" si="787"/>
        <v>14261.38</v>
      </c>
      <c r="S284" s="10"/>
      <c r="T284" s="10">
        <f t="shared" si="773"/>
        <v>171144</v>
      </c>
      <c r="U284" s="10">
        <f t="shared" si="774"/>
        <v>17114.400000000001</v>
      </c>
      <c r="V284" s="10">
        <f t="shared" si="775"/>
        <v>17114.400000000001</v>
      </c>
      <c r="W284" s="10">
        <f t="shared" si="776"/>
        <v>17114.400000000001</v>
      </c>
      <c r="X284" s="10">
        <f t="shared" si="777"/>
        <v>0</v>
      </c>
      <c r="Y284" s="10">
        <f t="shared" si="778"/>
        <v>3657.3238356164388</v>
      </c>
      <c r="Z284" s="10">
        <f t="shared" si="779"/>
        <v>24382.158904109594</v>
      </c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</row>
    <row r="285" spans="1:132" ht="24.95" customHeight="1" x14ac:dyDescent="0.25">
      <c r="A285" s="6" t="s">
        <v>12</v>
      </c>
      <c r="B285" s="7">
        <v>1</v>
      </c>
      <c r="C285" s="8" t="s">
        <v>261</v>
      </c>
      <c r="D285" s="29" t="s">
        <v>267</v>
      </c>
      <c r="E285" s="5">
        <v>2</v>
      </c>
      <c r="F285" s="11">
        <f t="shared" si="780"/>
        <v>589.12438356164387</v>
      </c>
      <c r="G285" s="11">
        <f t="shared" si="781"/>
        <v>13784</v>
      </c>
      <c r="H285" s="11">
        <f t="shared" si="766"/>
        <v>1378.4</v>
      </c>
      <c r="I285" s="11">
        <f t="shared" si="782"/>
        <v>1378.4</v>
      </c>
      <c r="J285" s="11">
        <f t="shared" si="783"/>
        <v>1378.4</v>
      </c>
      <c r="K285" s="11">
        <v>0</v>
      </c>
      <c r="L285" s="11">
        <f t="shared" si="784"/>
        <v>3534.746301369863</v>
      </c>
      <c r="M285" s="11">
        <f t="shared" si="785"/>
        <v>23564.975342465754</v>
      </c>
      <c r="N285" s="18">
        <f t="shared" si="786"/>
        <v>484260.24328767124</v>
      </c>
      <c r="O285" s="3"/>
      <c r="P285" s="10">
        <v>13382</v>
      </c>
      <c r="Q285" s="10">
        <f>Q75</f>
        <v>0.03</v>
      </c>
      <c r="R285" s="10">
        <f t="shared" si="787"/>
        <v>13783.46</v>
      </c>
      <c r="S285" s="10"/>
      <c r="T285" s="10">
        <f t="shared" si="773"/>
        <v>330816</v>
      </c>
      <c r="U285" s="10">
        <f t="shared" si="774"/>
        <v>33081.600000000006</v>
      </c>
      <c r="V285" s="10">
        <f t="shared" si="775"/>
        <v>33081.600000000006</v>
      </c>
      <c r="W285" s="10">
        <f t="shared" si="776"/>
        <v>33081.600000000006</v>
      </c>
      <c r="X285" s="10">
        <f t="shared" si="777"/>
        <v>0</v>
      </c>
      <c r="Y285" s="10">
        <f t="shared" si="778"/>
        <v>7069.492602739726</v>
      </c>
      <c r="Z285" s="10">
        <f t="shared" si="779"/>
        <v>47129.950684931508</v>
      </c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</row>
    <row r="286" spans="1:132" ht="24.95" customHeight="1" x14ac:dyDescent="0.25">
      <c r="A286" s="6" t="s">
        <v>12</v>
      </c>
      <c r="B286" s="7">
        <v>1</v>
      </c>
      <c r="C286" s="8" t="s">
        <v>261</v>
      </c>
      <c r="D286" s="29" t="s">
        <v>268</v>
      </c>
      <c r="E286" s="5">
        <v>1</v>
      </c>
      <c r="F286" s="11">
        <f t="shared" si="780"/>
        <v>523.00602739726025</v>
      </c>
      <c r="G286" s="11">
        <f t="shared" si="781"/>
        <v>12237</v>
      </c>
      <c r="H286" s="11">
        <f t="shared" si="766"/>
        <v>1223.7</v>
      </c>
      <c r="I286" s="11">
        <f t="shared" si="782"/>
        <v>1223.7</v>
      </c>
      <c r="J286" s="11">
        <f t="shared" si="783"/>
        <v>1223.7</v>
      </c>
      <c r="K286" s="11">
        <v>0</v>
      </c>
      <c r="L286" s="11">
        <f t="shared" si="784"/>
        <v>3138.0361643835618</v>
      </c>
      <c r="M286" s="11">
        <f t="shared" si="785"/>
        <v>20920.241095890411</v>
      </c>
      <c r="N286" s="18">
        <f t="shared" si="786"/>
        <v>214955.47726027397</v>
      </c>
      <c r="O286" s="3"/>
      <c r="P286" s="10">
        <v>11880</v>
      </c>
      <c r="Q286" s="10">
        <f>Q285</f>
        <v>0.03</v>
      </c>
      <c r="R286" s="10">
        <f t="shared" si="787"/>
        <v>12236.4</v>
      </c>
      <c r="S286" s="10"/>
      <c r="T286" s="10">
        <f t="shared" si="773"/>
        <v>146844</v>
      </c>
      <c r="U286" s="10">
        <f t="shared" si="774"/>
        <v>14684.400000000001</v>
      </c>
      <c r="V286" s="10">
        <f t="shared" si="775"/>
        <v>14684.400000000001</v>
      </c>
      <c r="W286" s="10">
        <f t="shared" si="776"/>
        <v>14684.400000000001</v>
      </c>
      <c r="X286" s="10">
        <f t="shared" si="777"/>
        <v>0</v>
      </c>
      <c r="Y286" s="10">
        <f t="shared" si="778"/>
        <v>3138.0361643835618</v>
      </c>
      <c r="Z286" s="10">
        <f t="shared" si="779"/>
        <v>20920.241095890411</v>
      </c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</row>
    <row r="287" spans="1:132" ht="24.95" customHeight="1" x14ac:dyDescent="0.25">
      <c r="A287" s="6" t="s">
        <v>12</v>
      </c>
      <c r="B287" s="7">
        <v>1</v>
      </c>
      <c r="C287" s="8" t="s">
        <v>261</v>
      </c>
      <c r="D287" s="29" t="s">
        <v>269</v>
      </c>
      <c r="E287" s="5">
        <v>1</v>
      </c>
      <c r="F287" s="11">
        <f t="shared" si="780"/>
        <v>557.45424657534238</v>
      </c>
      <c r="G287" s="11">
        <f t="shared" si="781"/>
        <v>13043</v>
      </c>
      <c r="H287" s="11">
        <f t="shared" si="766"/>
        <v>1304.3000000000002</v>
      </c>
      <c r="I287" s="11">
        <f t="shared" si="782"/>
        <v>1304.3000000000002</v>
      </c>
      <c r="J287" s="11">
        <f t="shared" si="783"/>
        <v>1304.3000000000002</v>
      </c>
      <c r="K287" s="11">
        <v>0</v>
      </c>
      <c r="L287" s="11">
        <f t="shared" si="784"/>
        <v>3344.7254794520545</v>
      </c>
      <c r="M287" s="11">
        <f t="shared" si="785"/>
        <v>22298.169863013696</v>
      </c>
      <c r="N287" s="18">
        <f t="shared" si="786"/>
        <v>229113.69534246574</v>
      </c>
      <c r="O287" s="3"/>
      <c r="P287" s="10">
        <v>12663</v>
      </c>
      <c r="Q287" s="10">
        <f>Q286</f>
        <v>0.03</v>
      </c>
      <c r="R287" s="10">
        <f t="shared" si="787"/>
        <v>13042.89</v>
      </c>
      <c r="S287" s="10"/>
      <c r="T287" s="10">
        <f t="shared" si="773"/>
        <v>156516</v>
      </c>
      <c r="U287" s="10">
        <f t="shared" si="774"/>
        <v>15651.600000000002</v>
      </c>
      <c r="V287" s="10">
        <f t="shared" si="775"/>
        <v>15651.600000000002</v>
      </c>
      <c r="W287" s="10">
        <f t="shared" si="776"/>
        <v>15651.600000000002</v>
      </c>
      <c r="X287" s="10">
        <f t="shared" si="777"/>
        <v>0</v>
      </c>
      <c r="Y287" s="10">
        <f t="shared" si="778"/>
        <v>3344.7254794520545</v>
      </c>
      <c r="Z287" s="10">
        <f t="shared" si="779"/>
        <v>22298.169863013696</v>
      </c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</row>
    <row r="288" spans="1:132" ht="24.95" customHeight="1" x14ac:dyDescent="0.25">
      <c r="A288" s="6" t="s">
        <v>12</v>
      </c>
      <c r="B288" s="7">
        <v>1</v>
      </c>
      <c r="C288" s="8" t="s">
        <v>261</v>
      </c>
      <c r="D288" s="29" t="s">
        <v>195</v>
      </c>
      <c r="E288" s="131">
        <v>2</v>
      </c>
      <c r="F288" s="11">
        <f t="shared" si="780"/>
        <v>452.65643835616441</v>
      </c>
      <c r="G288" s="11">
        <f t="shared" si="781"/>
        <v>10591</v>
      </c>
      <c r="H288" s="11">
        <f t="shared" si="766"/>
        <v>1059.1000000000001</v>
      </c>
      <c r="I288" s="11">
        <f t="shared" si="782"/>
        <v>1059.1000000000001</v>
      </c>
      <c r="J288" s="11">
        <f t="shared" si="783"/>
        <v>1059.1000000000001</v>
      </c>
      <c r="K288" s="11">
        <v>0</v>
      </c>
      <c r="L288" s="11">
        <f t="shared" si="784"/>
        <v>2715.9386301369864</v>
      </c>
      <c r="M288" s="11">
        <f t="shared" si="785"/>
        <v>18106.257534246575</v>
      </c>
      <c r="N288" s="18">
        <f t="shared" si="786"/>
        <v>372083.59232876712</v>
      </c>
      <c r="O288" s="3"/>
      <c r="P288" s="10">
        <v>10282</v>
      </c>
      <c r="Q288" s="10">
        <f t="shared" ref="Q288:Q308" si="788">Q287</f>
        <v>0.03</v>
      </c>
      <c r="R288" s="10">
        <f t="shared" si="787"/>
        <v>10590.46</v>
      </c>
      <c r="S288" s="10"/>
      <c r="T288" s="10">
        <f t="shared" si="773"/>
        <v>254184</v>
      </c>
      <c r="U288" s="10">
        <f t="shared" si="774"/>
        <v>25418.400000000001</v>
      </c>
      <c r="V288" s="10">
        <f t="shared" si="775"/>
        <v>25418.400000000001</v>
      </c>
      <c r="W288" s="10">
        <f t="shared" si="776"/>
        <v>25418.400000000001</v>
      </c>
      <c r="X288" s="10">
        <f t="shared" si="777"/>
        <v>0</v>
      </c>
      <c r="Y288" s="10">
        <f t="shared" si="778"/>
        <v>5431.8772602739728</v>
      </c>
      <c r="Z288" s="10">
        <f t="shared" si="779"/>
        <v>36212.51506849315</v>
      </c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</row>
    <row r="289" spans="1:132" ht="24.95" customHeight="1" x14ac:dyDescent="0.25">
      <c r="A289" s="6" t="s">
        <v>24</v>
      </c>
      <c r="B289" s="7">
        <v>2</v>
      </c>
      <c r="C289" s="8" t="s">
        <v>261</v>
      </c>
      <c r="D289" s="29" t="s">
        <v>270</v>
      </c>
      <c r="E289" s="5">
        <v>2</v>
      </c>
      <c r="F289" s="11">
        <f t="shared" ref="F289" si="789">(((SUM(G289:J289)*12)/365))</f>
        <v>510.3978082191781</v>
      </c>
      <c r="G289" s="11">
        <f t="shared" si="781"/>
        <v>11942</v>
      </c>
      <c r="H289" s="11">
        <f t="shared" si="766"/>
        <v>1194.2</v>
      </c>
      <c r="I289" s="11">
        <f t="shared" si="782"/>
        <v>1194.2</v>
      </c>
      <c r="J289" s="11">
        <f t="shared" si="783"/>
        <v>1194.2</v>
      </c>
      <c r="K289" s="11">
        <v>0</v>
      </c>
      <c r="L289" s="11">
        <f t="shared" si="784"/>
        <v>3062.3868493150685</v>
      </c>
      <c r="M289" s="11">
        <f t="shared" si="785"/>
        <v>17275.002739726031</v>
      </c>
      <c r="N289" s="18">
        <f t="shared" si="786"/>
        <v>413265.17917808227</v>
      </c>
      <c r="O289" s="3"/>
      <c r="P289" s="10">
        <v>11594</v>
      </c>
      <c r="Q289" s="10">
        <f t="shared" si="788"/>
        <v>0.03</v>
      </c>
      <c r="R289" s="10">
        <f t="shared" si="787"/>
        <v>11941.82</v>
      </c>
      <c r="S289" s="10"/>
      <c r="T289" s="10">
        <f t="shared" si="773"/>
        <v>286608</v>
      </c>
      <c r="U289" s="10">
        <f t="shared" si="774"/>
        <v>28660.800000000003</v>
      </c>
      <c r="V289" s="10">
        <f t="shared" si="775"/>
        <v>28660.800000000003</v>
      </c>
      <c r="W289" s="10">
        <f t="shared" si="776"/>
        <v>28660.800000000003</v>
      </c>
      <c r="X289" s="10">
        <f t="shared" si="777"/>
        <v>0</v>
      </c>
      <c r="Y289" s="10">
        <f t="shared" si="778"/>
        <v>6124.773698630137</v>
      </c>
      <c r="Z289" s="10">
        <f t="shared" si="779"/>
        <v>34550.005479452062</v>
      </c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</row>
    <row r="290" spans="1:132" ht="24.95" customHeight="1" x14ac:dyDescent="0.25">
      <c r="A290" s="6" t="s">
        <v>24</v>
      </c>
      <c r="B290" s="7">
        <v>2</v>
      </c>
      <c r="C290" s="8" t="s">
        <v>261</v>
      </c>
      <c r="D290" s="29" t="s">
        <v>271</v>
      </c>
      <c r="E290" s="5">
        <v>2</v>
      </c>
      <c r="F290" s="11">
        <f t="shared" ref="F290:F308" si="790">(((SUM(G290:J290)*12)/365))</f>
        <v>354.01315068493142</v>
      </c>
      <c r="G290" s="11">
        <f t="shared" ref="G290:G308" si="791">ROUNDUP(R290,0)</f>
        <v>8283</v>
      </c>
      <c r="H290" s="11">
        <f t="shared" si="766"/>
        <v>828.30000000000007</v>
      </c>
      <c r="I290" s="11">
        <f t="shared" ref="I290:I308" si="792">G290*0.1</f>
        <v>828.30000000000007</v>
      </c>
      <c r="J290" s="11">
        <f t="shared" ref="J290:J308" si="793">G290*0.1</f>
        <v>828.30000000000007</v>
      </c>
      <c r="K290" s="11">
        <v>0</v>
      </c>
      <c r="L290" s="11">
        <f t="shared" ref="L290:L308" si="794">IF(F290="","",((F290*20)*0.3))</f>
        <v>2124.0789041095882</v>
      </c>
      <c r="M290" s="11">
        <f t="shared" ref="M290:M308" si="795">IF(B290=1,(F290*40),(((((G290+H290)*12)/365)*40)))</f>
        <v>11981.983561643836</v>
      </c>
      <c r="N290" s="18">
        <f t="shared" ref="N290:N308" si="796">((SUM(G290:K290)*12)+L290+M290)*E290</f>
        <v>286641.72493150679</v>
      </c>
      <c r="O290" s="3"/>
      <c r="P290" s="10">
        <v>8041</v>
      </c>
      <c r="Q290" s="10">
        <f t="shared" si="788"/>
        <v>0.03</v>
      </c>
      <c r="R290" s="10">
        <f t="shared" ref="R290:R308" si="797">((P290*Q290)+P290)</f>
        <v>8282.23</v>
      </c>
      <c r="S290" s="10"/>
      <c r="T290" s="10">
        <f t="shared" si="773"/>
        <v>198792</v>
      </c>
      <c r="U290" s="10">
        <f t="shared" si="774"/>
        <v>19879.2</v>
      </c>
      <c r="V290" s="10">
        <f t="shared" si="775"/>
        <v>19879.2</v>
      </c>
      <c r="W290" s="10">
        <f t="shared" si="776"/>
        <v>19879.2</v>
      </c>
      <c r="X290" s="10">
        <f t="shared" si="777"/>
        <v>0</v>
      </c>
      <c r="Y290" s="10">
        <f t="shared" si="778"/>
        <v>4248.1578082191763</v>
      </c>
      <c r="Z290" s="10">
        <f t="shared" si="779"/>
        <v>23963.967123287672</v>
      </c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</row>
    <row r="291" spans="1:132" ht="24.95" customHeight="1" x14ac:dyDescent="0.25">
      <c r="A291" s="6" t="s">
        <v>24</v>
      </c>
      <c r="B291" s="7">
        <v>2</v>
      </c>
      <c r="C291" s="8" t="s">
        <v>261</v>
      </c>
      <c r="D291" s="29" t="s">
        <v>272</v>
      </c>
      <c r="E291" s="5">
        <v>1</v>
      </c>
      <c r="F291" s="11">
        <f t="shared" si="790"/>
        <v>593.86849315068491</v>
      </c>
      <c r="G291" s="11">
        <f t="shared" si="791"/>
        <v>13895</v>
      </c>
      <c r="H291" s="11">
        <f t="shared" si="766"/>
        <v>1389.5</v>
      </c>
      <c r="I291" s="11">
        <f t="shared" si="792"/>
        <v>1389.5</v>
      </c>
      <c r="J291" s="11">
        <f t="shared" si="793"/>
        <v>1389.5</v>
      </c>
      <c r="K291" s="11">
        <v>0</v>
      </c>
      <c r="L291" s="11">
        <f t="shared" si="794"/>
        <v>3563.2109589041097</v>
      </c>
      <c r="M291" s="11">
        <f t="shared" si="795"/>
        <v>20100.164383561645</v>
      </c>
      <c r="N291" s="18">
        <f t="shared" si="796"/>
        <v>240425.37534246576</v>
      </c>
      <c r="O291" s="3"/>
      <c r="P291" s="10">
        <v>13490</v>
      </c>
      <c r="Q291" s="10">
        <f t="shared" si="788"/>
        <v>0.03</v>
      </c>
      <c r="R291" s="10">
        <f t="shared" si="797"/>
        <v>13894.7</v>
      </c>
      <c r="S291" s="10"/>
      <c r="T291" s="10">
        <f t="shared" si="773"/>
        <v>166740</v>
      </c>
      <c r="U291" s="10">
        <f t="shared" si="774"/>
        <v>16674</v>
      </c>
      <c r="V291" s="10">
        <f t="shared" si="775"/>
        <v>16674</v>
      </c>
      <c r="W291" s="10">
        <f t="shared" si="776"/>
        <v>16674</v>
      </c>
      <c r="X291" s="10">
        <f t="shared" si="777"/>
        <v>0</v>
      </c>
      <c r="Y291" s="10">
        <f t="shared" si="778"/>
        <v>3563.2109589041097</v>
      </c>
      <c r="Z291" s="10">
        <f t="shared" si="779"/>
        <v>20100.164383561645</v>
      </c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</row>
    <row r="292" spans="1:132" ht="24.95" customHeight="1" x14ac:dyDescent="0.25">
      <c r="A292" s="6" t="s">
        <v>24</v>
      </c>
      <c r="B292" s="7">
        <v>2</v>
      </c>
      <c r="C292" s="8" t="s">
        <v>261</v>
      </c>
      <c r="D292" s="29" t="s">
        <v>273</v>
      </c>
      <c r="E292" s="5">
        <v>1</v>
      </c>
      <c r="F292" s="11">
        <f t="shared" si="790"/>
        <v>421.2854794520548</v>
      </c>
      <c r="G292" s="11">
        <f t="shared" si="791"/>
        <v>9857</v>
      </c>
      <c r="H292" s="11">
        <f t="shared" si="766"/>
        <v>985.7</v>
      </c>
      <c r="I292" s="11">
        <f t="shared" si="792"/>
        <v>985.7</v>
      </c>
      <c r="J292" s="11">
        <f t="shared" si="793"/>
        <v>985.7</v>
      </c>
      <c r="K292" s="11">
        <v>0</v>
      </c>
      <c r="L292" s="11">
        <f t="shared" si="794"/>
        <v>2527.712876712329</v>
      </c>
      <c r="M292" s="11">
        <f t="shared" si="795"/>
        <v>14258.893150684933</v>
      </c>
      <c r="N292" s="18">
        <f t="shared" si="796"/>
        <v>170555.80602739728</v>
      </c>
      <c r="O292" s="3"/>
      <c r="P292" s="10">
        <v>9569</v>
      </c>
      <c r="Q292" s="10">
        <f t="shared" si="788"/>
        <v>0.03</v>
      </c>
      <c r="R292" s="10">
        <f t="shared" si="797"/>
        <v>9856.07</v>
      </c>
      <c r="S292" s="10"/>
      <c r="T292" s="10">
        <f t="shared" si="773"/>
        <v>118284</v>
      </c>
      <c r="U292" s="10">
        <f t="shared" si="774"/>
        <v>11828.400000000001</v>
      </c>
      <c r="V292" s="10">
        <f t="shared" si="775"/>
        <v>11828.400000000001</v>
      </c>
      <c r="W292" s="10">
        <f t="shared" si="776"/>
        <v>11828.400000000001</v>
      </c>
      <c r="X292" s="10">
        <f t="shared" si="777"/>
        <v>0</v>
      </c>
      <c r="Y292" s="10">
        <f t="shared" si="778"/>
        <v>2527.712876712329</v>
      </c>
      <c r="Z292" s="10">
        <f t="shared" si="779"/>
        <v>14258.893150684933</v>
      </c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</row>
    <row r="293" spans="1:132" ht="24.95" customHeight="1" x14ac:dyDescent="0.25">
      <c r="A293" s="6" t="s">
        <v>24</v>
      </c>
      <c r="B293" s="7">
        <v>2</v>
      </c>
      <c r="C293" s="8" t="s">
        <v>261</v>
      </c>
      <c r="D293" s="29" t="s">
        <v>274</v>
      </c>
      <c r="E293" s="5">
        <v>1</v>
      </c>
      <c r="F293" s="11">
        <f t="shared" si="790"/>
        <v>425.8158904109589</v>
      </c>
      <c r="G293" s="11">
        <f t="shared" si="791"/>
        <v>9963</v>
      </c>
      <c r="H293" s="11">
        <f t="shared" si="766"/>
        <v>996.30000000000007</v>
      </c>
      <c r="I293" s="11">
        <f t="shared" si="792"/>
        <v>996.30000000000007</v>
      </c>
      <c r="J293" s="11">
        <f t="shared" si="793"/>
        <v>996.30000000000007</v>
      </c>
      <c r="K293" s="11">
        <v>0</v>
      </c>
      <c r="L293" s="11">
        <f t="shared" si="794"/>
        <v>2554.8953424657529</v>
      </c>
      <c r="M293" s="11">
        <f t="shared" si="795"/>
        <v>14412.2301369863</v>
      </c>
      <c r="N293" s="18">
        <f t="shared" si="796"/>
        <v>172389.92547945204</v>
      </c>
      <c r="O293" s="3"/>
      <c r="P293" s="10">
        <v>9672</v>
      </c>
      <c r="Q293" s="10">
        <f t="shared" si="788"/>
        <v>0.03</v>
      </c>
      <c r="R293" s="10">
        <f t="shared" si="797"/>
        <v>9962.16</v>
      </c>
      <c r="S293" s="10"/>
      <c r="T293" s="10">
        <f t="shared" si="773"/>
        <v>119556</v>
      </c>
      <c r="U293" s="10">
        <f t="shared" si="774"/>
        <v>11955.6</v>
      </c>
      <c r="V293" s="10">
        <f t="shared" si="775"/>
        <v>11955.6</v>
      </c>
      <c r="W293" s="10">
        <f t="shared" si="776"/>
        <v>11955.6</v>
      </c>
      <c r="X293" s="10">
        <f t="shared" si="777"/>
        <v>0</v>
      </c>
      <c r="Y293" s="10">
        <f t="shared" si="778"/>
        <v>2554.8953424657529</v>
      </c>
      <c r="Z293" s="10">
        <f t="shared" si="779"/>
        <v>14412.2301369863</v>
      </c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</row>
    <row r="294" spans="1:132" ht="24.95" customHeight="1" x14ac:dyDescent="0.25">
      <c r="A294" s="6" t="s">
        <v>24</v>
      </c>
      <c r="B294" s="7">
        <v>2</v>
      </c>
      <c r="C294" s="8" t="s">
        <v>261</v>
      </c>
      <c r="D294" s="29" t="s">
        <v>286</v>
      </c>
      <c r="E294" s="5">
        <v>1</v>
      </c>
      <c r="F294" s="11">
        <f t="shared" si="790"/>
        <v>380.38356164383561</v>
      </c>
      <c r="G294" s="11">
        <f t="shared" si="791"/>
        <v>8900</v>
      </c>
      <c r="H294" s="11">
        <f t="shared" si="766"/>
        <v>890</v>
      </c>
      <c r="I294" s="11">
        <f t="shared" si="792"/>
        <v>890</v>
      </c>
      <c r="J294" s="11">
        <f t="shared" si="793"/>
        <v>890</v>
      </c>
      <c r="K294" s="11">
        <v>0</v>
      </c>
      <c r="L294" s="11">
        <f t="shared" si="794"/>
        <v>2282.3013698630134</v>
      </c>
      <c r="M294" s="11">
        <f t="shared" si="795"/>
        <v>12874.520547945205</v>
      </c>
      <c r="N294" s="18">
        <f t="shared" si="796"/>
        <v>153996.82191780821</v>
      </c>
      <c r="O294" s="3"/>
      <c r="P294" s="10">
        <v>8640</v>
      </c>
      <c r="Q294" s="10">
        <f t="shared" si="788"/>
        <v>0.03</v>
      </c>
      <c r="R294" s="10">
        <f t="shared" si="797"/>
        <v>8899.2000000000007</v>
      </c>
      <c r="S294" s="10"/>
      <c r="T294" s="10">
        <f t="shared" si="773"/>
        <v>106800</v>
      </c>
      <c r="U294" s="10">
        <f t="shared" si="774"/>
        <v>10680</v>
      </c>
      <c r="V294" s="10">
        <f t="shared" si="775"/>
        <v>10680</v>
      </c>
      <c r="W294" s="10">
        <f t="shared" si="776"/>
        <v>10680</v>
      </c>
      <c r="X294" s="10">
        <f t="shared" si="777"/>
        <v>0</v>
      </c>
      <c r="Y294" s="10">
        <f t="shared" si="778"/>
        <v>2282.3013698630134</v>
      </c>
      <c r="Z294" s="10">
        <f t="shared" si="779"/>
        <v>12874.520547945205</v>
      </c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</row>
    <row r="295" spans="1:132" ht="24.95" customHeight="1" x14ac:dyDescent="0.25">
      <c r="A295" s="6" t="s">
        <v>24</v>
      </c>
      <c r="B295" s="7">
        <v>2</v>
      </c>
      <c r="C295" s="8" t="s">
        <v>261</v>
      </c>
      <c r="D295" s="29" t="s">
        <v>287</v>
      </c>
      <c r="E295" s="5">
        <v>10</v>
      </c>
      <c r="F295" s="11">
        <f t="shared" si="790"/>
        <v>333.58356164383559</v>
      </c>
      <c r="G295" s="11">
        <f t="shared" si="791"/>
        <v>7805</v>
      </c>
      <c r="H295" s="11">
        <f t="shared" si="766"/>
        <v>780.5</v>
      </c>
      <c r="I295" s="11">
        <f t="shared" si="792"/>
        <v>780.5</v>
      </c>
      <c r="J295" s="11">
        <f t="shared" si="793"/>
        <v>780.5</v>
      </c>
      <c r="K295" s="11">
        <v>0</v>
      </c>
      <c r="L295" s="11">
        <f t="shared" si="794"/>
        <v>2001.5013698630135</v>
      </c>
      <c r="M295" s="11">
        <f t="shared" si="795"/>
        <v>11290.520547945205</v>
      </c>
      <c r="N295" s="18">
        <f t="shared" si="796"/>
        <v>1350500.2191780822</v>
      </c>
      <c r="O295" s="3"/>
      <c r="P295" s="10">
        <v>7577</v>
      </c>
      <c r="Q295" s="10">
        <f t="shared" si="788"/>
        <v>0.03</v>
      </c>
      <c r="R295" s="10">
        <f t="shared" si="797"/>
        <v>7804.31</v>
      </c>
      <c r="S295" s="10"/>
      <c r="T295" s="10">
        <f t="shared" si="773"/>
        <v>936600</v>
      </c>
      <c r="U295" s="10">
        <f t="shared" si="774"/>
        <v>93660</v>
      </c>
      <c r="V295" s="10">
        <f t="shared" si="775"/>
        <v>93660</v>
      </c>
      <c r="W295" s="10">
        <f t="shared" si="776"/>
        <v>93660</v>
      </c>
      <c r="X295" s="10">
        <f t="shared" si="777"/>
        <v>0</v>
      </c>
      <c r="Y295" s="10">
        <f t="shared" si="778"/>
        <v>20015.013698630133</v>
      </c>
      <c r="Z295" s="10">
        <f t="shared" si="779"/>
        <v>112905.20547945205</v>
      </c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</row>
    <row r="296" spans="1:132" ht="24.95" customHeight="1" x14ac:dyDescent="0.25">
      <c r="A296" s="6" t="s">
        <v>24</v>
      </c>
      <c r="B296" s="7">
        <v>2</v>
      </c>
      <c r="C296" s="8" t="s">
        <v>261</v>
      </c>
      <c r="D296" s="29" t="s">
        <v>115</v>
      </c>
      <c r="E296" s="5">
        <v>1</v>
      </c>
      <c r="F296" s="11">
        <f t="shared" si="790"/>
        <v>323.32602739726025</v>
      </c>
      <c r="G296" s="11">
        <f t="shared" si="791"/>
        <v>7565</v>
      </c>
      <c r="H296" s="11">
        <f t="shared" si="766"/>
        <v>756.5</v>
      </c>
      <c r="I296" s="11">
        <f t="shared" si="792"/>
        <v>756.5</v>
      </c>
      <c r="J296" s="11">
        <f t="shared" si="793"/>
        <v>756.5</v>
      </c>
      <c r="K296" s="11">
        <v>0</v>
      </c>
      <c r="L296" s="11">
        <f t="shared" si="794"/>
        <v>1939.9561643835614</v>
      </c>
      <c r="M296" s="11">
        <f t="shared" si="795"/>
        <v>10943.342465753423</v>
      </c>
      <c r="N296" s="18">
        <f t="shared" si="796"/>
        <v>130897.29863013698</v>
      </c>
      <c r="O296" s="3"/>
      <c r="P296" s="10">
        <v>7344</v>
      </c>
      <c r="Q296" s="10">
        <f t="shared" si="788"/>
        <v>0.03</v>
      </c>
      <c r="R296" s="10">
        <f t="shared" si="797"/>
        <v>7564.32</v>
      </c>
      <c r="S296" s="10"/>
      <c r="T296" s="10">
        <f t="shared" si="773"/>
        <v>90780</v>
      </c>
      <c r="U296" s="10">
        <f t="shared" si="774"/>
        <v>9078</v>
      </c>
      <c r="V296" s="10">
        <f t="shared" si="775"/>
        <v>9078</v>
      </c>
      <c r="W296" s="10">
        <f t="shared" si="776"/>
        <v>9078</v>
      </c>
      <c r="X296" s="10">
        <f t="shared" si="777"/>
        <v>0</v>
      </c>
      <c r="Y296" s="10">
        <f t="shared" si="778"/>
        <v>1939.9561643835614</v>
      </c>
      <c r="Z296" s="10">
        <f t="shared" si="779"/>
        <v>10943.342465753423</v>
      </c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</row>
    <row r="297" spans="1:132" ht="24.95" customHeight="1" x14ac:dyDescent="0.25">
      <c r="A297" s="6" t="s">
        <v>24</v>
      </c>
      <c r="B297" s="7">
        <v>2</v>
      </c>
      <c r="C297" s="8" t="s">
        <v>261</v>
      </c>
      <c r="D297" s="29" t="s">
        <v>275</v>
      </c>
      <c r="E297" s="5">
        <v>1</v>
      </c>
      <c r="F297" s="11">
        <f t="shared" si="790"/>
        <v>549.33369863013695</v>
      </c>
      <c r="G297" s="11">
        <f t="shared" si="791"/>
        <v>12853</v>
      </c>
      <c r="H297" s="11">
        <f t="shared" si="766"/>
        <v>1285.3000000000002</v>
      </c>
      <c r="I297" s="11">
        <f t="shared" si="792"/>
        <v>1285.3000000000002</v>
      </c>
      <c r="J297" s="11">
        <f t="shared" si="793"/>
        <v>1285.3000000000002</v>
      </c>
      <c r="K297" s="11">
        <v>0</v>
      </c>
      <c r="L297" s="11">
        <f t="shared" si="794"/>
        <v>3296.0021917808217</v>
      </c>
      <c r="M297" s="11">
        <f t="shared" si="795"/>
        <v>18592.832876712324</v>
      </c>
      <c r="N297" s="18">
        <f t="shared" si="796"/>
        <v>222395.63506849314</v>
      </c>
      <c r="O297" s="3"/>
      <c r="P297" s="10">
        <v>12478</v>
      </c>
      <c r="Q297" s="10">
        <f t="shared" si="788"/>
        <v>0.03</v>
      </c>
      <c r="R297" s="10">
        <f t="shared" si="797"/>
        <v>12852.34</v>
      </c>
      <c r="S297" s="10"/>
      <c r="T297" s="10">
        <f t="shared" si="773"/>
        <v>154236</v>
      </c>
      <c r="U297" s="10">
        <f t="shared" si="774"/>
        <v>15423.600000000002</v>
      </c>
      <c r="V297" s="10">
        <f t="shared" si="775"/>
        <v>15423.600000000002</v>
      </c>
      <c r="W297" s="10">
        <f t="shared" si="776"/>
        <v>15423.600000000002</v>
      </c>
      <c r="X297" s="10">
        <f t="shared" si="777"/>
        <v>0</v>
      </c>
      <c r="Y297" s="10">
        <f t="shared" si="778"/>
        <v>3296.0021917808217</v>
      </c>
      <c r="Z297" s="10">
        <f t="shared" si="779"/>
        <v>18592.832876712324</v>
      </c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</row>
    <row r="298" spans="1:132" ht="24.95" customHeight="1" x14ac:dyDescent="0.25">
      <c r="A298" s="6" t="s">
        <v>24</v>
      </c>
      <c r="B298" s="7">
        <v>2</v>
      </c>
      <c r="C298" s="8" t="s">
        <v>261</v>
      </c>
      <c r="D298" s="29" t="s">
        <v>276</v>
      </c>
      <c r="E298" s="5">
        <v>1</v>
      </c>
      <c r="F298" s="273">
        <f t="shared" si="790"/>
        <v>278.91945205479453</v>
      </c>
      <c r="G298" s="11">
        <f t="shared" si="791"/>
        <v>6526</v>
      </c>
      <c r="H298" s="11">
        <f t="shared" si="766"/>
        <v>652.6</v>
      </c>
      <c r="I298" s="11">
        <f t="shared" si="792"/>
        <v>652.6</v>
      </c>
      <c r="J298" s="11">
        <f t="shared" si="793"/>
        <v>652.6</v>
      </c>
      <c r="K298" s="11">
        <v>0</v>
      </c>
      <c r="L298" s="11">
        <f t="shared" si="794"/>
        <v>1673.516712328767</v>
      </c>
      <c r="M298" s="11">
        <f t="shared" si="795"/>
        <v>9440.3506849315072</v>
      </c>
      <c r="N298" s="18">
        <f t="shared" si="796"/>
        <v>112919.46739726028</v>
      </c>
      <c r="O298" s="3"/>
      <c r="P298" s="10">
        <v>6335</v>
      </c>
      <c r="Q298" s="10">
        <f t="shared" si="788"/>
        <v>0.03</v>
      </c>
      <c r="R298" s="10">
        <f t="shared" si="797"/>
        <v>6525.05</v>
      </c>
      <c r="S298" s="10"/>
      <c r="T298" s="10">
        <f t="shared" si="773"/>
        <v>78312</v>
      </c>
      <c r="U298" s="10">
        <f t="shared" si="774"/>
        <v>7831.2000000000007</v>
      </c>
      <c r="V298" s="10">
        <f t="shared" si="775"/>
        <v>7831.2000000000007</v>
      </c>
      <c r="W298" s="10">
        <f t="shared" si="776"/>
        <v>7831.2000000000007</v>
      </c>
      <c r="X298" s="10">
        <f t="shared" si="777"/>
        <v>0</v>
      </c>
      <c r="Y298" s="10">
        <f t="shared" si="778"/>
        <v>1673.516712328767</v>
      </c>
      <c r="Z298" s="10">
        <f t="shared" si="779"/>
        <v>9440.3506849315072</v>
      </c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</row>
    <row r="299" spans="1:132" ht="24.95" customHeight="1" x14ac:dyDescent="0.25">
      <c r="A299" s="6" t="s">
        <v>24</v>
      </c>
      <c r="B299" s="7">
        <v>2</v>
      </c>
      <c r="C299" s="8" t="s">
        <v>261</v>
      </c>
      <c r="D299" s="29" t="s">
        <v>277</v>
      </c>
      <c r="E299" s="5">
        <v>2</v>
      </c>
      <c r="F299" s="273">
        <f t="shared" si="790"/>
        <v>278.91945205479453</v>
      </c>
      <c r="G299" s="11">
        <f t="shared" si="791"/>
        <v>6526</v>
      </c>
      <c r="H299" s="11">
        <f t="shared" si="766"/>
        <v>652.6</v>
      </c>
      <c r="I299" s="11">
        <f t="shared" si="792"/>
        <v>652.6</v>
      </c>
      <c r="J299" s="11">
        <f t="shared" si="793"/>
        <v>652.6</v>
      </c>
      <c r="K299" s="11">
        <v>0</v>
      </c>
      <c r="L299" s="11">
        <f t="shared" si="794"/>
        <v>1673.516712328767</v>
      </c>
      <c r="M299" s="11">
        <f t="shared" si="795"/>
        <v>9440.3506849315072</v>
      </c>
      <c r="N299" s="18">
        <f t="shared" si="796"/>
        <v>225838.93479452055</v>
      </c>
      <c r="O299" s="3"/>
      <c r="P299" s="10">
        <v>6335</v>
      </c>
      <c r="Q299" s="10">
        <f t="shared" si="788"/>
        <v>0.03</v>
      </c>
      <c r="R299" s="10">
        <f t="shared" si="797"/>
        <v>6525.05</v>
      </c>
      <c r="S299" s="10"/>
      <c r="T299" s="10">
        <f t="shared" si="773"/>
        <v>156624</v>
      </c>
      <c r="U299" s="10">
        <f t="shared" si="774"/>
        <v>15662.400000000001</v>
      </c>
      <c r="V299" s="10">
        <f t="shared" si="775"/>
        <v>15662.400000000001</v>
      </c>
      <c r="W299" s="10">
        <f t="shared" si="776"/>
        <v>15662.400000000001</v>
      </c>
      <c r="X299" s="10">
        <f t="shared" si="777"/>
        <v>0</v>
      </c>
      <c r="Y299" s="10">
        <f t="shared" si="778"/>
        <v>3347.0334246575339</v>
      </c>
      <c r="Z299" s="10">
        <f t="shared" si="779"/>
        <v>18880.701369863014</v>
      </c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</row>
    <row r="300" spans="1:132" ht="24.95" customHeight="1" x14ac:dyDescent="0.25">
      <c r="A300" s="6" t="s">
        <v>24</v>
      </c>
      <c r="B300" s="7">
        <v>2</v>
      </c>
      <c r="C300" s="8" t="s">
        <v>261</v>
      </c>
      <c r="D300" s="29" t="s">
        <v>160</v>
      </c>
      <c r="E300" s="5">
        <v>2</v>
      </c>
      <c r="F300" s="273">
        <f t="shared" si="790"/>
        <v>278.91945205479453</v>
      </c>
      <c r="G300" s="11">
        <f t="shared" si="791"/>
        <v>6526</v>
      </c>
      <c r="H300" s="11">
        <f t="shared" si="766"/>
        <v>652.6</v>
      </c>
      <c r="I300" s="11">
        <f t="shared" si="792"/>
        <v>652.6</v>
      </c>
      <c r="J300" s="11">
        <f t="shared" si="793"/>
        <v>652.6</v>
      </c>
      <c r="K300" s="11">
        <v>0</v>
      </c>
      <c r="L300" s="11">
        <f t="shared" si="794"/>
        <v>1673.516712328767</v>
      </c>
      <c r="M300" s="11">
        <f t="shared" si="795"/>
        <v>9440.3506849315072</v>
      </c>
      <c r="N300" s="18">
        <f t="shared" si="796"/>
        <v>225838.93479452055</v>
      </c>
      <c r="O300" s="3"/>
      <c r="P300" s="10">
        <v>6335</v>
      </c>
      <c r="Q300" s="10">
        <f t="shared" si="788"/>
        <v>0.03</v>
      </c>
      <c r="R300" s="10">
        <f t="shared" si="797"/>
        <v>6525.05</v>
      </c>
      <c r="S300" s="10"/>
      <c r="T300" s="10">
        <f t="shared" si="773"/>
        <v>156624</v>
      </c>
      <c r="U300" s="10">
        <f t="shared" si="774"/>
        <v>15662.400000000001</v>
      </c>
      <c r="V300" s="10">
        <f t="shared" si="775"/>
        <v>15662.400000000001</v>
      </c>
      <c r="W300" s="10">
        <f t="shared" si="776"/>
        <v>15662.400000000001</v>
      </c>
      <c r="X300" s="10">
        <f t="shared" si="777"/>
        <v>0</v>
      </c>
      <c r="Y300" s="10">
        <f t="shared" si="778"/>
        <v>3347.0334246575339</v>
      </c>
      <c r="Z300" s="10">
        <f t="shared" si="779"/>
        <v>18880.701369863014</v>
      </c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</row>
    <row r="301" spans="1:132" ht="24.95" customHeight="1" x14ac:dyDescent="0.25">
      <c r="A301" s="6" t="s">
        <v>24</v>
      </c>
      <c r="B301" s="7">
        <v>2</v>
      </c>
      <c r="C301" s="8" t="s">
        <v>261</v>
      </c>
      <c r="D301" s="29" t="s">
        <v>278</v>
      </c>
      <c r="E301" s="5">
        <v>6</v>
      </c>
      <c r="F301" s="11">
        <f t="shared" si="790"/>
        <v>291.69863013698631</v>
      </c>
      <c r="G301" s="11">
        <f t="shared" si="791"/>
        <v>6825</v>
      </c>
      <c r="H301" s="11">
        <f t="shared" si="766"/>
        <v>682.5</v>
      </c>
      <c r="I301" s="11">
        <f t="shared" si="792"/>
        <v>682.5</v>
      </c>
      <c r="J301" s="11">
        <f t="shared" si="793"/>
        <v>682.5</v>
      </c>
      <c r="K301" s="11">
        <v>0</v>
      </c>
      <c r="L301" s="11">
        <f t="shared" si="794"/>
        <v>1750.191780821918</v>
      </c>
      <c r="M301" s="11">
        <f t="shared" si="795"/>
        <v>9872.8767123287671</v>
      </c>
      <c r="N301" s="18">
        <f t="shared" si="796"/>
        <v>708558.41095890407</v>
      </c>
      <c r="O301" s="3"/>
      <c r="P301" s="10">
        <v>6626</v>
      </c>
      <c r="Q301" s="10">
        <f t="shared" si="788"/>
        <v>0.03</v>
      </c>
      <c r="R301" s="10">
        <f t="shared" si="797"/>
        <v>6824.78</v>
      </c>
      <c r="S301" s="10"/>
      <c r="T301" s="10">
        <f t="shared" si="773"/>
        <v>491400</v>
      </c>
      <c r="U301" s="10">
        <f t="shared" si="774"/>
        <v>49140</v>
      </c>
      <c r="V301" s="10">
        <f t="shared" si="775"/>
        <v>49140</v>
      </c>
      <c r="W301" s="10">
        <f t="shared" si="776"/>
        <v>49140</v>
      </c>
      <c r="X301" s="10">
        <f t="shared" si="777"/>
        <v>0</v>
      </c>
      <c r="Y301" s="10">
        <f t="shared" si="778"/>
        <v>10501.150684931508</v>
      </c>
      <c r="Z301" s="10">
        <f t="shared" si="779"/>
        <v>59237.260273972599</v>
      </c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</row>
    <row r="302" spans="1:132" ht="24.95" customHeight="1" x14ac:dyDescent="0.25">
      <c r="A302" s="6" t="s">
        <v>24</v>
      </c>
      <c r="B302" s="7">
        <v>2</v>
      </c>
      <c r="C302" s="8" t="s">
        <v>261</v>
      </c>
      <c r="D302" s="29" t="s">
        <v>279</v>
      </c>
      <c r="E302" s="5">
        <v>1</v>
      </c>
      <c r="F302" s="11">
        <f t="shared" si="790"/>
        <v>561.98465753424659</v>
      </c>
      <c r="G302" s="11">
        <f t="shared" si="791"/>
        <v>13149</v>
      </c>
      <c r="H302" s="11">
        <f t="shared" si="766"/>
        <v>1314.9</v>
      </c>
      <c r="I302" s="11">
        <f t="shared" si="792"/>
        <v>1314.9</v>
      </c>
      <c r="J302" s="11">
        <f t="shared" si="793"/>
        <v>1314.9</v>
      </c>
      <c r="K302" s="11">
        <v>0</v>
      </c>
      <c r="L302" s="11">
        <f t="shared" si="794"/>
        <v>3371.9079452054798</v>
      </c>
      <c r="M302" s="11">
        <f t="shared" si="795"/>
        <v>19021.019178082192</v>
      </c>
      <c r="N302" s="18">
        <f t="shared" si="796"/>
        <v>227517.32712328772</v>
      </c>
      <c r="O302" s="3"/>
      <c r="P302" s="10">
        <v>12766</v>
      </c>
      <c r="Q302" s="10">
        <f t="shared" si="788"/>
        <v>0.03</v>
      </c>
      <c r="R302" s="10">
        <f t="shared" si="797"/>
        <v>13148.98</v>
      </c>
      <c r="S302" s="10"/>
      <c r="T302" s="10">
        <f t="shared" si="773"/>
        <v>157788</v>
      </c>
      <c r="U302" s="10">
        <f t="shared" si="774"/>
        <v>15778.800000000001</v>
      </c>
      <c r="V302" s="10">
        <f t="shared" si="775"/>
        <v>15778.800000000001</v>
      </c>
      <c r="W302" s="10">
        <f t="shared" si="776"/>
        <v>15778.800000000001</v>
      </c>
      <c r="X302" s="10">
        <f t="shared" si="777"/>
        <v>0</v>
      </c>
      <c r="Y302" s="10">
        <f t="shared" si="778"/>
        <v>3371.9079452054798</v>
      </c>
      <c r="Z302" s="10">
        <f t="shared" si="779"/>
        <v>19021.019178082192</v>
      </c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</row>
    <row r="303" spans="1:132" ht="24.95" customHeight="1" x14ac:dyDescent="0.25">
      <c r="A303" s="6" t="s">
        <v>24</v>
      </c>
      <c r="B303" s="7">
        <v>2</v>
      </c>
      <c r="C303" s="8" t="s">
        <v>261</v>
      </c>
      <c r="D303" s="29" t="s">
        <v>280</v>
      </c>
      <c r="E303" s="5">
        <v>2</v>
      </c>
      <c r="F303" s="11">
        <f t="shared" si="790"/>
        <v>446.92931506849317</v>
      </c>
      <c r="G303" s="11">
        <f t="shared" si="791"/>
        <v>10457</v>
      </c>
      <c r="H303" s="11">
        <f t="shared" si="766"/>
        <v>1045.7</v>
      </c>
      <c r="I303" s="11">
        <f t="shared" si="792"/>
        <v>1045.7</v>
      </c>
      <c r="J303" s="11">
        <f t="shared" si="793"/>
        <v>1045.7</v>
      </c>
      <c r="K303" s="11">
        <v>0</v>
      </c>
      <c r="L303" s="11">
        <f t="shared" si="794"/>
        <v>2681.5758904109589</v>
      </c>
      <c r="M303" s="11">
        <f t="shared" si="795"/>
        <v>15126.838356164386</v>
      </c>
      <c r="N303" s="18">
        <f t="shared" si="796"/>
        <v>361875.22849315067</v>
      </c>
      <c r="O303" s="3"/>
      <c r="P303" s="10">
        <v>10152</v>
      </c>
      <c r="Q303" s="10">
        <f t="shared" si="788"/>
        <v>0.03</v>
      </c>
      <c r="R303" s="10">
        <f t="shared" si="797"/>
        <v>10456.56</v>
      </c>
      <c r="S303" s="10"/>
      <c r="T303" s="10">
        <f t="shared" si="773"/>
        <v>250968</v>
      </c>
      <c r="U303" s="10">
        <f t="shared" si="774"/>
        <v>25096.800000000003</v>
      </c>
      <c r="V303" s="10">
        <f t="shared" si="775"/>
        <v>25096.800000000003</v>
      </c>
      <c r="W303" s="10">
        <f t="shared" si="776"/>
        <v>25096.800000000003</v>
      </c>
      <c r="X303" s="10">
        <f t="shared" si="777"/>
        <v>0</v>
      </c>
      <c r="Y303" s="10">
        <f t="shared" si="778"/>
        <v>5363.1517808219178</v>
      </c>
      <c r="Z303" s="10">
        <f t="shared" si="779"/>
        <v>30253.676712328772</v>
      </c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</row>
    <row r="304" spans="1:132" ht="24.95" customHeight="1" x14ac:dyDescent="0.25">
      <c r="A304" s="6" t="s">
        <v>24</v>
      </c>
      <c r="B304" s="7">
        <v>2</v>
      </c>
      <c r="C304" s="8" t="s">
        <v>261</v>
      </c>
      <c r="D304" s="29" t="s">
        <v>281</v>
      </c>
      <c r="E304" s="5">
        <v>4</v>
      </c>
      <c r="F304" s="11">
        <f t="shared" si="790"/>
        <v>363.71506849315068</v>
      </c>
      <c r="G304" s="11">
        <f t="shared" si="791"/>
        <v>8510</v>
      </c>
      <c r="H304" s="11">
        <f t="shared" si="766"/>
        <v>851</v>
      </c>
      <c r="I304" s="11">
        <f t="shared" si="792"/>
        <v>851</v>
      </c>
      <c r="J304" s="11">
        <f t="shared" si="793"/>
        <v>851</v>
      </c>
      <c r="K304" s="11">
        <v>0</v>
      </c>
      <c r="L304" s="11">
        <f t="shared" si="794"/>
        <v>2182.290410958904</v>
      </c>
      <c r="M304" s="11">
        <f t="shared" si="795"/>
        <v>12310.35616438356</v>
      </c>
      <c r="N304" s="18">
        <f t="shared" si="796"/>
        <v>588994.58630136983</v>
      </c>
      <c r="O304" s="3"/>
      <c r="P304" s="10">
        <v>8262</v>
      </c>
      <c r="Q304" s="10">
        <f t="shared" si="788"/>
        <v>0.03</v>
      </c>
      <c r="R304" s="10">
        <f t="shared" si="797"/>
        <v>8509.86</v>
      </c>
      <c r="S304" s="10"/>
      <c r="T304" s="10">
        <f t="shared" si="773"/>
        <v>408480</v>
      </c>
      <c r="U304" s="10">
        <f t="shared" si="774"/>
        <v>40848</v>
      </c>
      <c r="V304" s="10">
        <f t="shared" si="775"/>
        <v>40848</v>
      </c>
      <c r="W304" s="10">
        <f t="shared" si="776"/>
        <v>40848</v>
      </c>
      <c r="X304" s="10">
        <f t="shared" si="777"/>
        <v>0</v>
      </c>
      <c r="Y304" s="10">
        <f t="shared" si="778"/>
        <v>8729.1616438356159</v>
      </c>
      <c r="Z304" s="10">
        <f t="shared" si="779"/>
        <v>49241.42465753424</v>
      </c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</row>
    <row r="305" spans="1:132" ht="24.95" customHeight="1" x14ac:dyDescent="0.25">
      <c r="A305" s="6" t="s">
        <v>24</v>
      </c>
      <c r="B305" s="7">
        <v>2</v>
      </c>
      <c r="C305" s="8" t="s">
        <v>261</v>
      </c>
      <c r="D305" s="29" t="s">
        <v>282</v>
      </c>
      <c r="E305" s="5">
        <v>3</v>
      </c>
      <c r="F305" s="11">
        <f t="shared" si="790"/>
        <v>333.07068493150678</v>
      </c>
      <c r="G305" s="11">
        <f t="shared" si="791"/>
        <v>7793</v>
      </c>
      <c r="H305" s="11">
        <f t="shared" si="766"/>
        <v>779.30000000000007</v>
      </c>
      <c r="I305" s="11">
        <f t="shared" si="792"/>
        <v>779.30000000000007</v>
      </c>
      <c r="J305" s="11">
        <f t="shared" si="793"/>
        <v>779.30000000000007</v>
      </c>
      <c r="K305" s="11">
        <v>0</v>
      </c>
      <c r="L305" s="11">
        <f t="shared" si="794"/>
        <v>1998.4241095890407</v>
      </c>
      <c r="M305" s="11">
        <f t="shared" si="795"/>
        <v>11273.161643835614</v>
      </c>
      <c r="N305" s="18">
        <f t="shared" si="796"/>
        <v>404527.15726027393</v>
      </c>
      <c r="O305" s="3"/>
      <c r="P305" s="10">
        <v>7566</v>
      </c>
      <c r="Q305" s="10">
        <f t="shared" si="788"/>
        <v>0.03</v>
      </c>
      <c r="R305" s="10">
        <f t="shared" si="797"/>
        <v>7792.98</v>
      </c>
      <c r="S305" s="10"/>
      <c r="T305" s="10">
        <f t="shared" si="773"/>
        <v>280548</v>
      </c>
      <c r="U305" s="10">
        <f t="shared" si="774"/>
        <v>28054.800000000003</v>
      </c>
      <c r="V305" s="10">
        <f t="shared" si="775"/>
        <v>28054.800000000003</v>
      </c>
      <c r="W305" s="10">
        <f t="shared" si="776"/>
        <v>28054.800000000003</v>
      </c>
      <c r="X305" s="10">
        <f t="shared" si="777"/>
        <v>0</v>
      </c>
      <c r="Y305" s="10">
        <f t="shared" si="778"/>
        <v>5995.2723287671215</v>
      </c>
      <c r="Z305" s="10">
        <f t="shared" si="779"/>
        <v>33819.484931506842</v>
      </c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</row>
    <row r="306" spans="1:132" ht="24.95" customHeight="1" x14ac:dyDescent="0.25">
      <c r="A306" s="6" t="s">
        <v>24</v>
      </c>
      <c r="B306" s="7">
        <v>2</v>
      </c>
      <c r="C306" s="8" t="s">
        <v>261</v>
      </c>
      <c r="D306" s="29" t="s">
        <v>283</v>
      </c>
      <c r="E306" s="5">
        <v>9</v>
      </c>
      <c r="F306" s="11">
        <f t="shared" si="790"/>
        <v>288.40767123287668</v>
      </c>
      <c r="G306" s="11">
        <f t="shared" si="791"/>
        <v>6748</v>
      </c>
      <c r="H306" s="11">
        <f t="shared" si="766"/>
        <v>674.80000000000007</v>
      </c>
      <c r="I306" s="11">
        <f t="shared" si="792"/>
        <v>674.80000000000007</v>
      </c>
      <c r="J306" s="11">
        <f t="shared" si="793"/>
        <v>674.80000000000007</v>
      </c>
      <c r="K306" s="11">
        <v>0</v>
      </c>
      <c r="L306" s="11">
        <f t="shared" si="794"/>
        <v>1730.4460273972602</v>
      </c>
      <c r="M306" s="11">
        <f t="shared" si="795"/>
        <v>9761.4904109589042</v>
      </c>
      <c r="N306" s="18">
        <f t="shared" si="796"/>
        <v>1050846.6279452054</v>
      </c>
      <c r="O306" s="3"/>
      <c r="P306" s="10">
        <v>6551</v>
      </c>
      <c r="Q306" s="10">
        <f t="shared" si="788"/>
        <v>0.03</v>
      </c>
      <c r="R306" s="10">
        <f t="shared" si="797"/>
        <v>6747.53</v>
      </c>
      <c r="S306" s="10"/>
      <c r="T306" s="10">
        <f t="shared" si="773"/>
        <v>728784</v>
      </c>
      <c r="U306" s="10">
        <f t="shared" si="774"/>
        <v>72878.400000000009</v>
      </c>
      <c r="V306" s="10">
        <f t="shared" si="775"/>
        <v>72878.400000000009</v>
      </c>
      <c r="W306" s="10">
        <f t="shared" si="776"/>
        <v>72878.400000000009</v>
      </c>
      <c r="X306" s="10">
        <f t="shared" si="777"/>
        <v>0</v>
      </c>
      <c r="Y306" s="10">
        <f t="shared" si="778"/>
        <v>15574.014246575342</v>
      </c>
      <c r="Z306" s="10">
        <f t="shared" si="779"/>
        <v>87853.413698630146</v>
      </c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</row>
    <row r="307" spans="1:132" ht="24.95" customHeight="1" x14ac:dyDescent="0.25">
      <c r="A307" s="6" t="s">
        <v>24</v>
      </c>
      <c r="B307" s="7">
        <v>2</v>
      </c>
      <c r="C307" s="8" t="s">
        <v>261</v>
      </c>
      <c r="D307" s="29" t="s">
        <v>284</v>
      </c>
      <c r="E307" s="5">
        <v>1</v>
      </c>
      <c r="F307" s="11">
        <f t="shared" si="790"/>
        <v>461.20438356164385</v>
      </c>
      <c r="G307" s="11">
        <f t="shared" si="791"/>
        <v>10791</v>
      </c>
      <c r="H307" s="11">
        <f t="shared" si="766"/>
        <v>1079.1000000000001</v>
      </c>
      <c r="I307" s="11">
        <f t="shared" si="792"/>
        <v>1079.1000000000001</v>
      </c>
      <c r="J307" s="11">
        <f t="shared" si="793"/>
        <v>1079.1000000000001</v>
      </c>
      <c r="K307" s="11">
        <v>0</v>
      </c>
      <c r="L307" s="11">
        <f t="shared" si="794"/>
        <v>2767.226301369863</v>
      </c>
      <c r="M307" s="11">
        <f t="shared" si="795"/>
        <v>15609.994520547945</v>
      </c>
      <c r="N307" s="18">
        <f t="shared" si="796"/>
        <v>186716.82082191782</v>
      </c>
      <c r="O307" s="3"/>
      <c r="P307" s="10">
        <v>10476</v>
      </c>
      <c r="Q307" s="10">
        <f t="shared" si="788"/>
        <v>0.03</v>
      </c>
      <c r="R307" s="10">
        <f t="shared" si="797"/>
        <v>10790.28</v>
      </c>
      <c r="S307" s="10"/>
      <c r="T307" s="10">
        <f t="shared" si="773"/>
        <v>129492</v>
      </c>
      <c r="U307" s="10">
        <f t="shared" si="774"/>
        <v>12949.2</v>
      </c>
      <c r="V307" s="10">
        <f t="shared" si="775"/>
        <v>12949.2</v>
      </c>
      <c r="W307" s="10">
        <f t="shared" si="776"/>
        <v>12949.2</v>
      </c>
      <c r="X307" s="10">
        <f t="shared" si="777"/>
        <v>0</v>
      </c>
      <c r="Y307" s="10">
        <f t="shared" si="778"/>
        <v>2767.226301369863</v>
      </c>
      <c r="Z307" s="10">
        <f t="shared" si="779"/>
        <v>15609.994520547945</v>
      </c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</row>
    <row r="308" spans="1:132" ht="24.95" customHeight="1" x14ac:dyDescent="0.25">
      <c r="A308" s="6" t="s">
        <v>24</v>
      </c>
      <c r="B308" s="7">
        <v>2</v>
      </c>
      <c r="C308" s="8" t="s">
        <v>261</v>
      </c>
      <c r="D308" s="29" t="s">
        <v>285</v>
      </c>
      <c r="E308" s="5">
        <v>1</v>
      </c>
      <c r="F308" s="11">
        <f t="shared" si="790"/>
        <v>311.44438356164386</v>
      </c>
      <c r="G308" s="11">
        <f t="shared" si="791"/>
        <v>7287</v>
      </c>
      <c r="H308" s="11">
        <f t="shared" si="766"/>
        <v>728.7</v>
      </c>
      <c r="I308" s="11">
        <f t="shared" si="792"/>
        <v>728.7</v>
      </c>
      <c r="J308" s="11">
        <f t="shared" si="793"/>
        <v>728.7</v>
      </c>
      <c r="K308" s="11">
        <v>0</v>
      </c>
      <c r="L308" s="11">
        <f t="shared" si="794"/>
        <v>1868.666301369863</v>
      </c>
      <c r="M308" s="11">
        <f t="shared" si="795"/>
        <v>10541.194520547944</v>
      </c>
      <c r="N308" s="18">
        <f t="shared" si="796"/>
        <v>126087.06082191781</v>
      </c>
      <c r="O308" s="3"/>
      <c r="P308" s="10">
        <v>7074</v>
      </c>
      <c r="Q308" s="10">
        <f t="shared" si="788"/>
        <v>0.03</v>
      </c>
      <c r="R308" s="10">
        <f t="shared" si="797"/>
        <v>7286.22</v>
      </c>
      <c r="S308" s="10"/>
      <c r="T308" s="10">
        <f t="shared" si="773"/>
        <v>87444</v>
      </c>
      <c r="U308" s="10">
        <f t="shared" si="774"/>
        <v>8744.4000000000015</v>
      </c>
      <c r="V308" s="10">
        <f t="shared" si="775"/>
        <v>8744.4000000000015</v>
      </c>
      <c r="W308" s="10">
        <f t="shared" si="776"/>
        <v>8744.4000000000015</v>
      </c>
      <c r="X308" s="10">
        <f t="shared" si="777"/>
        <v>0</v>
      </c>
      <c r="Y308" s="10">
        <f t="shared" si="778"/>
        <v>1868.666301369863</v>
      </c>
      <c r="Z308" s="10">
        <f t="shared" si="779"/>
        <v>10541.194520547944</v>
      </c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</row>
    <row r="309" spans="1:132" ht="24.95" customHeight="1" x14ac:dyDescent="0.25">
      <c r="A309" s="12"/>
      <c r="B309" s="13"/>
      <c r="C309" s="14" t="s">
        <v>288</v>
      </c>
      <c r="D309" s="30" t="s">
        <v>1498</v>
      </c>
      <c r="E309" s="30"/>
      <c r="F309" s="30"/>
      <c r="G309" s="30"/>
      <c r="H309" s="30"/>
      <c r="I309" s="30"/>
      <c r="J309" s="30"/>
      <c r="K309" s="30"/>
      <c r="L309" s="30"/>
      <c r="M309" s="30"/>
      <c r="N309" s="31"/>
      <c r="O309" s="3"/>
      <c r="P309" s="10"/>
      <c r="Q309" s="10"/>
      <c r="R309" s="10"/>
      <c r="S309" s="10"/>
      <c r="T309" s="19">
        <f t="shared" ref="T309:Z309" si="798">SUM(T282:T308)</f>
        <v>6640284</v>
      </c>
      <c r="U309" s="19">
        <f t="shared" si="798"/>
        <v>664028.40000000014</v>
      </c>
      <c r="V309" s="19">
        <f t="shared" si="798"/>
        <v>664028.40000000014</v>
      </c>
      <c r="W309" s="19">
        <f t="shared" si="798"/>
        <v>664028.40000000014</v>
      </c>
      <c r="X309" s="19">
        <f t="shared" si="798"/>
        <v>0</v>
      </c>
      <c r="Y309" s="19">
        <f t="shared" si="798"/>
        <v>141901.95945205481</v>
      </c>
      <c r="Z309" s="19">
        <f t="shared" si="798"/>
        <v>834125.72054794524</v>
      </c>
      <c r="AA309" s="26">
        <f>SUM(T309:Z309)</f>
        <v>9608396.8800000027</v>
      </c>
      <c r="AB309" s="19">
        <f>SUM(N282:N308)</f>
        <v>9608396.8800000008</v>
      </c>
      <c r="AC309" s="19">
        <f>AA309-AB309</f>
        <v>0</v>
      </c>
      <c r="AD309" s="10"/>
      <c r="AE309" s="10">
        <v>9310491.7413698621</v>
      </c>
      <c r="AF309" s="10"/>
      <c r="AG309" s="10"/>
      <c r="AH309" s="10"/>
      <c r="AI309" s="10"/>
      <c r="AJ309" s="10"/>
      <c r="AK309" s="10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</row>
    <row r="310" spans="1:132" ht="24.95" customHeight="1" x14ac:dyDescent="0.25">
      <c r="A310" s="6" t="s">
        <v>12</v>
      </c>
      <c r="B310" s="7">
        <v>1</v>
      </c>
      <c r="C310" s="8" t="s">
        <v>288</v>
      </c>
      <c r="D310" s="29" t="s">
        <v>291</v>
      </c>
      <c r="E310" s="5">
        <v>1</v>
      </c>
      <c r="F310" s="11">
        <f t="shared" ref="F310:F314" si="799">(((SUM(G310:J310)*12)/365))</f>
        <v>783.59013698630145</v>
      </c>
      <c r="G310" s="11">
        <f t="shared" ref="G310:G314" si="800">ROUNDUP(R310,0)</f>
        <v>18334</v>
      </c>
      <c r="H310" s="11">
        <f t="shared" si="766"/>
        <v>1833.4</v>
      </c>
      <c r="I310" s="11">
        <f t="shared" ref="I310:I314" si="801">G310*0.1</f>
        <v>1833.4</v>
      </c>
      <c r="J310" s="11">
        <f t="shared" ref="J310:J314" si="802">G310*0.1</f>
        <v>1833.4</v>
      </c>
      <c r="K310" s="11">
        <v>0</v>
      </c>
      <c r="L310" s="11">
        <f t="shared" ref="L310:L314" si="803">IF(F310="","",((F310*20)*0.3))</f>
        <v>4701.540821917808</v>
      </c>
      <c r="M310" s="11">
        <f t="shared" ref="M310:M314" si="804">IF(B310=1,(F310*40),(((((G310+H310)*12)/365)*40)))</f>
        <v>31343.605479452057</v>
      </c>
      <c r="N310" s="18">
        <f t="shared" ref="N310:N314" si="805">((SUM(G310:K310)*12)+L310+M310)*E310</f>
        <v>322055.5463013699</v>
      </c>
      <c r="O310" s="3"/>
      <c r="P310" s="10">
        <v>17800</v>
      </c>
      <c r="Q310" s="10">
        <f>Q308</f>
        <v>0.03</v>
      </c>
      <c r="R310" s="10">
        <f t="shared" ref="R310:R314" si="806">((P310*Q310)+P310)</f>
        <v>18334</v>
      </c>
      <c r="S310" s="10"/>
      <c r="T310" s="10">
        <f>(G310*12)*E310</f>
        <v>220008</v>
      </c>
      <c r="U310" s="10">
        <f>(H310*12)*E310</f>
        <v>22000.800000000003</v>
      </c>
      <c r="V310" s="10">
        <f>(I310*12)*E310</f>
        <v>22000.800000000003</v>
      </c>
      <c r="W310" s="10">
        <f>(J310*12)*E310</f>
        <v>22000.800000000003</v>
      </c>
      <c r="X310" s="10">
        <f>(K310*12)*E310</f>
        <v>0</v>
      </c>
      <c r="Y310" s="10">
        <f>L310*E310</f>
        <v>4701.540821917808</v>
      </c>
      <c r="Z310" s="10">
        <f>M310*E310</f>
        <v>31343.605479452057</v>
      </c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</row>
    <row r="311" spans="1:132" ht="24.95" customHeight="1" x14ac:dyDescent="0.25">
      <c r="A311" s="6" t="s">
        <v>12</v>
      </c>
      <c r="B311" s="7">
        <v>1</v>
      </c>
      <c r="C311" s="8" t="s">
        <v>288</v>
      </c>
      <c r="D311" s="29" t="s">
        <v>292</v>
      </c>
      <c r="E311" s="5">
        <v>2</v>
      </c>
      <c r="F311" s="11">
        <f t="shared" si="799"/>
        <v>472.65863013698629</v>
      </c>
      <c r="G311" s="11">
        <f t="shared" si="800"/>
        <v>11059</v>
      </c>
      <c r="H311" s="11">
        <f t="shared" si="766"/>
        <v>1105.9000000000001</v>
      </c>
      <c r="I311" s="11">
        <f t="shared" si="801"/>
        <v>1105.9000000000001</v>
      </c>
      <c r="J311" s="11">
        <f t="shared" si="802"/>
        <v>1105.9000000000001</v>
      </c>
      <c r="K311" s="11">
        <v>0</v>
      </c>
      <c r="L311" s="11">
        <f t="shared" si="803"/>
        <v>2835.9517808219175</v>
      </c>
      <c r="M311" s="11">
        <f t="shared" si="804"/>
        <v>18906.345205479451</v>
      </c>
      <c r="N311" s="18">
        <f t="shared" si="805"/>
        <v>388525.39397260273</v>
      </c>
      <c r="O311" s="3"/>
      <c r="P311" s="10">
        <v>10736</v>
      </c>
      <c r="Q311" s="10">
        <f>Q310</f>
        <v>0.03</v>
      </c>
      <c r="R311" s="10">
        <f t="shared" si="806"/>
        <v>11058.08</v>
      </c>
      <c r="S311" s="10"/>
      <c r="T311" s="10">
        <f>(G311*12)*E311</f>
        <v>265416</v>
      </c>
      <c r="U311" s="10">
        <f>(H311*12)*E311</f>
        <v>26541.600000000002</v>
      </c>
      <c r="V311" s="10">
        <f>(I311*12)*E311</f>
        <v>26541.600000000002</v>
      </c>
      <c r="W311" s="10">
        <f>(J311*12)*E311</f>
        <v>26541.600000000002</v>
      </c>
      <c r="X311" s="10">
        <f>(K311*12)*E311</f>
        <v>0</v>
      </c>
      <c r="Y311" s="10">
        <f>L311*E311</f>
        <v>5671.903561643835</v>
      </c>
      <c r="Z311" s="10">
        <f>M311*E311</f>
        <v>37812.690410958901</v>
      </c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</row>
    <row r="312" spans="1:132" ht="24.95" customHeight="1" x14ac:dyDescent="0.25">
      <c r="A312" s="6" t="s">
        <v>12</v>
      </c>
      <c r="B312" s="7">
        <v>1</v>
      </c>
      <c r="C312" s="8" t="s">
        <v>288</v>
      </c>
      <c r="D312" s="29" t="s">
        <v>293</v>
      </c>
      <c r="E312" s="5">
        <v>2</v>
      </c>
      <c r="F312" s="11">
        <f t="shared" si="799"/>
        <v>472.65863013698629</v>
      </c>
      <c r="G312" s="11">
        <f t="shared" si="800"/>
        <v>11059</v>
      </c>
      <c r="H312" s="11">
        <f t="shared" si="766"/>
        <v>1105.9000000000001</v>
      </c>
      <c r="I312" s="11">
        <f t="shared" si="801"/>
        <v>1105.9000000000001</v>
      </c>
      <c r="J312" s="11">
        <f t="shared" si="802"/>
        <v>1105.9000000000001</v>
      </c>
      <c r="K312" s="11">
        <v>0</v>
      </c>
      <c r="L312" s="11">
        <f t="shared" si="803"/>
        <v>2835.9517808219175</v>
      </c>
      <c r="M312" s="11">
        <f t="shared" si="804"/>
        <v>18906.345205479451</v>
      </c>
      <c r="N312" s="18">
        <f t="shared" si="805"/>
        <v>388525.39397260273</v>
      </c>
      <c r="O312" s="3"/>
      <c r="P312" s="10">
        <v>10736</v>
      </c>
      <c r="Q312" s="10">
        <f t="shared" ref="Q312:Q314" si="807">Q311</f>
        <v>0.03</v>
      </c>
      <c r="R312" s="10">
        <f t="shared" si="806"/>
        <v>11058.08</v>
      </c>
      <c r="S312" s="10"/>
      <c r="T312" s="10">
        <f>(G312*12)*E312</f>
        <v>265416</v>
      </c>
      <c r="U312" s="10">
        <f>(H312*12)*E312</f>
        <v>26541.600000000002</v>
      </c>
      <c r="V312" s="10">
        <f>(I312*12)*E312</f>
        <v>26541.600000000002</v>
      </c>
      <c r="W312" s="10">
        <f>(J312*12)*E312</f>
        <v>26541.600000000002</v>
      </c>
      <c r="X312" s="10">
        <f>(K312*12)*E312</f>
        <v>0</v>
      </c>
      <c r="Y312" s="10">
        <f>L312*E312</f>
        <v>5671.903561643835</v>
      </c>
      <c r="Z312" s="10">
        <f>M312*E312</f>
        <v>37812.690410958901</v>
      </c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</row>
    <row r="313" spans="1:132" ht="24.95" customHeight="1" x14ac:dyDescent="0.25">
      <c r="A313" s="6" t="s">
        <v>12</v>
      </c>
      <c r="B313" s="7">
        <v>1</v>
      </c>
      <c r="C313" s="8" t="s">
        <v>288</v>
      </c>
      <c r="D313" s="29" t="s">
        <v>294</v>
      </c>
      <c r="E313" s="5">
        <v>1</v>
      </c>
      <c r="F313" s="11">
        <f t="shared" si="799"/>
        <v>566.25863013698631</v>
      </c>
      <c r="G313" s="11">
        <f t="shared" si="800"/>
        <v>13249</v>
      </c>
      <c r="H313" s="11">
        <f t="shared" si="766"/>
        <v>1324.9</v>
      </c>
      <c r="I313" s="11">
        <f t="shared" si="801"/>
        <v>1324.9</v>
      </c>
      <c r="J313" s="11">
        <f t="shared" si="802"/>
        <v>1324.9</v>
      </c>
      <c r="K313" s="11">
        <v>0</v>
      </c>
      <c r="L313" s="11">
        <f t="shared" si="803"/>
        <v>3397.5517808219179</v>
      </c>
      <c r="M313" s="11">
        <f t="shared" si="804"/>
        <v>22650.345205479454</v>
      </c>
      <c r="N313" s="18">
        <f t="shared" si="805"/>
        <v>232732.2969863014</v>
      </c>
      <c r="O313" s="3"/>
      <c r="P313" s="10">
        <v>12863</v>
      </c>
      <c r="Q313" s="10">
        <f t="shared" si="807"/>
        <v>0.03</v>
      </c>
      <c r="R313" s="10">
        <f t="shared" si="806"/>
        <v>13248.89</v>
      </c>
      <c r="S313" s="10"/>
      <c r="T313" s="10">
        <f>(G313*12)*E313</f>
        <v>158988</v>
      </c>
      <c r="U313" s="10">
        <f>(H313*12)*E313</f>
        <v>15898.800000000001</v>
      </c>
      <c r="V313" s="10">
        <f>(I313*12)*E313</f>
        <v>15898.800000000001</v>
      </c>
      <c r="W313" s="10">
        <f>(J313*12)*E313</f>
        <v>15898.800000000001</v>
      </c>
      <c r="X313" s="10">
        <f>(K313*12)*E313</f>
        <v>0</v>
      </c>
      <c r="Y313" s="10">
        <f>L313*E313</f>
        <v>3397.5517808219179</v>
      </c>
      <c r="Z313" s="10">
        <f>M313*E313</f>
        <v>22650.345205479454</v>
      </c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</row>
    <row r="314" spans="1:132" ht="24.95" customHeight="1" x14ac:dyDescent="0.25">
      <c r="A314" s="6" t="s">
        <v>12</v>
      </c>
      <c r="B314" s="7">
        <v>1</v>
      </c>
      <c r="C314" s="8" t="s">
        <v>288</v>
      </c>
      <c r="D314" s="29" t="s">
        <v>295</v>
      </c>
      <c r="E314" s="5">
        <v>1</v>
      </c>
      <c r="F314" s="11">
        <f t="shared" si="799"/>
        <v>497.83232876712327</v>
      </c>
      <c r="G314" s="11">
        <f t="shared" si="800"/>
        <v>11648</v>
      </c>
      <c r="H314" s="11">
        <f t="shared" si="766"/>
        <v>1164.8</v>
      </c>
      <c r="I314" s="11">
        <f t="shared" si="801"/>
        <v>1164.8</v>
      </c>
      <c r="J314" s="11">
        <f t="shared" si="802"/>
        <v>1164.8</v>
      </c>
      <c r="K314" s="11">
        <v>0</v>
      </c>
      <c r="L314" s="11">
        <f t="shared" si="803"/>
        <v>2986.9939726027396</v>
      </c>
      <c r="M314" s="11">
        <f t="shared" si="804"/>
        <v>19913.293150684931</v>
      </c>
      <c r="N314" s="18">
        <f t="shared" si="805"/>
        <v>204609.08712328767</v>
      </c>
      <c r="O314" s="3"/>
      <c r="P314" s="10">
        <v>11308</v>
      </c>
      <c r="Q314" s="10">
        <f t="shared" si="807"/>
        <v>0.03</v>
      </c>
      <c r="R314" s="10">
        <f t="shared" si="806"/>
        <v>11647.24</v>
      </c>
      <c r="S314" s="10"/>
      <c r="T314" s="10">
        <f>(G314*12)*E314</f>
        <v>139776</v>
      </c>
      <c r="U314" s="10">
        <f>(H314*12)*E314</f>
        <v>13977.599999999999</v>
      </c>
      <c r="V314" s="10">
        <f>(I314*12)*E314</f>
        <v>13977.599999999999</v>
      </c>
      <c r="W314" s="10">
        <f>(J314*12)*E314</f>
        <v>13977.599999999999</v>
      </c>
      <c r="X314" s="10">
        <f>(K314*12)*E314</f>
        <v>0</v>
      </c>
      <c r="Y314" s="10">
        <f>L314*E314</f>
        <v>2986.9939726027396</v>
      </c>
      <c r="Z314" s="10">
        <f>M314*E314</f>
        <v>19913.293150684931</v>
      </c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</row>
    <row r="315" spans="1:132" ht="24.95" customHeight="1" x14ac:dyDescent="0.25">
      <c r="A315" s="12"/>
      <c r="B315" s="13"/>
      <c r="C315" s="14" t="s">
        <v>290</v>
      </c>
      <c r="D315" s="30" t="s">
        <v>296</v>
      </c>
      <c r="E315" s="30"/>
      <c r="F315" s="30"/>
      <c r="G315" s="30"/>
      <c r="H315" s="30"/>
      <c r="I315" s="30"/>
      <c r="J315" s="30"/>
      <c r="K315" s="30"/>
      <c r="L315" s="30"/>
      <c r="M315" s="30"/>
      <c r="N315" s="31"/>
      <c r="O315" s="3"/>
      <c r="P315" s="10"/>
      <c r="Q315" s="10"/>
      <c r="R315" s="10"/>
      <c r="S315" s="10"/>
      <c r="T315" s="19">
        <f t="shared" ref="T315:Z315" si="808">SUM(T310:T314)</f>
        <v>1049604</v>
      </c>
      <c r="U315" s="19">
        <f t="shared" si="808"/>
        <v>104960.40000000002</v>
      </c>
      <c r="V315" s="19">
        <f t="shared" si="808"/>
        <v>104960.40000000002</v>
      </c>
      <c r="W315" s="19">
        <f t="shared" si="808"/>
        <v>104960.40000000002</v>
      </c>
      <c r="X315" s="19">
        <f t="shared" si="808"/>
        <v>0</v>
      </c>
      <c r="Y315" s="19">
        <f t="shared" si="808"/>
        <v>22429.893698630138</v>
      </c>
      <c r="Z315" s="19">
        <f t="shared" si="808"/>
        <v>149532.62465753424</v>
      </c>
      <c r="AA315" s="26">
        <f>SUM(T315:Z315)</f>
        <v>1536447.7183561642</v>
      </c>
      <c r="AB315" s="19">
        <f>SUM(N310:N314)</f>
        <v>1536447.7183561644</v>
      </c>
      <c r="AC315" s="19">
        <f>AA315-AB315</f>
        <v>0</v>
      </c>
      <c r="AD315" s="10"/>
      <c r="AE315" s="10">
        <v>1626461.6021917809</v>
      </c>
      <c r="AF315" s="10"/>
      <c r="AG315" s="10"/>
      <c r="AH315" s="10"/>
      <c r="AI315" s="10"/>
      <c r="AJ315" s="10"/>
      <c r="AK315" s="10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</row>
    <row r="316" spans="1:132" ht="24.95" customHeight="1" x14ac:dyDescent="0.25">
      <c r="A316" s="6" t="s">
        <v>12</v>
      </c>
      <c r="B316" s="7">
        <v>1</v>
      </c>
      <c r="C316" s="8" t="s">
        <v>290</v>
      </c>
      <c r="D316" s="29" t="s">
        <v>297</v>
      </c>
      <c r="E316" s="5">
        <v>1</v>
      </c>
      <c r="F316" s="11">
        <f t="shared" ref="F316" si="809">(((SUM(G316:J316)*12)/365))</f>
        <v>506.25205479452057</v>
      </c>
      <c r="G316" s="11">
        <f t="shared" ref="G316:G320" si="810">ROUNDUP(R316,0)</f>
        <v>11845</v>
      </c>
      <c r="H316" s="11">
        <f t="shared" si="766"/>
        <v>1184.5</v>
      </c>
      <c r="I316" s="11">
        <f t="shared" ref="I316:I320" si="811">G316*0.1</f>
        <v>1184.5</v>
      </c>
      <c r="J316" s="11">
        <f t="shared" ref="J316:J320" si="812">G316*0.1</f>
        <v>1184.5</v>
      </c>
      <c r="K316" s="11">
        <v>0</v>
      </c>
      <c r="L316" s="11">
        <f t="shared" ref="L316:L320" si="813">IF(F316="","",((F316*20)*0.3))</f>
        <v>3037.5123287671236</v>
      </c>
      <c r="M316" s="11">
        <f t="shared" ref="M316:M320" si="814">IF(B316=1,(F316*40),(((((G316+H316)*12)/365)*40)))</f>
        <v>20250.082191780824</v>
      </c>
      <c r="N316" s="18">
        <f t="shared" ref="N316:N320" si="815">((SUM(G316:K316)*12)+L316+M316)*E316</f>
        <v>208069.59452054795</v>
      </c>
      <c r="O316" s="3"/>
      <c r="P316" s="10">
        <v>11500</v>
      </c>
      <c r="Q316" s="10">
        <f>Q314</f>
        <v>0.03</v>
      </c>
      <c r="R316" s="10">
        <f t="shared" ref="R316:R320" si="816">((P316*Q316)+P316)</f>
        <v>11845</v>
      </c>
      <c r="S316" s="10"/>
      <c r="T316" s="10">
        <f>(G316*12)*E316</f>
        <v>142140</v>
      </c>
      <c r="U316" s="10">
        <f>(H316*12)*E316</f>
        <v>14214</v>
      </c>
      <c r="V316" s="10">
        <f>(I316*12)*E316</f>
        <v>14214</v>
      </c>
      <c r="W316" s="10">
        <f>(J316*12)*E316</f>
        <v>14214</v>
      </c>
      <c r="X316" s="10">
        <f>(K316*12)*E316</f>
        <v>0</v>
      </c>
      <c r="Y316" s="10">
        <f>L316*E316</f>
        <v>3037.5123287671236</v>
      </c>
      <c r="Z316" s="10">
        <f>M316*E316</f>
        <v>20250.082191780824</v>
      </c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</row>
    <row r="317" spans="1:132" ht="24.95" customHeight="1" x14ac:dyDescent="0.25">
      <c r="A317" s="6" t="s">
        <v>24</v>
      </c>
      <c r="B317" s="7">
        <v>2</v>
      </c>
      <c r="C317" s="8" t="s">
        <v>290</v>
      </c>
      <c r="D317" s="29" t="s">
        <v>115</v>
      </c>
      <c r="E317" s="5">
        <v>1</v>
      </c>
      <c r="F317" s="11">
        <f t="shared" ref="F317:F320" si="817">(((SUM(G317:J317)*12)/365))</f>
        <v>323.32602739726025</v>
      </c>
      <c r="G317" s="11">
        <f t="shared" si="810"/>
        <v>7565</v>
      </c>
      <c r="H317" s="11">
        <f t="shared" si="766"/>
        <v>756.5</v>
      </c>
      <c r="I317" s="11">
        <f t="shared" si="811"/>
        <v>756.5</v>
      </c>
      <c r="J317" s="11">
        <f t="shared" si="812"/>
        <v>756.5</v>
      </c>
      <c r="K317" s="11">
        <v>0</v>
      </c>
      <c r="L317" s="11">
        <f t="shared" si="813"/>
        <v>1939.9561643835614</v>
      </c>
      <c r="M317" s="11">
        <f t="shared" si="814"/>
        <v>10943.342465753423</v>
      </c>
      <c r="N317" s="18">
        <f t="shared" si="815"/>
        <v>130897.29863013698</v>
      </c>
      <c r="O317" s="3"/>
      <c r="P317" s="10">
        <v>7344</v>
      </c>
      <c r="Q317" s="10">
        <f>Q316</f>
        <v>0.03</v>
      </c>
      <c r="R317" s="10">
        <f t="shared" si="816"/>
        <v>7564.32</v>
      </c>
      <c r="S317" s="10"/>
      <c r="T317" s="10">
        <f>(G317*12)*E317</f>
        <v>90780</v>
      </c>
      <c r="U317" s="10">
        <f>(H317*12)*E317</f>
        <v>9078</v>
      </c>
      <c r="V317" s="10">
        <f>(I317*12)*E317</f>
        <v>9078</v>
      </c>
      <c r="W317" s="10">
        <f>(J317*12)*E317</f>
        <v>9078</v>
      </c>
      <c r="X317" s="10">
        <f>(K317*12)*E317</f>
        <v>0</v>
      </c>
      <c r="Y317" s="10">
        <f>L317*E317</f>
        <v>1939.9561643835614</v>
      </c>
      <c r="Z317" s="10">
        <f>M317*E317</f>
        <v>10943.342465753423</v>
      </c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</row>
    <row r="318" spans="1:132" ht="24.95" customHeight="1" x14ac:dyDescent="0.25">
      <c r="A318" s="6" t="s">
        <v>24</v>
      </c>
      <c r="B318" s="7">
        <v>2</v>
      </c>
      <c r="C318" s="8" t="s">
        <v>290</v>
      </c>
      <c r="D318" s="29" t="s">
        <v>298</v>
      </c>
      <c r="E318" s="5">
        <v>1</v>
      </c>
      <c r="F318" s="11">
        <f t="shared" si="817"/>
        <v>323.32602739726025</v>
      </c>
      <c r="G318" s="11">
        <f t="shared" si="810"/>
        <v>7565</v>
      </c>
      <c r="H318" s="11">
        <f t="shared" si="766"/>
        <v>756.5</v>
      </c>
      <c r="I318" s="11">
        <f t="shared" si="811"/>
        <v>756.5</v>
      </c>
      <c r="J318" s="11">
        <f t="shared" si="812"/>
        <v>756.5</v>
      </c>
      <c r="K318" s="11">
        <v>0</v>
      </c>
      <c r="L318" s="11">
        <f t="shared" si="813"/>
        <v>1939.9561643835614</v>
      </c>
      <c r="M318" s="11">
        <f t="shared" si="814"/>
        <v>10943.342465753423</v>
      </c>
      <c r="N318" s="18">
        <f t="shared" si="815"/>
        <v>130897.29863013698</v>
      </c>
      <c r="O318" s="3"/>
      <c r="P318" s="10">
        <v>7344</v>
      </c>
      <c r="Q318" s="10">
        <f t="shared" ref="Q318:Q320" si="818">Q317</f>
        <v>0.03</v>
      </c>
      <c r="R318" s="10">
        <f t="shared" si="816"/>
        <v>7564.32</v>
      </c>
      <c r="S318" s="10"/>
      <c r="T318" s="10">
        <f>(G318*12)*E318</f>
        <v>90780</v>
      </c>
      <c r="U318" s="10">
        <f>(H318*12)*E318</f>
        <v>9078</v>
      </c>
      <c r="V318" s="10">
        <f>(I318*12)*E318</f>
        <v>9078</v>
      </c>
      <c r="W318" s="10">
        <f>(J318*12)*E318</f>
        <v>9078</v>
      </c>
      <c r="X318" s="10">
        <f>(K318*12)*E318</f>
        <v>0</v>
      </c>
      <c r="Y318" s="10">
        <f>L318*E318</f>
        <v>1939.9561643835614</v>
      </c>
      <c r="Z318" s="10">
        <f>M318*E318</f>
        <v>10943.342465753423</v>
      </c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</row>
    <row r="319" spans="1:132" ht="24.95" customHeight="1" x14ac:dyDescent="0.25">
      <c r="A319" s="6" t="s">
        <v>24</v>
      </c>
      <c r="B319" s="7">
        <v>2</v>
      </c>
      <c r="C319" s="8" t="s">
        <v>290</v>
      </c>
      <c r="D319" s="29" t="s">
        <v>160</v>
      </c>
      <c r="E319" s="5">
        <v>11</v>
      </c>
      <c r="F319" s="273">
        <f t="shared" si="817"/>
        <v>278.91945205479453</v>
      </c>
      <c r="G319" s="11">
        <f t="shared" si="810"/>
        <v>6526</v>
      </c>
      <c r="H319" s="11">
        <f t="shared" si="766"/>
        <v>652.6</v>
      </c>
      <c r="I319" s="11">
        <f t="shared" si="811"/>
        <v>652.6</v>
      </c>
      <c r="J319" s="11">
        <f t="shared" si="812"/>
        <v>652.6</v>
      </c>
      <c r="K319" s="11">
        <v>0</v>
      </c>
      <c r="L319" s="11">
        <f t="shared" si="813"/>
        <v>1673.516712328767</v>
      </c>
      <c r="M319" s="11">
        <f t="shared" si="814"/>
        <v>9440.3506849315072</v>
      </c>
      <c r="N319" s="18">
        <f t="shared" si="815"/>
        <v>1242114.1413698629</v>
      </c>
      <c r="O319" s="3"/>
      <c r="P319" s="10">
        <v>6335</v>
      </c>
      <c r="Q319" s="10">
        <f t="shared" si="818"/>
        <v>0.03</v>
      </c>
      <c r="R319" s="10">
        <f t="shared" si="816"/>
        <v>6525.05</v>
      </c>
      <c r="S319" s="10"/>
      <c r="T319" s="10">
        <f>(G319*12)*E319</f>
        <v>861432</v>
      </c>
      <c r="U319" s="10">
        <f>(H319*12)*E319</f>
        <v>86143.200000000012</v>
      </c>
      <c r="V319" s="10">
        <f>(I319*12)*E319</f>
        <v>86143.200000000012</v>
      </c>
      <c r="W319" s="10">
        <f>(J319*12)*E319</f>
        <v>86143.200000000012</v>
      </c>
      <c r="X319" s="10">
        <f>(K319*12)*E319</f>
        <v>0</v>
      </c>
      <c r="Y319" s="10">
        <f>L319*E319</f>
        <v>18408.683835616437</v>
      </c>
      <c r="Z319" s="10">
        <f>M319*E319</f>
        <v>103843.85753424658</v>
      </c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</row>
    <row r="320" spans="1:132" ht="24.95" customHeight="1" x14ac:dyDescent="0.25">
      <c r="A320" s="6" t="s">
        <v>24</v>
      </c>
      <c r="B320" s="7">
        <v>2</v>
      </c>
      <c r="C320" s="8" t="s">
        <v>290</v>
      </c>
      <c r="D320" s="29" t="s">
        <v>299</v>
      </c>
      <c r="E320" s="5">
        <v>6</v>
      </c>
      <c r="F320" s="273">
        <f t="shared" si="817"/>
        <v>278.91945205479453</v>
      </c>
      <c r="G320" s="11">
        <f t="shared" si="810"/>
        <v>6526</v>
      </c>
      <c r="H320" s="11">
        <f t="shared" si="766"/>
        <v>652.6</v>
      </c>
      <c r="I320" s="11">
        <f t="shared" si="811"/>
        <v>652.6</v>
      </c>
      <c r="J320" s="11">
        <f t="shared" si="812"/>
        <v>652.6</v>
      </c>
      <c r="K320" s="11">
        <v>0</v>
      </c>
      <c r="L320" s="11">
        <f t="shared" si="813"/>
        <v>1673.516712328767</v>
      </c>
      <c r="M320" s="11">
        <f t="shared" si="814"/>
        <v>9440.3506849315072</v>
      </c>
      <c r="N320" s="18">
        <f t="shared" si="815"/>
        <v>677516.80438356171</v>
      </c>
      <c r="O320" s="3"/>
      <c r="P320" s="10">
        <v>6335</v>
      </c>
      <c r="Q320" s="10">
        <f t="shared" si="818"/>
        <v>0.03</v>
      </c>
      <c r="R320" s="10">
        <f t="shared" si="816"/>
        <v>6525.05</v>
      </c>
      <c r="S320" s="10"/>
      <c r="T320" s="10">
        <f>(G320*12)*E320</f>
        <v>469872</v>
      </c>
      <c r="U320" s="10">
        <f>(H320*12)*E320</f>
        <v>46987.200000000004</v>
      </c>
      <c r="V320" s="10">
        <f>(I320*12)*E320</f>
        <v>46987.200000000004</v>
      </c>
      <c r="W320" s="10">
        <f>(J320*12)*E320</f>
        <v>46987.200000000004</v>
      </c>
      <c r="X320" s="10">
        <f>(K320*12)*E320</f>
        <v>0</v>
      </c>
      <c r="Y320" s="10">
        <f>L320*E320</f>
        <v>10041.100273972603</v>
      </c>
      <c r="Z320" s="10">
        <f>M320*E320</f>
        <v>56642.10410958904</v>
      </c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</row>
    <row r="321" spans="1:132" ht="24.95" customHeight="1" x14ac:dyDescent="0.25">
      <c r="A321" s="12"/>
      <c r="B321" s="13"/>
      <c r="C321" s="14" t="s">
        <v>300</v>
      </c>
      <c r="D321" s="56" t="s">
        <v>301</v>
      </c>
      <c r="E321" s="30"/>
      <c r="F321" s="30"/>
      <c r="G321" s="30"/>
      <c r="H321" s="30"/>
      <c r="I321" s="30"/>
      <c r="J321" s="30"/>
      <c r="K321" s="30"/>
      <c r="L321" s="30"/>
      <c r="M321" s="30"/>
      <c r="N321" s="31"/>
      <c r="O321" s="3"/>
      <c r="P321" s="10"/>
      <c r="Q321" s="10"/>
      <c r="R321" s="10"/>
      <c r="S321" s="10"/>
      <c r="T321" s="19">
        <f>SUM(T316:T320)</f>
        <v>1655004</v>
      </c>
      <c r="U321" s="19">
        <f t="shared" ref="U321:Z321" si="819">SUM(U316:U320)</f>
        <v>165500.40000000002</v>
      </c>
      <c r="V321" s="19">
        <f t="shared" si="819"/>
        <v>165500.40000000002</v>
      </c>
      <c r="W321" s="19">
        <f t="shared" si="819"/>
        <v>165500.40000000002</v>
      </c>
      <c r="X321" s="19">
        <f t="shared" si="819"/>
        <v>0</v>
      </c>
      <c r="Y321" s="19">
        <f t="shared" si="819"/>
        <v>35367.208767123288</v>
      </c>
      <c r="Z321" s="19">
        <f t="shared" si="819"/>
        <v>202622.72876712328</v>
      </c>
      <c r="AA321" s="26">
        <f>SUM(T321:Z321)</f>
        <v>2389495.1375342458</v>
      </c>
      <c r="AB321" s="19">
        <f>SUM(N316:N320)</f>
        <v>2389495.1375342468</v>
      </c>
      <c r="AC321" s="19">
        <f>AA321-AB321</f>
        <v>0</v>
      </c>
      <c r="AD321" s="10"/>
      <c r="AE321" s="10">
        <v>2266950.9698630134</v>
      </c>
      <c r="AF321" s="10"/>
      <c r="AG321" s="10"/>
      <c r="AH321" s="10"/>
      <c r="AI321" s="10"/>
      <c r="AJ321" s="10"/>
      <c r="AK321" s="10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</row>
    <row r="322" spans="1:132" ht="24.95" customHeight="1" x14ac:dyDescent="0.25">
      <c r="A322" s="6" t="s">
        <v>12</v>
      </c>
      <c r="B322" s="7">
        <v>1</v>
      </c>
      <c r="C322" s="8" t="s">
        <v>300</v>
      </c>
      <c r="D322" s="29" t="s">
        <v>302</v>
      </c>
      <c r="E322" s="5">
        <v>1</v>
      </c>
      <c r="F322" s="11">
        <f t="shared" ref="F322" si="820">(((SUM(G322:J322)*12)/365))</f>
        <v>783.59013698630145</v>
      </c>
      <c r="G322" s="11">
        <f t="shared" ref="G322" si="821">ROUNDUP(R322,0)</f>
        <v>18334</v>
      </c>
      <c r="H322" s="11">
        <f t="shared" si="766"/>
        <v>1833.4</v>
      </c>
      <c r="I322" s="11">
        <f t="shared" ref="I322" si="822">G322*0.1</f>
        <v>1833.4</v>
      </c>
      <c r="J322" s="11">
        <f t="shared" ref="J322" si="823">G322*0.1</f>
        <v>1833.4</v>
      </c>
      <c r="K322" s="11">
        <v>0</v>
      </c>
      <c r="L322" s="11">
        <f t="shared" ref="L322" si="824">IF(F322="","",((F322*20)*0.3))</f>
        <v>4701.540821917808</v>
      </c>
      <c r="M322" s="11">
        <f t="shared" ref="M322" si="825">IF(B322=1,(F322*40),(((((G322+H322)*12)/365)*40)))</f>
        <v>31343.605479452057</v>
      </c>
      <c r="N322" s="18">
        <f t="shared" ref="N322" si="826">((SUM(G322:K322)*12)+L322+M322)*E322</f>
        <v>322055.5463013699</v>
      </c>
      <c r="O322" s="3"/>
      <c r="P322" s="10">
        <v>17800</v>
      </c>
      <c r="Q322" s="10">
        <f>Q320</f>
        <v>0.03</v>
      </c>
      <c r="R322" s="10">
        <f t="shared" ref="R322" si="827">((P322*Q322)+P322)</f>
        <v>18334</v>
      </c>
      <c r="S322" s="10"/>
      <c r="T322" s="10">
        <f t="shared" ref="T322:T329" si="828">(G322*12)*E322</f>
        <v>220008</v>
      </c>
      <c r="U322" s="10">
        <f t="shared" ref="U322:U329" si="829">(H322*12)*E322</f>
        <v>22000.800000000003</v>
      </c>
      <c r="V322" s="10">
        <f t="shared" ref="V322:V329" si="830">(I322*12)*E322</f>
        <v>22000.800000000003</v>
      </c>
      <c r="W322" s="10">
        <f t="shared" ref="W322:W329" si="831">(J322*12)*E322</f>
        <v>22000.800000000003</v>
      </c>
      <c r="X322" s="10">
        <f t="shared" ref="X322:X329" si="832">(K322*12)*E322</f>
        <v>0</v>
      </c>
      <c r="Y322" s="10">
        <f t="shared" ref="Y322:Y329" si="833">L322*E322</f>
        <v>4701.540821917808</v>
      </c>
      <c r="Z322" s="10">
        <f t="shared" ref="Z322:Z329" si="834">M322*E322</f>
        <v>31343.605479452057</v>
      </c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</row>
    <row r="323" spans="1:132" ht="24.95" customHeight="1" x14ac:dyDescent="0.25">
      <c r="A323" s="6" t="s">
        <v>12</v>
      </c>
      <c r="B323" s="7">
        <v>1</v>
      </c>
      <c r="C323" s="8" t="s">
        <v>300</v>
      </c>
      <c r="D323" s="29" t="s">
        <v>303</v>
      </c>
      <c r="E323" s="5">
        <v>1</v>
      </c>
      <c r="F323" s="11">
        <f t="shared" ref="F323:F327" si="835">(((SUM(G323:J323)*12)/365))</f>
        <v>726.36164383561641</v>
      </c>
      <c r="G323" s="11">
        <f t="shared" ref="G323:G329" si="836">ROUNDUP(R323,0)</f>
        <v>16995</v>
      </c>
      <c r="H323" s="11">
        <f t="shared" si="766"/>
        <v>1699.5</v>
      </c>
      <c r="I323" s="11">
        <f t="shared" ref="I323:I329" si="837">G323*0.1</f>
        <v>1699.5</v>
      </c>
      <c r="J323" s="11">
        <f t="shared" ref="J323:J329" si="838">G323*0.1</f>
        <v>1699.5</v>
      </c>
      <c r="K323" s="11">
        <v>0</v>
      </c>
      <c r="L323" s="11">
        <f t="shared" ref="L323:L329" si="839">IF(F323="","",((F323*20)*0.3))</f>
        <v>4358.1698630136989</v>
      </c>
      <c r="M323" s="11">
        <f t="shared" ref="M323:M329" si="840">IF(B323=1,(F323*40),(((((G323+H323)*12)/365)*40)))</f>
        <v>29054.465753424658</v>
      </c>
      <c r="N323" s="18">
        <f t="shared" ref="N323:N329" si="841">((SUM(G323:K323)*12)+L323+M323)*E323</f>
        <v>298534.63561643841</v>
      </c>
      <c r="O323" s="3"/>
      <c r="P323" s="10">
        <v>16500</v>
      </c>
      <c r="Q323" s="10">
        <f>Q322</f>
        <v>0.03</v>
      </c>
      <c r="R323" s="10">
        <f t="shared" ref="R323:R329" si="842">((P323*Q323)+P323)</f>
        <v>16995</v>
      </c>
      <c r="S323" s="10"/>
      <c r="T323" s="10">
        <f t="shared" si="828"/>
        <v>203940</v>
      </c>
      <c r="U323" s="10">
        <f t="shared" si="829"/>
        <v>20394</v>
      </c>
      <c r="V323" s="10">
        <f t="shared" si="830"/>
        <v>20394</v>
      </c>
      <c r="W323" s="10">
        <f t="shared" si="831"/>
        <v>20394</v>
      </c>
      <c r="X323" s="10">
        <f t="shared" si="832"/>
        <v>0</v>
      </c>
      <c r="Y323" s="10">
        <f t="shared" si="833"/>
        <v>4358.1698630136989</v>
      </c>
      <c r="Z323" s="10">
        <f t="shared" si="834"/>
        <v>29054.465753424658</v>
      </c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</row>
    <row r="324" spans="1:132" ht="24.95" customHeight="1" x14ac:dyDescent="0.25">
      <c r="A324" s="6" t="s">
        <v>12</v>
      </c>
      <c r="B324" s="7">
        <v>1</v>
      </c>
      <c r="C324" s="8" t="s">
        <v>300</v>
      </c>
      <c r="D324" s="29" t="s">
        <v>304</v>
      </c>
      <c r="E324" s="5">
        <v>1</v>
      </c>
      <c r="F324" s="11">
        <f t="shared" si="835"/>
        <v>581.08931506849308</v>
      </c>
      <c r="G324" s="11">
        <f t="shared" si="836"/>
        <v>13596</v>
      </c>
      <c r="H324" s="11">
        <f t="shared" si="766"/>
        <v>1359.6000000000001</v>
      </c>
      <c r="I324" s="11">
        <f t="shared" si="837"/>
        <v>1359.6000000000001</v>
      </c>
      <c r="J324" s="11">
        <f t="shared" si="838"/>
        <v>1359.6000000000001</v>
      </c>
      <c r="K324" s="11">
        <v>0</v>
      </c>
      <c r="L324" s="11">
        <f t="shared" si="839"/>
        <v>3486.5358904109585</v>
      </c>
      <c r="M324" s="11">
        <f t="shared" si="840"/>
        <v>23243.572602739725</v>
      </c>
      <c r="N324" s="18">
        <f t="shared" si="841"/>
        <v>238827.70849315065</v>
      </c>
      <c r="O324" s="3"/>
      <c r="P324" s="10">
        <v>13200</v>
      </c>
      <c r="Q324" s="10">
        <f t="shared" ref="Q324:Q329" si="843">Q323</f>
        <v>0.03</v>
      </c>
      <c r="R324" s="10">
        <f t="shared" si="842"/>
        <v>13596</v>
      </c>
      <c r="S324" s="10"/>
      <c r="T324" s="10">
        <f t="shared" si="828"/>
        <v>163152</v>
      </c>
      <c r="U324" s="10">
        <f t="shared" si="829"/>
        <v>16315.2</v>
      </c>
      <c r="V324" s="10">
        <f t="shared" si="830"/>
        <v>16315.2</v>
      </c>
      <c r="W324" s="10">
        <f t="shared" si="831"/>
        <v>16315.2</v>
      </c>
      <c r="X324" s="10">
        <f t="shared" si="832"/>
        <v>0</v>
      </c>
      <c r="Y324" s="10">
        <f t="shared" si="833"/>
        <v>3486.5358904109585</v>
      </c>
      <c r="Z324" s="10">
        <f t="shared" si="834"/>
        <v>23243.572602739725</v>
      </c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</row>
    <row r="325" spans="1:132" ht="24.95" customHeight="1" x14ac:dyDescent="0.25">
      <c r="A325" s="6" t="s">
        <v>12</v>
      </c>
      <c r="B325" s="7">
        <v>1</v>
      </c>
      <c r="C325" s="8" t="s">
        <v>300</v>
      </c>
      <c r="D325" s="29" t="s">
        <v>305</v>
      </c>
      <c r="E325" s="5">
        <v>2</v>
      </c>
      <c r="F325" s="11">
        <f t="shared" si="835"/>
        <v>427.91013698630138</v>
      </c>
      <c r="G325" s="11">
        <f t="shared" si="836"/>
        <v>10012</v>
      </c>
      <c r="H325" s="11">
        <f t="shared" si="766"/>
        <v>1001.2</v>
      </c>
      <c r="I325" s="11">
        <f t="shared" si="837"/>
        <v>1001.2</v>
      </c>
      <c r="J325" s="11">
        <f t="shared" si="838"/>
        <v>1001.2</v>
      </c>
      <c r="K325" s="11">
        <v>0</v>
      </c>
      <c r="L325" s="11">
        <f t="shared" si="839"/>
        <v>2567.4608219178085</v>
      </c>
      <c r="M325" s="11">
        <f t="shared" si="840"/>
        <v>17116.405479452056</v>
      </c>
      <c r="N325" s="18">
        <f t="shared" si="841"/>
        <v>351742.13260273973</v>
      </c>
      <c r="O325" s="3"/>
      <c r="P325" s="10">
        <v>9720</v>
      </c>
      <c r="Q325" s="10">
        <f t="shared" si="843"/>
        <v>0.03</v>
      </c>
      <c r="R325" s="10">
        <f t="shared" si="842"/>
        <v>10011.6</v>
      </c>
      <c r="S325" s="10"/>
      <c r="T325" s="10">
        <f t="shared" si="828"/>
        <v>240288</v>
      </c>
      <c r="U325" s="10">
        <f t="shared" si="829"/>
        <v>24028.800000000003</v>
      </c>
      <c r="V325" s="10">
        <f t="shared" si="830"/>
        <v>24028.800000000003</v>
      </c>
      <c r="W325" s="10">
        <f t="shared" si="831"/>
        <v>24028.800000000003</v>
      </c>
      <c r="X325" s="10">
        <f t="shared" si="832"/>
        <v>0</v>
      </c>
      <c r="Y325" s="10">
        <f t="shared" si="833"/>
        <v>5134.921643835617</v>
      </c>
      <c r="Z325" s="10">
        <f t="shared" si="834"/>
        <v>34232.810958904112</v>
      </c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</row>
    <row r="326" spans="1:132" ht="24.95" customHeight="1" x14ac:dyDescent="0.25">
      <c r="A326" s="6" t="s">
        <v>12</v>
      </c>
      <c r="B326" s="7">
        <v>1</v>
      </c>
      <c r="C326" s="8" t="s">
        <v>300</v>
      </c>
      <c r="D326" s="29" t="s">
        <v>195</v>
      </c>
      <c r="E326" s="5">
        <v>3</v>
      </c>
      <c r="F326" s="11">
        <f t="shared" si="835"/>
        <v>417.69534246575341</v>
      </c>
      <c r="G326" s="11">
        <f t="shared" si="836"/>
        <v>9773</v>
      </c>
      <c r="H326" s="11">
        <f t="shared" si="766"/>
        <v>977.30000000000007</v>
      </c>
      <c r="I326" s="11">
        <f t="shared" si="837"/>
        <v>977.30000000000007</v>
      </c>
      <c r="J326" s="11">
        <f t="shared" si="838"/>
        <v>977.30000000000007</v>
      </c>
      <c r="K326" s="11">
        <v>0</v>
      </c>
      <c r="L326" s="11">
        <f t="shared" si="839"/>
        <v>2506.1720547945201</v>
      </c>
      <c r="M326" s="11">
        <f t="shared" si="840"/>
        <v>16707.813698630136</v>
      </c>
      <c r="N326" s="18">
        <f t="shared" si="841"/>
        <v>515018.357260274</v>
      </c>
      <c r="O326" s="3"/>
      <c r="P326" s="10">
        <v>9488</v>
      </c>
      <c r="Q326" s="10">
        <f t="shared" si="843"/>
        <v>0.03</v>
      </c>
      <c r="R326" s="10">
        <f t="shared" si="842"/>
        <v>9772.64</v>
      </c>
      <c r="S326" s="10"/>
      <c r="T326" s="10">
        <f t="shared" si="828"/>
        <v>351828</v>
      </c>
      <c r="U326" s="10">
        <f t="shared" si="829"/>
        <v>35182.800000000003</v>
      </c>
      <c r="V326" s="10">
        <f t="shared" si="830"/>
        <v>35182.800000000003</v>
      </c>
      <c r="W326" s="10">
        <f t="shared" si="831"/>
        <v>35182.800000000003</v>
      </c>
      <c r="X326" s="10">
        <f t="shared" si="832"/>
        <v>0</v>
      </c>
      <c r="Y326" s="10">
        <f t="shared" si="833"/>
        <v>7518.51616438356</v>
      </c>
      <c r="Z326" s="10">
        <f t="shared" si="834"/>
        <v>50123.441095890405</v>
      </c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</row>
    <row r="327" spans="1:132" ht="24.95" customHeight="1" x14ac:dyDescent="0.25">
      <c r="A327" s="6" t="s">
        <v>12</v>
      </c>
      <c r="B327" s="7">
        <v>1</v>
      </c>
      <c r="C327" s="8" t="s">
        <v>300</v>
      </c>
      <c r="D327" s="29" t="s">
        <v>306</v>
      </c>
      <c r="E327" s="5">
        <v>2</v>
      </c>
      <c r="F327" s="11">
        <f t="shared" si="835"/>
        <v>472.65863013698629</v>
      </c>
      <c r="G327" s="11">
        <f t="shared" si="836"/>
        <v>11059</v>
      </c>
      <c r="H327" s="11">
        <f t="shared" si="766"/>
        <v>1105.9000000000001</v>
      </c>
      <c r="I327" s="11">
        <f t="shared" si="837"/>
        <v>1105.9000000000001</v>
      </c>
      <c r="J327" s="11">
        <f t="shared" si="838"/>
        <v>1105.9000000000001</v>
      </c>
      <c r="K327" s="11">
        <v>0</v>
      </c>
      <c r="L327" s="11">
        <f t="shared" si="839"/>
        <v>2835.9517808219175</v>
      </c>
      <c r="M327" s="11">
        <f t="shared" si="840"/>
        <v>18906.345205479451</v>
      </c>
      <c r="N327" s="18">
        <f t="shared" si="841"/>
        <v>388525.39397260273</v>
      </c>
      <c r="O327" s="3"/>
      <c r="P327" s="10">
        <v>10736</v>
      </c>
      <c r="Q327" s="10">
        <f t="shared" si="843"/>
        <v>0.03</v>
      </c>
      <c r="R327" s="10">
        <f t="shared" si="842"/>
        <v>11058.08</v>
      </c>
      <c r="S327" s="10"/>
      <c r="T327" s="10">
        <f t="shared" si="828"/>
        <v>265416</v>
      </c>
      <c r="U327" s="10">
        <f t="shared" si="829"/>
        <v>26541.600000000002</v>
      </c>
      <c r="V327" s="10">
        <f t="shared" si="830"/>
        <v>26541.600000000002</v>
      </c>
      <c r="W327" s="10">
        <f t="shared" si="831"/>
        <v>26541.600000000002</v>
      </c>
      <c r="X327" s="10">
        <f t="shared" si="832"/>
        <v>0</v>
      </c>
      <c r="Y327" s="10">
        <f t="shared" si="833"/>
        <v>5671.903561643835</v>
      </c>
      <c r="Z327" s="10">
        <f t="shared" si="834"/>
        <v>37812.690410958901</v>
      </c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</row>
    <row r="328" spans="1:132" ht="24.95" customHeight="1" x14ac:dyDescent="0.25">
      <c r="A328" s="6" t="s">
        <v>24</v>
      </c>
      <c r="B328" s="7">
        <v>2</v>
      </c>
      <c r="C328" s="8" t="s">
        <v>300</v>
      </c>
      <c r="D328" s="29" t="s">
        <v>307</v>
      </c>
      <c r="E328" s="5">
        <v>2</v>
      </c>
      <c r="F328" s="11">
        <f t="shared" ref="F328:F329" si="844">(((SUM(G328:J328)*12)/365))</f>
        <v>369.65589041095888</v>
      </c>
      <c r="G328" s="11">
        <f t="shared" si="836"/>
        <v>8649</v>
      </c>
      <c r="H328" s="11">
        <f t="shared" si="766"/>
        <v>864.90000000000009</v>
      </c>
      <c r="I328" s="11">
        <f t="shared" si="837"/>
        <v>864.90000000000009</v>
      </c>
      <c r="J328" s="11">
        <f t="shared" si="838"/>
        <v>864.90000000000009</v>
      </c>
      <c r="K328" s="11">
        <v>0</v>
      </c>
      <c r="L328" s="11">
        <f t="shared" si="839"/>
        <v>2217.9353424657529</v>
      </c>
      <c r="M328" s="11">
        <f t="shared" si="840"/>
        <v>12511.430136986301</v>
      </c>
      <c r="N328" s="18">
        <f t="shared" si="841"/>
        <v>299307.53095890413</v>
      </c>
      <c r="O328" s="3"/>
      <c r="P328" s="10">
        <v>8397</v>
      </c>
      <c r="Q328" s="10">
        <f t="shared" si="843"/>
        <v>0.03</v>
      </c>
      <c r="R328" s="10">
        <f t="shared" si="842"/>
        <v>8648.91</v>
      </c>
      <c r="S328" s="10"/>
      <c r="T328" s="10">
        <f t="shared" si="828"/>
        <v>207576</v>
      </c>
      <c r="U328" s="10">
        <f t="shared" si="829"/>
        <v>20757.600000000002</v>
      </c>
      <c r="V328" s="10">
        <f t="shared" si="830"/>
        <v>20757.600000000002</v>
      </c>
      <c r="W328" s="10">
        <f t="shared" si="831"/>
        <v>20757.600000000002</v>
      </c>
      <c r="X328" s="10">
        <f t="shared" si="832"/>
        <v>0</v>
      </c>
      <c r="Y328" s="10">
        <f t="shared" si="833"/>
        <v>4435.8706849315058</v>
      </c>
      <c r="Z328" s="10">
        <f t="shared" si="834"/>
        <v>25022.860273972601</v>
      </c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</row>
    <row r="329" spans="1:132" ht="24.95" customHeight="1" x14ac:dyDescent="0.25">
      <c r="A329" s="6" t="s">
        <v>24</v>
      </c>
      <c r="B329" s="7">
        <v>2</v>
      </c>
      <c r="C329" s="8" t="s">
        <v>300</v>
      </c>
      <c r="D329" s="29" t="s">
        <v>58</v>
      </c>
      <c r="E329" s="5">
        <v>1</v>
      </c>
      <c r="F329" s="11">
        <f t="shared" si="844"/>
        <v>431.50027397260277</v>
      </c>
      <c r="G329" s="11">
        <f t="shared" si="836"/>
        <v>10096</v>
      </c>
      <c r="H329" s="11">
        <f t="shared" si="766"/>
        <v>1009.6</v>
      </c>
      <c r="I329" s="11">
        <f t="shared" si="837"/>
        <v>1009.6</v>
      </c>
      <c r="J329" s="11">
        <f t="shared" si="838"/>
        <v>1009.6</v>
      </c>
      <c r="K329" s="11">
        <v>0</v>
      </c>
      <c r="L329" s="11">
        <f t="shared" si="839"/>
        <v>2589.0016438356165</v>
      </c>
      <c r="M329" s="11">
        <f t="shared" si="840"/>
        <v>14604.624657534248</v>
      </c>
      <c r="N329" s="18">
        <f t="shared" si="841"/>
        <v>174691.22630136987</v>
      </c>
      <c r="O329" s="3"/>
      <c r="P329" s="10">
        <v>9801</v>
      </c>
      <c r="Q329" s="10">
        <f t="shared" si="843"/>
        <v>0.03</v>
      </c>
      <c r="R329" s="10">
        <f t="shared" si="842"/>
        <v>10095.030000000001</v>
      </c>
      <c r="S329" s="10"/>
      <c r="T329" s="10">
        <f t="shared" si="828"/>
        <v>121152</v>
      </c>
      <c r="U329" s="10">
        <f t="shared" si="829"/>
        <v>12115.2</v>
      </c>
      <c r="V329" s="10">
        <f t="shared" si="830"/>
        <v>12115.2</v>
      </c>
      <c r="W329" s="10">
        <f t="shared" si="831"/>
        <v>12115.2</v>
      </c>
      <c r="X329" s="10">
        <f t="shared" si="832"/>
        <v>0</v>
      </c>
      <c r="Y329" s="10">
        <f t="shared" si="833"/>
        <v>2589.0016438356165</v>
      </c>
      <c r="Z329" s="10">
        <f t="shared" si="834"/>
        <v>14604.624657534248</v>
      </c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</row>
    <row r="330" spans="1:132" ht="24.95" customHeight="1" x14ac:dyDescent="0.25">
      <c r="A330" s="3"/>
      <c r="B330" s="3"/>
      <c r="C330" s="3"/>
      <c r="D330" s="57" t="s">
        <v>308</v>
      </c>
      <c r="E330" s="34">
        <f>SUM(E6:E329)</f>
        <v>864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10"/>
      <c r="Q330" s="10"/>
      <c r="R330" s="10"/>
      <c r="S330" s="10"/>
      <c r="T330" s="19">
        <f>SUM(T322:T329)</f>
        <v>1773360</v>
      </c>
      <c r="U330" s="19">
        <f t="shared" ref="U330:Z330" si="845">SUM(U322:U329)</f>
        <v>177336.00000000003</v>
      </c>
      <c r="V330" s="19">
        <f t="shared" si="845"/>
        <v>177336.00000000003</v>
      </c>
      <c r="W330" s="19">
        <f t="shared" si="845"/>
        <v>177336.00000000003</v>
      </c>
      <c r="X330" s="19">
        <f t="shared" si="845"/>
        <v>0</v>
      </c>
      <c r="Y330" s="19">
        <f t="shared" si="845"/>
        <v>37896.460273972603</v>
      </c>
      <c r="Z330" s="19">
        <f t="shared" si="845"/>
        <v>245438.07123287668</v>
      </c>
      <c r="AA330" s="26">
        <f>SUM(T330:Z330)</f>
        <v>2588702.5315068495</v>
      </c>
      <c r="AB330" s="26">
        <f>SUM(N322:N329)</f>
        <v>2588702.531506849</v>
      </c>
      <c r="AC330" s="10">
        <f>AA330-AB330</f>
        <v>0</v>
      </c>
      <c r="AD330" s="10"/>
      <c r="AE330" s="10">
        <v>2650571.9901369866</v>
      </c>
      <c r="AF330" s="10"/>
      <c r="AG330" s="10"/>
      <c r="AH330" s="10"/>
      <c r="AI330" s="10"/>
      <c r="AJ330" s="10"/>
      <c r="AK330" s="10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</row>
    <row r="331" spans="1:132" ht="24.95" customHeight="1" x14ac:dyDescent="0.25">
      <c r="A331" s="3"/>
      <c r="B331" s="3"/>
      <c r="C331" s="3"/>
      <c r="D331" s="58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</row>
    <row r="332" spans="1:132" ht="24.95" customHeight="1" x14ac:dyDescent="0.25">
      <c r="A332" s="3"/>
      <c r="B332" s="3"/>
      <c r="C332" s="3"/>
      <c r="D332" s="58"/>
      <c r="E332" s="3">
        <v>855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10"/>
      <c r="Q332" s="10"/>
      <c r="R332" s="10"/>
      <c r="S332" s="10"/>
      <c r="T332" s="19">
        <f t="shared" ref="T332:Z332" si="846">T15+T20+T24+T29+T38+T49+T59+T83+T88+T95+T102+T110+T126+T141+T146+T153+T173+T177+T180+T186+T190+T195+T202+T222+T227+T233+T239+T247+T253+T264+T271+T274+T281+T309+T315+T321+T330</f>
        <v>120606780</v>
      </c>
      <c r="U332" s="19">
        <f t="shared" si="846"/>
        <v>12060677.999999998</v>
      </c>
      <c r="V332" s="19">
        <f t="shared" si="846"/>
        <v>12060677.999999998</v>
      </c>
      <c r="W332" s="19">
        <f t="shared" si="846"/>
        <v>12060677.999999998</v>
      </c>
      <c r="X332" s="19">
        <f t="shared" si="846"/>
        <v>978638.38799999992</v>
      </c>
      <c r="Y332" s="19">
        <f t="shared" si="846"/>
        <v>2400972.0657534245</v>
      </c>
      <c r="Z332" s="19">
        <f t="shared" si="846"/>
        <v>15371899.660273975</v>
      </c>
      <c r="AA332" s="10"/>
      <c r="AB332" s="10"/>
      <c r="AC332" s="10"/>
      <c r="AD332" s="10"/>
      <c r="AE332" s="10">
        <v>168300931.58120549</v>
      </c>
      <c r="AF332" s="10"/>
      <c r="AG332" s="10"/>
      <c r="AH332" s="10"/>
      <c r="AI332" s="10"/>
      <c r="AJ332" s="10"/>
      <c r="AK332" s="10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</row>
    <row r="333" spans="1:132" ht="24.95" customHeight="1" x14ac:dyDescent="0.25">
      <c r="A333" s="3"/>
      <c r="B333" s="3"/>
      <c r="C333" s="3"/>
      <c r="D333" s="58"/>
      <c r="E333" s="3">
        <f>E330-E332</f>
        <v>9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</row>
    <row r="334" spans="1:132" ht="24.95" customHeight="1" x14ac:dyDescent="0.25">
      <c r="A334" s="3"/>
      <c r="B334" s="3"/>
      <c r="C334" s="3"/>
      <c r="D334" s="58"/>
      <c r="E334" s="3">
        <v>1</v>
      </c>
      <c r="F334" s="3" t="s">
        <v>1106</v>
      </c>
      <c r="G334" s="3"/>
      <c r="H334" s="3"/>
      <c r="I334" s="3"/>
      <c r="J334" s="3"/>
      <c r="K334" s="3"/>
      <c r="L334" s="3"/>
      <c r="M334" s="3"/>
      <c r="N334" s="3"/>
      <c r="O334" s="3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B334" s="10"/>
      <c r="AC334" s="10"/>
      <c r="AD334" s="10"/>
      <c r="AE334" s="10">
        <f>'[2]PPA 2da Mod'!$AT$328</f>
        <v>168300931.58120549</v>
      </c>
      <c r="AF334" s="10"/>
      <c r="AG334" s="10"/>
      <c r="AH334" s="10"/>
      <c r="AI334" s="10"/>
      <c r="AJ334" s="10"/>
      <c r="AK334" s="10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</row>
    <row r="335" spans="1:132" ht="24.95" customHeight="1" x14ac:dyDescent="0.25">
      <c r="A335" s="3"/>
      <c r="B335" s="3"/>
      <c r="C335" s="3"/>
      <c r="D335" s="58"/>
      <c r="E335" s="3">
        <v>2</v>
      </c>
      <c r="F335" s="3" t="s">
        <v>1129</v>
      </c>
      <c r="G335" s="3"/>
      <c r="H335" s="3"/>
      <c r="I335" s="3"/>
      <c r="J335" s="3"/>
      <c r="K335" s="3"/>
      <c r="L335" s="3"/>
      <c r="M335" s="3"/>
      <c r="N335" s="3"/>
      <c r="O335" s="3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>
        <f>SUM(T332:Z332)</f>
        <v>175540324.11402741</v>
      </c>
      <c r="AA335" s="10">
        <f>SUM(AA6:AA330)</f>
        <v>175540324.11402738</v>
      </c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</row>
    <row r="336" spans="1:132" ht="24.95" customHeight="1" x14ac:dyDescent="0.25">
      <c r="A336" s="3"/>
      <c r="B336" s="3"/>
      <c r="C336" s="3"/>
      <c r="D336" s="58"/>
      <c r="E336" s="3">
        <v>2</v>
      </c>
      <c r="F336" s="3" t="s">
        <v>1130</v>
      </c>
      <c r="G336" s="3"/>
      <c r="H336" s="3"/>
      <c r="I336" s="3"/>
      <c r="J336" s="3"/>
      <c r="K336" s="3"/>
      <c r="L336" s="3"/>
      <c r="M336" s="3"/>
      <c r="N336" s="3"/>
      <c r="O336" s="3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</row>
    <row r="337" spans="1:132" ht="24.95" customHeight="1" x14ac:dyDescent="0.25">
      <c r="A337" s="3"/>
      <c r="B337" s="3"/>
      <c r="C337" s="3"/>
      <c r="D337" s="58"/>
      <c r="E337" s="3">
        <v>1</v>
      </c>
      <c r="F337" s="3" t="s">
        <v>1131</v>
      </c>
      <c r="G337" s="3"/>
      <c r="H337" s="3"/>
      <c r="I337" s="3"/>
      <c r="J337" s="3"/>
      <c r="K337" s="3"/>
      <c r="L337" s="3"/>
      <c r="M337" s="3"/>
      <c r="N337" s="3"/>
      <c r="O337" s="3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</row>
    <row r="338" spans="1:132" ht="24.95" customHeight="1" x14ac:dyDescent="0.25">
      <c r="A338" s="3"/>
      <c r="B338" s="3"/>
      <c r="C338" s="3"/>
      <c r="D338" s="58"/>
      <c r="E338" s="3">
        <v>1</v>
      </c>
      <c r="F338" s="3" t="s">
        <v>1132</v>
      </c>
      <c r="G338" s="3"/>
      <c r="H338" s="3"/>
      <c r="I338" s="3"/>
      <c r="J338" s="3"/>
      <c r="K338" s="3"/>
      <c r="L338" s="3"/>
      <c r="M338" s="3"/>
      <c r="N338" s="3"/>
      <c r="O338" s="3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</row>
    <row r="339" spans="1:132" ht="24.95" customHeight="1" x14ac:dyDescent="0.25">
      <c r="A339" s="3"/>
      <c r="B339" s="3"/>
      <c r="C339" s="3"/>
      <c r="D339" s="58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</row>
    <row r="340" spans="1:132" ht="24.95" customHeight="1" x14ac:dyDescent="0.25">
      <c r="A340" s="3"/>
      <c r="B340" s="3"/>
      <c r="C340" s="3"/>
      <c r="D340" s="58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</row>
    <row r="341" spans="1:132" ht="24.95" customHeight="1" x14ac:dyDescent="0.25">
      <c r="A341" s="3"/>
      <c r="B341" s="3"/>
      <c r="C341" s="3"/>
      <c r="D341" s="58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</row>
    <row r="342" spans="1:132" ht="24.95" customHeight="1" x14ac:dyDescent="0.25">
      <c r="A342" s="3"/>
      <c r="B342" s="3"/>
      <c r="C342" s="3"/>
      <c r="D342" s="58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</row>
    <row r="343" spans="1:132" ht="24.95" customHeight="1" x14ac:dyDescent="0.25">
      <c r="A343" s="3"/>
      <c r="B343" s="3"/>
      <c r="C343" s="3"/>
      <c r="D343" s="58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</row>
    <row r="344" spans="1:132" ht="24.95" customHeight="1" x14ac:dyDescent="0.25">
      <c r="A344" s="3"/>
      <c r="B344" s="3"/>
      <c r="C344" s="3"/>
      <c r="D344" s="58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</row>
    <row r="345" spans="1:132" ht="24.95" customHeight="1" x14ac:dyDescent="0.25">
      <c r="A345" s="3"/>
      <c r="B345" s="3"/>
      <c r="C345" s="3"/>
      <c r="D345" s="58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</row>
    <row r="346" spans="1:132" ht="24.95" customHeight="1" x14ac:dyDescent="0.25">
      <c r="A346" s="3"/>
      <c r="B346" s="3"/>
      <c r="C346" s="3"/>
      <c r="D346" s="58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</row>
    <row r="347" spans="1:132" ht="24.95" customHeight="1" x14ac:dyDescent="0.25">
      <c r="A347" s="3"/>
      <c r="B347" s="3"/>
      <c r="C347" s="3"/>
      <c r="D347" s="58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</row>
    <row r="348" spans="1:132" ht="24.95" customHeight="1" x14ac:dyDescent="0.25">
      <c r="A348" s="3"/>
      <c r="B348" s="3"/>
      <c r="C348" s="3"/>
      <c r="D348" s="58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</row>
    <row r="349" spans="1:132" ht="24.95" customHeight="1" x14ac:dyDescent="0.25">
      <c r="A349" s="3"/>
      <c r="B349" s="3"/>
      <c r="C349" s="3"/>
      <c r="D349" s="58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</row>
    <row r="350" spans="1:132" ht="24.95" customHeight="1" x14ac:dyDescent="0.25">
      <c r="A350" s="3"/>
      <c r="B350" s="3"/>
      <c r="C350" s="3"/>
      <c r="D350" s="58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</row>
    <row r="351" spans="1:132" ht="24.95" customHeight="1" x14ac:dyDescent="0.25">
      <c r="A351" s="3"/>
      <c r="B351" s="3"/>
      <c r="C351" s="3"/>
      <c r="D351" s="58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</row>
    <row r="352" spans="1:132" ht="24.95" customHeight="1" x14ac:dyDescent="0.25">
      <c r="A352" s="3"/>
      <c r="B352" s="3"/>
      <c r="C352" s="3"/>
      <c r="D352" s="58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</row>
    <row r="353" spans="1:132" ht="24.95" customHeight="1" x14ac:dyDescent="0.25">
      <c r="A353" s="3"/>
      <c r="B353" s="3"/>
      <c r="C353" s="3"/>
      <c r="D353" s="58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</row>
    <row r="354" spans="1:132" ht="24.95" customHeight="1" x14ac:dyDescent="0.25">
      <c r="A354" s="3"/>
      <c r="B354" s="3"/>
      <c r="C354" s="3"/>
      <c r="D354" s="58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</row>
    <row r="355" spans="1:132" ht="24.95" customHeight="1" x14ac:dyDescent="0.25">
      <c r="A355" s="3"/>
      <c r="B355" s="3"/>
      <c r="C355" s="3"/>
      <c r="D355" s="58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</row>
    <row r="356" spans="1:132" ht="24.95" customHeight="1" x14ac:dyDescent="0.25">
      <c r="A356" s="3"/>
      <c r="B356" s="3"/>
      <c r="C356" s="3"/>
      <c r="D356" s="58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</row>
    <row r="357" spans="1:132" ht="24.95" customHeight="1" x14ac:dyDescent="0.25">
      <c r="A357" s="3"/>
      <c r="B357" s="3"/>
      <c r="C357" s="3"/>
      <c r="D357" s="58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</row>
    <row r="358" spans="1:132" ht="24.95" customHeight="1" x14ac:dyDescent="0.25">
      <c r="A358" s="3"/>
      <c r="B358" s="3"/>
      <c r="C358" s="3"/>
      <c r="D358" s="58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</row>
    <row r="359" spans="1:132" ht="24.95" customHeight="1" x14ac:dyDescent="0.25">
      <c r="A359" s="3"/>
      <c r="B359" s="3"/>
      <c r="C359" s="3"/>
      <c r="D359" s="58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</row>
    <row r="360" spans="1:132" ht="24.95" customHeight="1" x14ac:dyDescent="0.25">
      <c r="A360" s="3"/>
      <c r="B360" s="3"/>
      <c r="C360" s="3"/>
      <c r="D360" s="58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</row>
    <row r="361" spans="1:132" ht="24.95" customHeight="1" x14ac:dyDescent="0.25">
      <c r="A361" s="3"/>
      <c r="B361" s="3"/>
      <c r="C361" s="3"/>
      <c r="D361" s="58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</row>
    <row r="362" spans="1:132" ht="24.95" customHeight="1" x14ac:dyDescent="0.25">
      <c r="A362" s="3"/>
      <c r="B362" s="3"/>
      <c r="C362" s="3"/>
      <c r="D362" s="58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</row>
    <row r="363" spans="1:132" ht="24.95" customHeight="1" x14ac:dyDescent="0.25">
      <c r="A363" s="3"/>
      <c r="B363" s="3"/>
      <c r="C363" s="3"/>
      <c r="D363" s="58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</row>
    <row r="364" spans="1:132" ht="24.95" customHeight="1" x14ac:dyDescent="0.25">
      <c r="A364" s="3"/>
      <c r="B364" s="3"/>
      <c r="C364" s="3"/>
      <c r="D364" s="58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</row>
    <row r="365" spans="1:132" ht="24.95" customHeight="1" x14ac:dyDescent="0.25">
      <c r="A365" s="3"/>
      <c r="B365" s="3"/>
      <c r="C365" s="3"/>
      <c r="D365" s="58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</row>
    <row r="366" spans="1:132" ht="24.95" customHeight="1" x14ac:dyDescent="0.25">
      <c r="A366" s="3"/>
      <c r="B366" s="3"/>
      <c r="C366" s="3"/>
      <c r="D366" s="58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</row>
    <row r="367" spans="1:132" ht="24.95" customHeight="1" x14ac:dyDescent="0.25">
      <c r="A367" s="3"/>
      <c r="B367" s="3"/>
      <c r="C367" s="3"/>
      <c r="D367" s="58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</row>
    <row r="368" spans="1:132" ht="24.95" customHeight="1" x14ac:dyDescent="0.25">
      <c r="A368" s="3"/>
      <c r="B368" s="3"/>
      <c r="C368" s="3"/>
      <c r="D368" s="58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</row>
    <row r="369" spans="1:132" ht="24.95" customHeight="1" x14ac:dyDescent="0.25">
      <c r="A369" s="3"/>
      <c r="B369" s="3"/>
      <c r="C369" s="3"/>
      <c r="D369" s="58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</row>
    <row r="370" spans="1:132" ht="24.95" customHeight="1" x14ac:dyDescent="0.25">
      <c r="A370" s="3"/>
      <c r="B370" s="3"/>
      <c r="C370" s="3"/>
      <c r="D370" s="58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</row>
    <row r="371" spans="1:132" ht="24.95" customHeight="1" x14ac:dyDescent="0.25">
      <c r="A371" s="3"/>
      <c r="B371" s="3"/>
      <c r="C371" s="3"/>
      <c r="D371" s="58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</row>
    <row r="372" spans="1:132" ht="24.95" customHeight="1" x14ac:dyDescent="0.25">
      <c r="A372" s="3"/>
      <c r="B372" s="3"/>
      <c r="C372" s="3"/>
      <c r="D372" s="58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</row>
    <row r="373" spans="1:132" ht="24.95" customHeight="1" x14ac:dyDescent="0.25">
      <c r="A373" s="3"/>
      <c r="B373" s="3"/>
      <c r="C373" s="3"/>
      <c r="D373" s="58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</row>
    <row r="374" spans="1:132" ht="24.95" customHeight="1" x14ac:dyDescent="0.25">
      <c r="A374" s="3"/>
      <c r="B374" s="3"/>
      <c r="C374" s="3"/>
      <c r="D374" s="58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</row>
    <row r="375" spans="1:132" ht="24.95" customHeight="1" x14ac:dyDescent="0.25">
      <c r="A375" s="3"/>
      <c r="B375" s="3"/>
      <c r="C375" s="3"/>
      <c r="D375" s="58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</row>
    <row r="376" spans="1:132" ht="24.95" customHeight="1" x14ac:dyDescent="0.25">
      <c r="A376" s="3"/>
      <c r="B376" s="3"/>
      <c r="C376" s="3"/>
      <c r="D376" s="58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</row>
    <row r="377" spans="1:132" ht="24.95" customHeight="1" x14ac:dyDescent="0.25">
      <c r="A377" s="3"/>
      <c r="B377" s="3"/>
      <c r="C377" s="3"/>
      <c r="D377" s="58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</row>
    <row r="378" spans="1:132" ht="24.9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</row>
    <row r="379" spans="1:132" ht="24.9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</row>
    <row r="380" spans="1:132" ht="24.9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</row>
    <row r="381" spans="1:132" ht="24.9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</row>
    <row r="382" spans="1:132" ht="24.9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</row>
    <row r="383" spans="1:132" ht="24.9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</row>
    <row r="384" spans="1:132" ht="24.9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</row>
    <row r="385" spans="1:132" ht="24.9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</row>
    <row r="386" spans="1:132" ht="24.9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</row>
    <row r="387" spans="1:132" ht="24.9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</row>
    <row r="388" spans="1:132" ht="24.9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</row>
    <row r="389" spans="1:132" ht="24.9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</row>
    <row r="390" spans="1:132" ht="24.9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</row>
    <row r="391" spans="1:132" ht="24.9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</row>
    <row r="392" spans="1:132" ht="24.9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</row>
    <row r="393" spans="1:132" ht="24.9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</row>
    <row r="394" spans="1:132" ht="24.9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</row>
    <row r="395" spans="1:132" ht="24.9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</row>
    <row r="396" spans="1:132" ht="24.9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</row>
    <row r="397" spans="1:132" ht="24.9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</row>
    <row r="398" spans="1:132" ht="24.9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</row>
    <row r="399" spans="1:132" ht="24.9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</row>
    <row r="400" spans="1:132" ht="24.9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</row>
    <row r="401" spans="1:132" ht="24.9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</row>
    <row r="402" spans="1:132" ht="24.9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</row>
    <row r="403" spans="1:132" ht="24.9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</row>
    <row r="404" spans="1:132" ht="24.9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</row>
    <row r="405" spans="1:132" ht="24.9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</row>
    <row r="406" spans="1:132" ht="24.9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</row>
    <row r="407" spans="1:132" ht="24.9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</row>
    <row r="408" spans="1:132" ht="24.9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</row>
    <row r="409" spans="1:132" ht="24.9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</row>
    <row r="410" spans="1:132" ht="24.9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</row>
    <row r="411" spans="1:132" ht="24.9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</row>
    <row r="412" spans="1:132" ht="24.9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</row>
    <row r="413" spans="1:132" ht="24.9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</row>
    <row r="414" spans="1:132" ht="24.9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</row>
    <row r="415" spans="1:132" ht="24.9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</row>
    <row r="416" spans="1:132" ht="24.9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</row>
    <row r="417" spans="1:132" ht="24.9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</row>
    <row r="418" spans="1:132" ht="24.9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</row>
    <row r="419" spans="1:132" ht="24.9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</row>
    <row r="420" spans="1:132" ht="24.9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</row>
    <row r="421" spans="1:132" ht="24.9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</row>
    <row r="422" spans="1:132" ht="24.9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</row>
    <row r="423" spans="1:132" ht="24.9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</row>
    <row r="424" spans="1:132" ht="24.9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</row>
    <row r="425" spans="1:132" ht="24.9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</row>
    <row r="426" spans="1:132" ht="24.9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</row>
    <row r="427" spans="1:132" ht="24.9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</row>
    <row r="428" spans="1:132" ht="24.9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</row>
    <row r="429" spans="1:132" ht="24.9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</row>
    <row r="430" spans="1:132" ht="24.9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</row>
    <row r="431" spans="1:132" ht="24.9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</row>
    <row r="432" spans="1:132" ht="24.9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</row>
    <row r="433" spans="1:132" ht="24.9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</row>
    <row r="434" spans="1:132" ht="24.9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</row>
    <row r="435" spans="1:132" ht="24.9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</row>
    <row r="436" spans="1:132" ht="24.9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</row>
    <row r="437" spans="1:132" ht="24.9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</row>
    <row r="438" spans="1:132" ht="24.9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</row>
    <row r="439" spans="1:132" ht="24.9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</row>
    <row r="440" spans="1:132" ht="24.9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</row>
    <row r="441" spans="1:132" ht="24.9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</row>
    <row r="442" spans="1:132" ht="24.9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</row>
    <row r="443" spans="1:132" ht="24.9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</row>
    <row r="444" spans="1:132" ht="24.9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</row>
    <row r="445" spans="1:132" ht="24.9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</row>
    <row r="446" spans="1:132" ht="24.9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</row>
    <row r="447" spans="1:132" ht="24.9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</row>
    <row r="448" spans="1:132" ht="24.9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</row>
    <row r="449" spans="1:132" ht="24.9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</row>
    <row r="450" spans="1:132" ht="24.9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</row>
    <row r="451" spans="1:132" ht="24.9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</row>
    <row r="452" spans="1:132" ht="24.9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</row>
    <row r="453" spans="1:132" ht="24.9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</row>
    <row r="454" spans="1:132" ht="24.9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</row>
    <row r="455" spans="1:132" ht="24.9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</row>
    <row r="456" spans="1:132" ht="24.9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</row>
    <row r="457" spans="1:132" ht="24.9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</row>
    <row r="458" spans="1:132" ht="24.9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</row>
    <row r="459" spans="1:132" ht="24.9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</row>
    <row r="460" spans="1:132" ht="24.9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</row>
    <row r="461" spans="1:132" ht="24.9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</row>
    <row r="462" spans="1:132" ht="24.9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</row>
    <row r="463" spans="1:132" ht="24.9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</row>
    <row r="464" spans="1:132" ht="24.9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</row>
    <row r="465" spans="1:132" ht="24.9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</row>
    <row r="466" spans="1:132" ht="24.9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</row>
    <row r="467" spans="1:132" ht="24.9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</row>
    <row r="468" spans="1:132" ht="24.9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</row>
    <row r="469" spans="1:132" ht="24.9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</row>
    <row r="470" spans="1:132" ht="24.9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</row>
    <row r="471" spans="1:132" ht="24.9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</row>
    <row r="472" spans="1:132" ht="24.9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</row>
    <row r="473" spans="1:132" ht="24.9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</row>
    <row r="474" spans="1:132" ht="24.9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</row>
    <row r="475" spans="1:132" ht="24.9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</row>
    <row r="476" spans="1:132" ht="24.9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</row>
    <row r="477" spans="1:132" ht="24.9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</row>
    <row r="478" spans="1:132" ht="24.9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</row>
    <row r="479" spans="1:132" ht="24.9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</row>
    <row r="480" spans="1:132" ht="24.9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</row>
    <row r="481" spans="1:132" ht="24.9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</row>
    <row r="482" spans="1:132" ht="24.9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</row>
    <row r="483" spans="1:132" ht="24.9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</row>
    <row r="484" spans="1:132" ht="24.9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</row>
    <row r="485" spans="1:132" ht="24.9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</row>
    <row r="486" spans="1:132" ht="24.9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</row>
    <row r="487" spans="1:132" ht="24.9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</row>
    <row r="488" spans="1:132" ht="24.9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</row>
    <row r="489" spans="1:132" ht="24.9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</row>
    <row r="490" spans="1:132" ht="24.9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</row>
    <row r="491" spans="1:132" ht="24.9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</row>
    <row r="492" spans="1:132" ht="24.9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</row>
    <row r="493" spans="1:132" ht="24.9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</row>
    <row r="494" spans="1:132" ht="24.9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</row>
    <row r="495" spans="1:132" ht="24.9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</row>
    <row r="496" spans="1:132" ht="24.9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</row>
    <row r="497" spans="1:132" ht="24.9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</row>
    <row r="498" spans="1:132" ht="24.9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</row>
    <row r="499" spans="1:132" ht="24.9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</row>
    <row r="500" spans="1:132" ht="24.9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</row>
    <row r="501" spans="1:132" ht="24.9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</row>
    <row r="502" spans="1:132" ht="24.9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</row>
    <row r="503" spans="1:132" ht="24.9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</row>
    <row r="504" spans="1:132" ht="24.9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</row>
    <row r="505" spans="1:132" ht="24.9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</row>
    <row r="506" spans="1:132" ht="24.9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</row>
    <row r="507" spans="1:132" ht="24.9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</row>
    <row r="508" spans="1:132" ht="24.9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</row>
    <row r="509" spans="1:132" ht="24.9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</row>
    <row r="510" spans="1:132" ht="24.9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</row>
    <row r="511" spans="1:132" ht="24.9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</row>
    <row r="512" spans="1:132" ht="24.9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</row>
    <row r="513" spans="1:132" ht="24.9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</row>
    <row r="514" spans="1:132" ht="24.9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</row>
    <row r="515" spans="1:132" ht="24.9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</row>
    <row r="516" spans="1:132" ht="24.9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</row>
    <row r="517" spans="1:132" ht="24.9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</row>
    <row r="518" spans="1:132" ht="24.9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</row>
    <row r="519" spans="1:132" ht="24.9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</row>
    <row r="520" spans="1:132" ht="24.9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</row>
    <row r="521" spans="1:132" ht="24.9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</row>
    <row r="522" spans="1:132" ht="24.9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</row>
    <row r="523" spans="1:132" ht="24.9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</row>
    <row r="524" spans="1:132" ht="24.9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</row>
    <row r="525" spans="1:132" ht="24.9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</row>
    <row r="526" spans="1:132" ht="24.9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</row>
    <row r="527" spans="1:132" ht="24.9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</row>
    <row r="528" spans="1:132" ht="24.9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</row>
    <row r="529" spans="1:132" ht="24.9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</row>
    <row r="530" spans="1:132" ht="24.9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</row>
    <row r="531" spans="1:132" ht="24.9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</row>
    <row r="532" spans="1:132" ht="24.9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</row>
    <row r="533" spans="1:132" ht="24.9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</row>
    <row r="534" spans="1:132" ht="24.9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</row>
    <row r="535" spans="1:132" ht="24.9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</row>
    <row r="536" spans="1:132" ht="24.9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</row>
    <row r="537" spans="1:132" ht="24.9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</row>
    <row r="538" spans="1:132" ht="24.9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</row>
    <row r="539" spans="1:132" ht="24.9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</row>
    <row r="540" spans="1:132" ht="24.9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</row>
    <row r="541" spans="1:132" ht="24.9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</row>
    <row r="542" spans="1:132" ht="24.9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</row>
    <row r="543" spans="1:132" ht="24.9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</row>
    <row r="544" spans="1:132" ht="24.9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</row>
    <row r="545" spans="1:132" ht="24.9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</row>
    <row r="546" spans="1:132" ht="24.9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</row>
    <row r="547" spans="1:132" ht="24.9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</row>
    <row r="548" spans="1:132" ht="24.9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</row>
    <row r="549" spans="1:132" ht="24.9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</row>
    <row r="550" spans="1:132" ht="24.9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</row>
    <row r="551" spans="1:132" ht="24.9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</row>
    <row r="552" spans="1:132" ht="24.9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</row>
    <row r="553" spans="1:132" ht="24.9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</row>
    <row r="554" spans="1:132" ht="24.9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</row>
    <row r="555" spans="1:132" ht="24.9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</row>
    <row r="556" spans="1:132" ht="24.9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</row>
    <row r="557" spans="1:132" ht="24.9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</row>
    <row r="558" spans="1:132" ht="24.9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</row>
    <row r="559" spans="1:132" ht="24.9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</row>
    <row r="560" spans="1:132" ht="24.9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</row>
    <row r="561" spans="1:132" ht="24.9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</row>
    <row r="562" spans="1:132" ht="24.9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</row>
    <row r="563" spans="1:132" ht="24.9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</row>
    <row r="564" spans="1:132" ht="24.9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</row>
    <row r="565" spans="1:132" ht="24.9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</row>
    <row r="566" spans="1:132" ht="24.9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</row>
    <row r="567" spans="1:132" ht="24.9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</row>
    <row r="568" spans="1:132" ht="24.9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</row>
    <row r="569" spans="1:132" ht="24.9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</row>
    <row r="570" spans="1:132" ht="24.9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</row>
    <row r="571" spans="1:132" ht="24.9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</row>
    <row r="572" spans="1:132" ht="24.9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</row>
    <row r="573" spans="1:132" ht="24.9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</row>
    <row r="574" spans="1:132" ht="24.9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</row>
    <row r="575" spans="1:132" ht="24.9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</row>
    <row r="576" spans="1:132" ht="24.9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</row>
    <row r="577" spans="1:132" ht="24.9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</row>
    <row r="578" spans="1:132" ht="24.9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</row>
    <row r="579" spans="1:132" ht="24.9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</row>
    <row r="580" spans="1:132" ht="24.9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</row>
    <row r="581" spans="1:132" ht="24.9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</row>
    <row r="582" spans="1:132" ht="24.9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</row>
    <row r="583" spans="1:132" ht="24.9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</row>
    <row r="584" spans="1:132" ht="24.9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</row>
    <row r="585" spans="1:132" ht="24.9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</row>
    <row r="586" spans="1:132" ht="24.9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</row>
    <row r="587" spans="1:132" ht="24.9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</row>
    <row r="588" spans="1:132" ht="24.9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</row>
    <row r="589" spans="1:132" ht="24.9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</row>
    <row r="590" spans="1:132" ht="24.9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</row>
    <row r="591" spans="1:132" ht="24.9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</row>
    <row r="592" spans="1:132" ht="24.9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</row>
    <row r="593" spans="1:132" ht="24.9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</row>
    <row r="594" spans="1:132" ht="24.9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</row>
    <row r="595" spans="1:132" ht="24.9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</row>
    <row r="596" spans="1:132" ht="24.9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</row>
    <row r="597" spans="1:132" ht="24.9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</row>
    <row r="598" spans="1:132" ht="24.9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</row>
    <row r="599" spans="1:132" ht="24.9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</row>
    <row r="600" spans="1:132" ht="24.9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</row>
    <row r="601" spans="1:132" ht="24.9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</row>
    <row r="602" spans="1:132" ht="24.9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</row>
    <row r="603" spans="1:132" ht="24.9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</row>
    <row r="604" spans="1:132" ht="24.9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</row>
    <row r="605" spans="1:132" ht="24.9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</row>
    <row r="606" spans="1:132" ht="24.9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</row>
    <row r="607" spans="1:132" ht="24.9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</row>
    <row r="608" spans="1:132" ht="24.9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</row>
    <row r="609" spans="1:132" ht="24.9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</row>
    <row r="610" spans="1:132" ht="24.9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</row>
    <row r="611" spans="1:132" ht="24.9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</row>
    <row r="612" spans="1:132" ht="24.9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</row>
    <row r="613" spans="1:132" ht="24.9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</row>
    <row r="614" spans="1:132" ht="24.9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</row>
    <row r="615" spans="1:132" ht="24.9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</row>
    <row r="616" spans="1:132" ht="24.9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</row>
    <row r="617" spans="1:132" ht="24.9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</row>
    <row r="618" spans="1:132" ht="24.9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</row>
    <row r="619" spans="1:132" ht="24.9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</row>
    <row r="620" spans="1:132" ht="24.9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</row>
    <row r="621" spans="1:132" ht="24.9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</row>
    <row r="622" spans="1:132" ht="24.9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</row>
    <row r="623" spans="1:132" ht="24.9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</row>
    <row r="624" spans="1:132" ht="24.9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</row>
    <row r="625" spans="1:132" ht="24.9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</row>
    <row r="626" spans="1:132" ht="24.9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</row>
    <row r="627" spans="1:132" ht="24.9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</row>
    <row r="628" spans="1:132" ht="24.9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</row>
    <row r="629" spans="1:132" ht="24.9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</row>
    <row r="630" spans="1:132" ht="24.9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</row>
    <row r="631" spans="1:132" ht="24.9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</row>
    <row r="632" spans="1:132" ht="24.9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</row>
    <row r="633" spans="1:132" ht="24.9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</row>
    <row r="634" spans="1:132" ht="24.9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</row>
    <row r="635" spans="1:132" ht="24.9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</row>
    <row r="636" spans="1:132" ht="24.9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</row>
    <row r="637" spans="1:132" ht="24.9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</row>
    <row r="638" spans="1:132" ht="24.9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</row>
    <row r="639" spans="1:132" ht="24.9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</row>
    <row r="640" spans="1:132" ht="24.9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</row>
    <row r="641" spans="1:132" ht="24.9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</row>
    <row r="642" spans="1:132" ht="24.9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</row>
    <row r="643" spans="1:132" ht="24.9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</row>
    <row r="644" spans="1:132" ht="24.9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</row>
    <row r="645" spans="1:132" ht="24.9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</row>
    <row r="646" spans="1:132" ht="24.9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</row>
    <row r="647" spans="1:132" ht="24.9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</row>
    <row r="648" spans="1:132" ht="24.9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</row>
    <row r="649" spans="1:132" ht="24.9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</row>
    <row r="650" spans="1:132" ht="24.9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</row>
    <row r="651" spans="1:132" ht="24.9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</row>
    <row r="652" spans="1:132" ht="24.9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</row>
    <row r="653" spans="1:132" ht="24.9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</row>
    <row r="654" spans="1:132" ht="24.9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</row>
    <row r="655" spans="1:132" ht="24.9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</row>
    <row r="656" spans="1:132" ht="24.9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</row>
    <row r="657" spans="1:132" ht="24.9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</row>
    <row r="658" spans="1:132" ht="24.9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</row>
    <row r="659" spans="1:132" ht="24.9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</row>
    <row r="660" spans="1:132" ht="24.9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</row>
    <row r="661" spans="1:132" ht="24.9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</row>
    <row r="662" spans="1:132" ht="24.9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</row>
    <row r="663" spans="1:132" ht="24.9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</row>
    <row r="664" spans="1:132" ht="24.9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</row>
    <row r="665" spans="1:132" ht="24.9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</row>
    <row r="666" spans="1:132" ht="24.9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</row>
    <row r="667" spans="1:132" ht="24.9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</row>
    <row r="668" spans="1:132" ht="24.9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</row>
    <row r="669" spans="1:132" ht="24.9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</row>
    <row r="670" spans="1:132" ht="24.9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</row>
    <row r="671" spans="1:132" ht="24.9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</row>
    <row r="672" spans="1:132" ht="24.9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</row>
    <row r="673" spans="1:132" ht="24.9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</row>
    <row r="674" spans="1:132" ht="24.9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</row>
    <row r="675" spans="1:132" ht="24.9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</row>
    <row r="676" spans="1:132" ht="24.9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</row>
    <row r="677" spans="1:132" ht="24.9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</row>
    <row r="678" spans="1:132" ht="24.9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</row>
    <row r="679" spans="1:132" ht="24.9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</row>
    <row r="680" spans="1:132" ht="24.9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</row>
    <row r="681" spans="1:132" ht="24.9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</row>
    <row r="682" spans="1:132" ht="24.9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</row>
    <row r="683" spans="1:132" ht="24.9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</row>
    <row r="684" spans="1:132" ht="24.9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</row>
    <row r="685" spans="1:132" ht="24.9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</row>
    <row r="686" spans="1:132" ht="24.9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</row>
    <row r="687" spans="1:132" ht="24.9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</row>
    <row r="688" spans="1:132" ht="24.9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</row>
    <row r="689" spans="1:132" ht="24.9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</row>
    <row r="690" spans="1:132" ht="24.9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</row>
    <row r="691" spans="1:132" ht="24.9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</row>
    <row r="692" spans="1:132" ht="24.9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</row>
    <row r="693" spans="1:132" ht="24.9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</row>
    <row r="694" spans="1:132" ht="24.9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</row>
    <row r="695" spans="1:132" ht="24.9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</row>
    <row r="696" spans="1:132" ht="24.9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</row>
    <row r="697" spans="1:132" ht="24.9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</row>
    <row r="698" spans="1:132" ht="24.9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</row>
    <row r="699" spans="1:132" ht="24.9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</row>
    <row r="700" spans="1:132" ht="24.9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</row>
    <row r="701" spans="1:132" ht="24.9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</row>
    <row r="702" spans="1:132" ht="24.9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</row>
    <row r="703" spans="1:132" ht="24.9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</row>
    <row r="704" spans="1:132" ht="24.9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</row>
    <row r="705" spans="1:132" ht="24.9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</row>
    <row r="706" spans="1:132" ht="24.9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</row>
    <row r="707" spans="1:132" ht="24.9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</row>
    <row r="708" spans="1:132" ht="24.9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</row>
    <row r="709" spans="1:132" ht="24.9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</row>
    <row r="710" spans="1:132" ht="24.9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</row>
    <row r="711" spans="1:132" ht="24.9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</row>
    <row r="712" spans="1:132" ht="24.9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</row>
    <row r="713" spans="1:132" ht="24.9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</row>
    <row r="714" spans="1:132" ht="24.9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</row>
    <row r="715" spans="1:132" ht="24.9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</row>
    <row r="716" spans="1:132" ht="24.9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</row>
    <row r="717" spans="1:132" ht="24.9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</row>
    <row r="718" spans="1:132" ht="24.9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</row>
    <row r="719" spans="1:132" ht="24.9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</row>
    <row r="720" spans="1:132" ht="24.9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</row>
    <row r="721" spans="1:132" ht="24.9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</row>
    <row r="722" spans="1:132" ht="24.9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</row>
    <row r="723" spans="1:132" ht="24.9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</row>
    <row r="724" spans="1:132" ht="24.9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</row>
    <row r="725" spans="1:132" ht="24.9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</row>
    <row r="726" spans="1:132" ht="24.9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</row>
    <row r="727" spans="1:132" ht="24.9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</row>
    <row r="728" spans="1:132" ht="24.9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</row>
    <row r="729" spans="1:132" ht="24.9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</row>
    <row r="730" spans="1:132" ht="24.9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</row>
    <row r="731" spans="1:132" ht="24.9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</row>
    <row r="732" spans="1:132" ht="24.9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</row>
    <row r="733" spans="1:132" ht="24.9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</row>
    <row r="734" spans="1:132" ht="24.9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</row>
    <row r="735" spans="1:132" ht="24.9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</row>
    <row r="736" spans="1:132" ht="24.9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</row>
    <row r="737" spans="1:132" ht="24.9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</row>
    <row r="738" spans="1:132" ht="24.9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</row>
    <row r="739" spans="1:132" ht="24.9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</row>
    <row r="740" spans="1:132" ht="24.9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</row>
    <row r="741" spans="1:132" ht="24.9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</row>
    <row r="742" spans="1:132" ht="24.9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</row>
    <row r="743" spans="1:132" ht="24.9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</row>
    <row r="744" spans="1:132" ht="24.9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</row>
    <row r="745" spans="1:132" ht="24.9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</row>
    <row r="746" spans="1:132" ht="24.9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</row>
    <row r="747" spans="1:132" ht="24.9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</row>
    <row r="748" spans="1:132" ht="24.9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</row>
    <row r="749" spans="1:132" ht="24.9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</row>
    <row r="750" spans="1:132" ht="24.9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</row>
    <row r="751" spans="1:132" ht="24.9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</row>
    <row r="752" spans="1:132" ht="24.9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</row>
    <row r="753" spans="1:132" ht="24.9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</row>
    <row r="754" spans="1:132" ht="24.9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</row>
    <row r="755" spans="1:132" ht="24.9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</row>
    <row r="756" spans="1:132" ht="24.9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</row>
    <row r="757" spans="1:132" ht="24.9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</row>
    <row r="758" spans="1:132" ht="24.9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</row>
    <row r="759" spans="1:132" ht="24.9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</row>
    <row r="760" spans="1:132" ht="24.9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</row>
    <row r="761" spans="1:132" ht="24.9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</row>
    <row r="762" spans="1:132" ht="24.9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</row>
    <row r="763" spans="1:132" ht="24.9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</row>
    <row r="764" spans="1:132" ht="24.9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</row>
    <row r="765" spans="1:132" ht="24.9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</row>
    <row r="766" spans="1:132" ht="24.9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</row>
    <row r="767" spans="1:132" ht="24.9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</row>
    <row r="768" spans="1:132" ht="24.9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</row>
    <row r="769" spans="1:132" ht="24.9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</row>
    <row r="770" spans="1:132" ht="24.9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</row>
    <row r="771" spans="1:132" ht="24.9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</row>
    <row r="772" spans="1:132" ht="24.9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</row>
    <row r="773" spans="1:132" ht="24.9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</row>
    <row r="774" spans="1:132" ht="24.9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</row>
    <row r="775" spans="1:132" ht="24.9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</row>
    <row r="776" spans="1:132" ht="24.9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</row>
    <row r="777" spans="1:132" ht="24.9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</row>
    <row r="778" spans="1:132" ht="24.9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</row>
    <row r="779" spans="1:132" ht="24.9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</row>
    <row r="780" spans="1:132" ht="24.9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</row>
    <row r="781" spans="1:132" ht="24.9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</row>
    <row r="782" spans="1:132" ht="24.9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</row>
    <row r="783" spans="1:132" ht="24.9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</row>
    <row r="784" spans="1:132" ht="24.9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</row>
    <row r="785" spans="1:132" ht="24.9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</row>
    <row r="786" spans="1:132" ht="24.9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</row>
    <row r="787" spans="1:132" ht="24.9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</row>
    <row r="788" spans="1:132" ht="24.9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</row>
    <row r="789" spans="1:132" ht="24.9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</row>
    <row r="790" spans="1:132" ht="24.9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</row>
    <row r="791" spans="1:132" ht="24.9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</row>
    <row r="792" spans="1:132" ht="24.9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</row>
    <row r="793" spans="1:132" ht="24.9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</row>
    <row r="794" spans="1:132" ht="24.9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</row>
    <row r="795" spans="1:132" ht="24.9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</row>
    <row r="796" spans="1:132" ht="24.9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</row>
    <row r="797" spans="1:132" ht="24.9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</row>
    <row r="798" spans="1:132" ht="24.9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</row>
    <row r="799" spans="1:132" ht="24.9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</row>
    <row r="800" spans="1:132" ht="24.9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</row>
    <row r="801" spans="1:132" ht="24.9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</row>
    <row r="802" spans="1:132" ht="24.9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</row>
    <row r="803" spans="1:132" ht="24.9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</row>
    <row r="804" spans="1:132" ht="24.9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</row>
    <row r="805" spans="1:132" ht="24.9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</row>
    <row r="806" spans="1:132" ht="24.9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</row>
    <row r="807" spans="1:132" ht="24.9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</row>
    <row r="808" spans="1:132" ht="24.9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</row>
    <row r="809" spans="1:132" ht="24.9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</row>
    <row r="810" spans="1:132" ht="24.9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</row>
    <row r="811" spans="1:132" ht="24.9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</row>
    <row r="812" spans="1:132" ht="24.9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</row>
    <row r="813" spans="1:132" ht="24.9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</row>
    <row r="814" spans="1:132" ht="24.9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</row>
    <row r="815" spans="1:132" ht="24.9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</row>
    <row r="816" spans="1:132" ht="24.9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</row>
    <row r="817" spans="1:132" ht="24.9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</row>
    <row r="818" spans="1:132" ht="24.9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</row>
    <row r="819" spans="1:132" ht="24.9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</row>
    <row r="820" spans="1:132" ht="24.9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</row>
    <row r="821" spans="1:132" ht="24.9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</row>
    <row r="822" spans="1:132" ht="24.9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</row>
    <row r="823" spans="1:132" ht="24.9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</row>
    <row r="824" spans="1:132" ht="24.9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</row>
    <row r="825" spans="1:132" ht="24.9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</row>
    <row r="826" spans="1:132" ht="24.9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</row>
    <row r="827" spans="1:132" ht="24.9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</row>
    <row r="828" spans="1:132" ht="24.9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</row>
    <row r="829" spans="1:132" ht="24.9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</row>
    <row r="830" spans="1:132" ht="24.9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</row>
    <row r="831" spans="1:132" ht="24.9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</row>
    <row r="832" spans="1:132" ht="24.9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</row>
    <row r="833" spans="1:132" ht="24.9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</row>
    <row r="834" spans="1:132" ht="24.9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</row>
    <row r="835" spans="1:132" ht="24.9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</row>
    <row r="836" spans="1:132" ht="24.9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</row>
    <row r="837" spans="1:132" ht="24.9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</row>
    <row r="838" spans="1:132" ht="24.9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</row>
    <row r="839" spans="1:132" ht="24.9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</row>
    <row r="840" spans="1:132" ht="24.9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</row>
    <row r="841" spans="1:132" ht="24.9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</row>
    <row r="842" spans="1:132" ht="24.9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</row>
    <row r="843" spans="1:132" ht="24.9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</row>
    <row r="844" spans="1:132" ht="24.9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</row>
    <row r="845" spans="1:132" ht="24.9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</row>
    <row r="846" spans="1:132" ht="24.9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</row>
    <row r="847" spans="1:132" ht="24.9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</row>
    <row r="848" spans="1:132" ht="24.9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</row>
    <row r="849" spans="1:132" ht="24.9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</row>
    <row r="850" spans="1:132" ht="24.9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</row>
    <row r="851" spans="1:132" ht="24.9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</row>
    <row r="852" spans="1:132" ht="24.9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</row>
    <row r="853" spans="1:132" ht="24.9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</row>
    <row r="854" spans="1:132" ht="24.9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</row>
    <row r="855" spans="1:132" ht="24.9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</row>
    <row r="856" spans="1:132" ht="24.9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</row>
    <row r="857" spans="1:132" ht="24.9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</row>
    <row r="858" spans="1:132" ht="24.9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</row>
    <row r="859" spans="1:132" ht="24.9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</row>
    <row r="860" spans="1:132" ht="24.9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</row>
    <row r="861" spans="1:132" ht="24.9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</row>
    <row r="862" spans="1:132" ht="24.9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</row>
    <row r="863" spans="1:132" ht="24.9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</row>
    <row r="864" spans="1:132" ht="24.9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</row>
    <row r="865" spans="1:132" ht="24.9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</row>
    <row r="866" spans="1:132" ht="24.9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</row>
    <row r="867" spans="1:132" ht="24.9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</row>
    <row r="868" spans="1:132" ht="24.9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</row>
    <row r="869" spans="1:132" ht="24.9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</row>
    <row r="870" spans="1:132" ht="24.9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</row>
    <row r="871" spans="1:132" ht="24.9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</row>
    <row r="872" spans="1:132" ht="24.9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</row>
    <row r="873" spans="1:132" ht="24.9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</row>
    <row r="874" spans="1:132" ht="24.9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</row>
    <row r="875" spans="1:132" ht="24.9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</row>
    <row r="876" spans="1:132" ht="24.9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</row>
    <row r="877" spans="1:132" ht="24.9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</row>
    <row r="878" spans="1:132" ht="24.9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</row>
    <row r="879" spans="1:132" ht="24.9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</row>
    <row r="880" spans="1:132" ht="24.9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</row>
    <row r="881" spans="1:132" ht="24.9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</row>
    <row r="882" spans="1:132" ht="24.9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</row>
    <row r="883" spans="1:132" ht="24.9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</row>
    <row r="884" spans="1:132" ht="24.9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</row>
    <row r="885" spans="1:132" ht="24.9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</row>
    <row r="886" spans="1:132" ht="24.9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</row>
    <row r="887" spans="1:132" ht="24.9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</row>
    <row r="888" spans="1:132" ht="24.9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</row>
    <row r="889" spans="1:132" ht="24.9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</row>
    <row r="890" spans="1:132" ht="24.9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</row>
    <row r="891" spans="1:132" ht="24.9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</row>
    <row r="892" spans="1:132" ht="24.9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</row>
    <row r="893" spans="1:132" ht="24.9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</row>
    <row r="894" spans="1:132" ht="24.9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</row>
    <row r="895" spans="1:132" ht="24.9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</row>
    <row r="896" spans="1:132" ht="24.9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</row>
    <row r="897" spans="1:132" ht="24.9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</row>
    <row r="898" spans="1:132" ht="24.9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</row>
    <row r="899" spans="1:132" ht="24.9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</row>
    <row r="900" spans="1:132" ht="24.9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</row>
    <row r="901" spans="1:132" ht="24.9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</row>
    <row r="902" spans="1:132" ht="24.9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</row>
    <row r="903" spans="1:132" ht="24.9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</row>
    <row r="904" spans="1:132" ht="24.9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</row>
    <row r="905" spans="1:132" ht="24.9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</row>
    <row r="906" spans="1:132" ht="24.9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</row>
    <row r="907" spans="1:132" ht="24.9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</row>
    <row r="908" spans="1:132" ht="24.9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</row>
    <row r="909" spans="1:132" ht="24.9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</row>
    <row r="910" spans="1:132" ht="24.9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</row>
    <row r="911" spans="1:132" ht="24.9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</row>
    <row r="912" spans="1:132" ht="24.9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</row>
    <row r="913" spans="1:132" ht="24.9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</row>
    <row r="914" spans="1:132" ht="24.9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</row>
    <row r="915" spans="1:132" ht="24.9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</row>
    <row r="916" spans="1:132" ht="24.9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</row>
    <row r="917" spans="1:132" ht="24.9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</row>
    <row r="918" spans="1:132" ht="24.9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</row>
    <row r="919" spans="1:132" ht="24.9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</row>
    <row r="920" spans="1:132" ht="24.9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</row>
    <row r="921" spans="1:132" ht="24.9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</row>
    <row r="922" spans="1:132" ht="24.9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</row>
    <row r="923" spans="1:132" ht="24.9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</row>
    <row r="924" spans="1:132" ht="24.9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</row>
    <row r="925" spans="1:132" ht="24.9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</row>
    <row r="926" spans="1:132" ht="24.9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</row>
    <row r="927" spans="1:132" ht="24.9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</row>
    <row r="928" spans="1:132" ht="24.9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</row>
    <row r="929" spans="1:132" ht="24.9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</row>
    <row r="930" spans="1:132" ht="24.9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</row>
    <row r="931" spans="1:132" ht="24.9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</row>
    <row r="932" spans="1:132" ht="24.9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</row>
    <row r="933" spans="1:132" ht="24.9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</row>
    <row r="934" spans="1:132" ht="24.9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</row>
    <row r="935" spans="1:132" ht="24.9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</row>
    <row r="936" spans="1:132" ht="24.9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</row>
    <row r="937" spans="1:132" ht="24.9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</row>
    <row r="938" spans="1:132" ht="24.9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</row>
    <row r="939" spans="1:132" ht="24.9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</row>
    <row r="940" spans="1:132" ht="24.9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</row>
    <row r="941" spans="1:132" ht="24.9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</row>
    <row r="942" spans="1:132" ht="24.9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</row>
    <row r="943" spans="1:132" ht="24.9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</row>
    <row r="944" spans="1:132" ht="24.9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</row>
    <row r="945" spans="1:132" ht="24.9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</row>
    <row r="946" spans="1:132" ht="24.9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</row>
    <row r="947" spans="1:132" ht="24.9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</row>
    <row r="948" spans="1:132" ht="24.9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</row>
    <row r="949" spans="1:132" ht="24.9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</row>
    <row r="950" spans="1:132" ht="24.9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</row>
    <row r="951" spans="1:132" ht="24.9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</row>
    <row r="952" spans="1:132" ht="24.9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</row>
    <row r="953" spans="1:132" ht="24.9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</row>
    <row r="954" spans="1:132" ht="24.9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</row>
    <row r="955" spans="1:132" ht="24.9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</row>
    <row r="956" spans="1:132" ht="24.9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</row>
    <row r="957" spans="1:132" ht="24.9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</row>
    <row r="958" spans="1:132" ht="24.9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</row>
    <row r="959" spans="1:132" ht="24.9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</row>
    <row r="960" spans="1:132" ht="24.9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</row>
    <row r="961" spans="1:132" ht="24.9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</row>
    <row r="962" spans="1:132" ht="24.9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</row>
    <row r="963" spans="1:132" ht="24.9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</row>
    <row r="964" spans="1:132" ht="24.9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</row>
    <row r="965" spans="1:132" ht="24.9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</row>
    <row r="966" spans="1:132" ht="24.9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</row>
    <row r="967" spans="1:132" ht="24.9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</row>
    <row r="968" spans="1:132" ht="24.9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</row>
    <row r="969" spans="1:132" ht="24.9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</row>
    <row r="970" spans="1:132" ht="24.9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</row>
    <row r="971" spans="1:132" ht="24.9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</row>
    <row r="972" spans="1:132" ht="24.9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</row>
    <row r="973" spans="1:132" ht="24.9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</row>
    <row r="974" spans="1:132" ht="24.9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</row>
    <row r="975" spans="1:132" ht="24.9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</row>
    <row r="976" spans="1:132" ht="24.9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</row>
    <row r="977" spans="1:132" ht="24.9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</row>
    <row r="978" spans="1:132" ht="24.9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</row>
    <row r="979" spans="1:132" ht="24.9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</row>
    <row r="980" spans="1:132" ht="24.9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</row>
    <row r="981" spans="1:132" ht="24.9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</row>
    <row r="982" spans="1:132" ht="24.9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</row>
    <row r="983" spans="1:132" ht="24.9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</row>
    <row r="984" spans="1:132" ht="24.9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</row>
    <row r="985" spans="1:132" ht="24.9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</row>
    <row r="986" spans="1:132" ht="24.9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</row>
    <row r="987" spans="1:132" ht="24.9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</row>
    <row r="988" spans="1:132" ht="24.9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</row>
    <row r="989" spans="1:132" ht="24.9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</row>
    <row r="990" spans="1:132" ht="24.9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</row>
    <row r="991" spans="1:132" ht="24.9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</row>
    <row r="992" spans="1:132" ht="24.9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</row>
    <row r="993" spans="1:132" ht="24.9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</row>
    <row r="994" spans="1:132" ht="24.9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</row>
    <row r="995" spans="1:132" ht="24.9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</row>
    <row r="996" spans="1:132" ht="24.9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</row>
    <row r="997" spans="1:132" ht="24.9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</row>
    <row r="998" spans="1:132" ht="24.9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</row>
    <row r="999" spans="1:132" ht="24.9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</row>
    <row r="1000" spans="1:132" ht="24.9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</row>
    <row r="1001" spans="1:132" ht="24.9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</row>
    <row r="1002" spans="1:132" ht="24.9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</row>
    <row r="1003" spans="1:132" ht="24.95" customHeight="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</row>
    <row r="1004" spans="1:132" ht="24.95" customHeight="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</row>
    <row r="1005" spans="1:132" ht="24.95" customHeight="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</row>
    <row r="1006" spans="1:132" ht="24.95" customHeight="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</row>
    <row r="1007" spans="1:132" ht="24.95" customHeight="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</row>
    <row r="1008" spans="1:132" ht="24.95" customHeight="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</row>
    <row r="1009" spans="1:132" ht="24.95" customHeight="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</row>
    <row r="1010" spans="1:132" ht="24.95" customHeight="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</row>
    <row r="1011" spans="1:132" ht="24.95" customHeight="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</row>
    <row r="1012" spans="1:132" ht="24.95" customHeight="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</row>
    <row r="1013" spans="1:132" ht="24.95" customHeight="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</row>
    <row r="1014" spans="1:132" ht="24.95" customHeight="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</row>
    <row r="1015" spans="1:132" ht="24.95" customHeight="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</row>
    <row r="1016" spans="1:132" ht="24.95" customHeight="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</row>
    <row r="1017" spans="1:132" ht="24.95" customHeight="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</row>
    <row r="1018" spans="1:132" ht="24.95" customHeight="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</row>
    <row r="1019" spans="1:132" ht="24.95" customHeight="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</row>
    <row r="1020" spans="1:132" ht="24.95" customHeight="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</row>
    <row r="1021" spans="1:132" ht="24.95" customHeight="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</row>
    <row r="1022" spans="1:132" ht="24.95" customHeight="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</row>
    <row r="1023" spans="1:132" ht="24.95" customHeight="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</row>
    <row r="1024" spans="1:132" ht="24.95" customHeight="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</row>
    <row r="1025" spans="1:132" ht="24.95" customHeight="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</row>
    <row r="1026" spans="1:132" ht="24.95" customHeight="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</row>
    <row r="1027" spans="1:132" ht="24.95" customHeight="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</row>
    <row r="1028" spans="1:132" ht="24.95" customHeight="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</row>
    <row r="1029" spans="1:132" ht="24.95" customHeight="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</row>
    <row r="1030" spans="1:132" ht="24.95" customHeight="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</row>
    <row r="1031" spans="1:132" ht="24.95" customHeight="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</row>
    <row r="1032" spans="1:132" ht="24.95" customHeight="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</row>
    <row r="1033" spans="1:132" ht="24.95" customHeight="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</row>
    <row r="1034" spans="1:132" ht="24.95" customHeight="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</row>
    <row r="1035" spans="1:132" ht="24.95" customHeight="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</row>
    <row r="1036" spans="1:132" ht="24.95" customHeight="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</row>
    <row r="1037" spans="1:132" ht="24.95" customHeight="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</row>
    <row r="1038" spans="1:132" ht="24.95" customHeight="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</row>
    <row r="1039" spans="1:132" ht="24.95" customHeight="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</row>
    <row r="1040" spans="1:132" ht="24.95" customHeight="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</row>
    <row r="1041" spans="1:132" ht="24.95" customHeight="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</row>
    <row r="1042" spans="1:132" ht="24.95" customHeight="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</row>
    <row r="1043" spans="1:132" ht="24.95" customHeight="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</row>
    <row r="1044" spans="1:132" ht="24.95" customHeight="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</row>
    <row r="1045" spans="1:132" ht="24.95" customHeight="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</row>
    <row r="1046" spans="1:132" ht="24.95" customHeight="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</row>
    <row r="1047" spans="1:132" ht="24.95" customHeight="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</row>
    <row r="1048" spans="1:132" ht="24.95" customHeight="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</row>
    <row r="1049" spans="1:132" ht="24.95" customHeight="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</row>
    <row r="1050" spans="1:132" ht="24.95" customHeight="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</row>
    <row r="1051" spans="1:132" ht="24.95" customHeight="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</row>
    <row r="1052" spans="1:132" ht="24.95" customHeight="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</row>
    <row r="1053" spans="1:132" ht="24.95" customHeight="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</row>
    <row r="1054" spans="1:132" ht="24.95" customHeight="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</row>
    <row r="1055" spans="1:132" ht="24.95" customHeight="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</row>
    <row r="1056" spans="1:132" ht="24.95" customHeight="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</row>
    <row r="1057" spans="1:132" ht="24.95" customHeight="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</row>
    <row r="1058" spans="1:132" ht="24.95" customHeight="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</row>
    <row r="1059" spans="1:132" ht="24.95" customHeight="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</row>
    <row r="1060" spans="1:132" ht="24.95" customHeight="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</row>
    <row r="1061" spans="1:132" ht="24.95" customHeight="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</row>
    <row r="1062" spans="1:132" ht="24.95" customHeight="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</row>
    <row r="1063" spans="1:132" ht="24.95" customHeight="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</row>
    <row r="1064" spans="1:132" ht="24.95" customHeight="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</row>
    <row r="1065" spans="1:132" ht="24.95" customHeight="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</row>
    <row r="1066" spans="1:132" ht="24.95" customHeight="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</row>
    <row r="1067" spans="1:132" ht="24.95" customHeight="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</row>
    <row r="1068" spans="1:132" ht="24.95" customHeight="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</row>
    <row r="1069" spans="1:132" ht="24.95" customHeight="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</row>
    <row r="1070" spans="1:132" ht="24.95" customHeight="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</row>
    <row r="1071" spans="1:132" ht="24.95" customHeight="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</row>
    <row r="1072" spans="1:132" ht="24.95" customHeight="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</row>
    <row r="1073" spans="1:132" ht="24.95" customHeight="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</row>
    <row r="1074" spans="1:132" ht="24.95" customHeight="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</row>
    <row r="1075" spans="1:132" ht="24.95" customHeight="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</row>
    <row r="1076" spans="1:132" ht="24.95" customHeight="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</row>
    <row r="1077" spans="1:132" ht="24.95" customHeight="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</row>
    <row r="1078" spans="1:132" ht="24.95" customHeight="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</row>
    <row r="1079" spans="1:132" ht="24.95" customHeight="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</row>
    <row r="1080" spans="1:132" ht="24.95" customHeight="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</row>
    <row r="1081" spans="1:132" ht="24.95" customHeight="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</row>
    <row r="1082" spans="1:132" ht="24.95" customHeight="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</row>
    <row r="1083" spans="1:132" ht="24.95" customHeight="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</row>
    <row r="1084" spans="1:132" ht="24.95" customHeight="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</row>
    <row r="1085" spans="1:132" ht="24.95" customHeight="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</row>
    <row r="1086" spans="1:132" ht="24.95" customHeight="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</row>
    <row r="1087" spans="1:132" ht="24.95" customHeight="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</row>
    <row r="1088" spans="1:132" ht="24.95" customHeight="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</row>
    <row r="1089" spans="1:132" ht="24.95" customHeight="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</row>
    <row r="1090" spans="1:132" ht="24.95" customHeight="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</row>
    <row r="1091" spans="1:132" ht="24.95" customHeight="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</row>
    <row r="1092" spans="1:132" ht="24.95" customHeight="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</row>
    <row r="1093" spans="1:132" ht="24.95" customHeight="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</row>
    <row r="1094" spans="1:132" ht="24.95" customHeight="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</row>
    <row r="1095" spans="1:132" ht="24.95" customHeight="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</row>
    <row r="1096" spans="1:132" ht="24.95" customHeight="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</row>
    <row r="1097" spans="1:132" ht="24.95" customHeight="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</row>
    <row r="1098" spans="1:132" ht="24.95" customHeight="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</row>
    <row r="1099" spans="1:132" ht="24.95" customHeight="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</row>
    <row r="1100" spans="1:132" ht="24.95" customHeight="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</row>
    <row r="1101" spans="1:132" ht="24.95" customHeight="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</row>
    <row r="1102" spans="1:132" ht="24.95" customHeight="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</row>
    <row r="1103" spans="1:132" ht="24.95" customHeight="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</row>
    <row r="1104" spans="1:132" ht="24.95" customHeight="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</row>
    <row r="1105" spans="1:132" ht="24.95" customHeight="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</row>
    <row r="1106" spans="1:132" ht="24.95" customHeight="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</row>
    <row r="1107" spans="1:132" ht="24.95" customHeight="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</row>
    <row r="1108" spans="1:132" ht="24.95" customHeight="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</row>
    <row r="1109" spans="1:132" ht="24.95" customHeight="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</row>
    <row r="1110" spans="1:132" ht="24.95" customHeight="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</row>
    <row r="1111" spans="1:132" ht="24.95" customHeight="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</row>
    <row r="1112" spans="1:132" ht="24.95" customHeight="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</row>
    <row r="1113" spans="1:132" ht="24.95" customHeight="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</row>
    <row r="1114" spans="1:132" ht="24.95" customHeight="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</row>
    <row r="1115" spans="1:132" ht="24.95" customHeight="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</row>
    <row r="1116" spans="1:132" ht="24.95" customHeight="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</row>
    <row r="1117" spans="1:132" ht="24.95" customHeight="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</row>
    <row r="1118" spans="1:132" ht="24.95" customHeight="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</row>
    <row r="1119" spans="1:132" ht="24.95" customHeight="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</row>
    <row r="1120" spans="1:132" ht="24.95" customHeight="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</row>
    <row r="1121" spans="1:132" ht="24.95" customHeight="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</row>
    <row r="1122" spans="1:132" ht="24.95" customHeight="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</row>
    <row r="1123" spans="1:132" ht="24.95" customHeight="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</row>
    <row r="1124" spans="1:132" ht="24.95" customHeight="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</row>
    <row r="1125" spans="1:132" ht="24.95" customHeight="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</row>
    <row r="1126" spans="1:132" ht="24.95" customHeight="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</row>
    <row r="1127" spans="1:132" ht="24.95" customHeight="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</row>
    <row r="1128" spans="1:132" ht="24.95" customHeight="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</row>
    <row r="1129" spans="1:132" ht="24.95" customHeight="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</row>
    <row r="1130" spans="1:132" ht="24.95" customHeight="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</row>
    <row r="1131" spans="1:132" ht="24.95" customHeight="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</row>
    <row r="1132" spans="1:132" ht="24.95" customHeight="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</row>
    <row r="1133" spans="1:132" ht="24.95" customHeight="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</row>
    <row r="1134" spans="1:132" ht="24.95" customHeight="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</row>
    <row r="1135" spans="1:132" ht="24.95" customHeight="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</row>
    <row r="1136" spans="1:132" ht="24.95" customHeight="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</row>
    <row r="1137" spans="1:132" ht="24.95" customHeight="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</row>
    <row r="1138" spans="1:132" ht="24.95" customHeight="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</row>
    <row r="1139" spans="1:132" ht="24.95" customHeight="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</row>
    <row r="1140" spans="1:132" ht="24.95" customHeight="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</row>
    <row r="1141" spans="1:132" ht="24.95" customHeight="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</row>
    <row r="1142" spans="1:132" ht="24.95" customHeight="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</row>
    <row r="1143" spans="1:132" ht="24.95" customHeight="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</row>
    <row r="1144" spans="1:132" ht="24.95" customHeight="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</row>
    <row r="1145" spans="1:132" ht="24.95" customHeight="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</row>
    <row r="1146" spans="1:132" ht="24.95" customHeight="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</row>
    <row r="1147" spans="1:132" ht="24.95" customHeight="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</row>
    <row r="1148" spans="1:132" ht="24.95" customHeight="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</row>
    <row r="1149" spans="1:132" ht="24.95" customHeight="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</row>
    <row r="1150" spans="1:132" ht="24.95" customHeight="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</row>
    <row r="1151" spans="1:132" ht="24.95" customHeight="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</row>
    <row r="1152" spans="1:132" ht="24.95" customHeight="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</row>
    <row r="1153" spans="1:132" ht="24.95" customHeight="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</row>
    <row r="1154" spans="1:132" ht="24.95" customHeight="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</row>
    <row r="1155" spans="1:132" ht="24.95" customHeight="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</row>
    <row r="1156" spans="1:132" ht="24.95" customHeight="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</row>
    <row r="1157" spans="1:132" ht="24.95" customHeight="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</row>
    <row r="1158" spans="1:132" ht="24.95" customHeight="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</row>
    <row r="1159" spans="1:132" ht="24.95" customHeight="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</row>
    <row r="1160" spans="1:132" ht="24.95" customHeight="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</row>
    <row r="1161" spans="1:132" ht="24.95" customHeight="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</row>
    <row r="1162" spans="1:132" ht="24.95" customHeight="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</row>
    <row r="1163" spans="1:132" ht="24.95" customHeight="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</row>
    <row r="1164" spans="1:132" ht="24.95" customHeight="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</row>
    <row r="1165" spans="1:132" ht="24.95" customHeight="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</row>
    <row r="1166" spans="1:132" ht="24.95" customHeight="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</row>
    <row r="1167" spans="1:132" ht="24.95" customHeight="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</row>
    <row r="1168" spans="1:132" ht="24.95" customHeight="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</row>
    <row r="1169" spans="1:132" ht="24.95" customHeight="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</row>
    <row r="1170" spans="1:132" ht="24.95" customHeight="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</row>
    <row r="1171" spans="1:132" ht="24.95" customHeight="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</row>
    <row r="1172" spans="1:132" ht="24.95" customHeight="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</row>
    <row r="1173" spans="1:132" ht="24.95" customHeight="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</row>
    <row r="1174" spans="1:132" ht="24.95" customHeight="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</row>
    <row r="1175" spans="1:132" ht="24.95" customHeight="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</row>
    <row r="1176" spans="1:132" ht="24.95" customHeight="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</row>
    <row r="1177" spans="1:132" ht="24.95" customHeight="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</row>
    <row r="1178" spans="1:132" ht="24.95" customHeight="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</row>
    <row r="1179" spans="1:132" ht="24.95" customHeight="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</row>
    <row r="1180" spans="1:132" ht="24.95" customHeight="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</row>
    <row r="1181" spans="1:132" ht="24.95" customHeight="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</row>
    <row r="1182" spans="1:132" ht="24.95" customHeight="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</row>
    <row r="1183" spans="1:132" ht="24.95" customHeight="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</row>
    <row r="1184" spans="1:132" ht="24.95" customHeight="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</row>
    <row r="1185" spans="1:132" ht="24.95" customHeight="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</row>
    <row r="1186" spans="1:132" ht="24.95" customHeight="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</row>
    <row r="1187" spans="1:132" ht="24.95" customHeight="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</row>
    <row r="1188" spans="1:132" ht="24.95" customHeight="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</row>
    <row r="1189" spans="1:132" ht="24.95" customHeight="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</row>
    <row r="1190" spans="1:132" ht="24.95" customHeight="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</row>
    <row r="1191" spans="1:132" ht="24.95" customHeight="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</row>
    <row r="1192" spans="1:132" ht="24.95" customHeight="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</row>
    <row r="1193" spans="1:132" ht="24.95" customHeight="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</row>
    <row r="1194" spans="1:132" ht="24.95" customHeight="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</row>
    <row r="1195" spans="1:132" ht="24.95" customHeight="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</row>
    <row r="1196" spans="1:132" ht="24.95" customHeight="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</row>
    <row r="1197" spans="1:132" ht="24.95" customHeight="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</row>
    <row r="1198" spans="1:132" ht="24.95" customHeight="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</row>
    <row r="1199" spans="1:132" ht="24.95" customHeight="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</row>
    <row r="1200" spans="1:132" ht="24.95" customHeight="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</row>
    <row r="1201" spans="1:132" ht="24.95" customHeight="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</row>
    <row r="1202" spans="1:132" ht="24.95" customHeight="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</row>
    <row r="1203" spans="1:132" ht="24.95" customHeight="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</row>
    <row r="1204" spans="1:132" ht="24.95" customHeight="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</row>
    <row r="1205" spans="1:132" ht="24.95" customHeight="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</row>
    <row r="1206" spans="1:132" ht="24.95" customHeight="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</row>
    <row r="1207" spans="1:132" ht="24.95" customHeight="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</row>
    <row r="1208" spans="1:132" ht="24.95" customHeight="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</row>
    <row r="1209" spans="1:132" ht="24.95" customHeight="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</row>
    <row r="1210" spans="1:132" ht="24.95" customHeight="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</row>
    <row r="1211" spans="1:132" ht="24.95" customHeight="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</row>
    <row r="1212" spans="1:132" ht="24.95" customHeight="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</row>
    <row r="1213" spans="1:132" ht="24.95" customHeight="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</row>
    <row r="1214" spans="1:132" ht="24.95" customHeight="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</row>
    <row r="1215" spans="1:132" ht="24.95" customHeight="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</row>
    <row r="1216" spans="1:132" ht="24.95" customHeight="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</row>
    <row r="1217" spans="1:132" ht="24.95" customHeight="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</row>
    <row r="1218" spans="1:132" ht="24.95" customHeight="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</row>
    <row r="1219" spans="1:132" ht="24.95" customHeight="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</row>
    <row r="1220" spans="1:132" ht="24.95" customHeight="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</row>
    <row r="1221" spans="1:132" ht="24.95" customHeight="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</row>
    <row r="1222" spans="1:132" ht="24.95" customHeight="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</row>
    <row r="1223" spans="1:132" ht="24.95" customHeight="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</row>
    <row r="1224" spans="1:132" ht="24.95" customHeight="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</row>
    <row r="1225" spans="1:132" ht="24.95" customHeight="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</row>
    <row r="1226" spans="1:132" ht="24.95" customHeight="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</row>
    <row r="1227" spans="1:132" ht="24.95" customHeight="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</row>
    <row r="1228" spans="1:132" ht="24.95" customHeight="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</row>
    <row r="1229" spans="1:132" ht="24.95" customHeight="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</row>
    <row r="1230" spans="1:132" ht="24.95" customHeight="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</row>
    <row r="1231" spans="1:132" ht="24.95" customHeight="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</row>
    <row r="1232" spans="1:132" ht="24.95" customHeight="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</row>
    <row r="1233" spans="1:132" ht="24.95" customHeight="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</row>
    <row r="1234" spans="1:132" ht="24.95" customHeight="1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</row>
    <row r="1235" spans="1:132" ht="24.95" customHeight="1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</row>
    <row r="1236" spans="1:132" ht="24.95" customHeight="1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</row>
    <row r="1237" spans="1:132" ht="24.95" customHeight="1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</row>
    <row r="1238" spans="1:132" ht="24.95" customHeight="1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</row>
    <row r="1239" spans="1:132" ht="24.95" customHeight="1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</row>
    <row r="1240" spans="1:132" ht="24.95" customHeight="1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</row>
    <row r="1241" spans="1:132" ht="24.95" customHeight="1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</row>
    <row r="1242" spans="1:132" ht="24.95" customHeight="1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</row>
    <row r="1243" spans="1:132" ht="24.95" customHeight="1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</row>
    <row r="1244" spans="1:132" ht="24.95" customHeight="1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</row>
    <row r="1245" spans="1:132" ht="24.95" customHeight="1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</row>
    <row r="1246" spans="1:132" ht="24.95" customHeight="1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</row>
    <row r="1247" spans="1:132" ht="24.95" customHeight="1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</row>
    <row r="1248" spans="1:132" ht="24.95" customHeight="1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</row>
    <row r="1249" spans="1:132" ht="24.95" customHeight="1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</row>
    <row r="1250" spans="1:132" ht="24.95" customHeight="1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</row>
    <row r="1251" spans="1:132" ht="24.95" customHeight="1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</row>
    <row r="1252" spans="1:132" ht="24.95" customHeight="1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</row>
    <row r="1253" spans="1:132" ht="24.95" customHeight="1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</row>
    <row r="1254" spans="1:132" ht="24.95" customHeight="1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</row>
    <row r="1255" spans="1:132" ht="24.95" customHeight="1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</row>
    <row r="1256" spans="1:132" ht="24.95" customHeight="1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</row>
    <row r="1257" spans="1:132" ht="24.95" customHeight="1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</row>
    <row r="1258" spans="1:132" ht="24.95" customHeight="1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</row>
    <row r="1259" spans="1:132" ht="24.95" customHeight="1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</row>
    <row r="1260" spans="1:132" ht="24.95" customHeight="1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</row>
    <row r="1261" spans="1:132" ht="24.95" customHeight="1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</row>
    <row r="1262" spans="1:132" ht="24.95" customHeight="1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</row>
    <row r="1263" spans="1:132" ht="24.95" customHeight="1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</row>
    <row r="1264" spans="1:132" ht="24.95" customHeight="1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</row>
    <row r="1265" spans="1:132" ht="24.95" customHeight="1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</row>
    <row r="1266" spans="1:132" ht="24.95" customHeight="1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</row>
    <row r="1267" spans="1:132" ht="24.95" customHeight="1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</row>
    <row r="1268" spans="1:132" ht="24.95" customHeight="1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</row>
    <row r="1269" spans="1:132" ht="24.95" customHeight="1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</row>
    <row r="1270" spans="1:132" ht="24.95" customHeight="1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</row>
    <row r="1271" spans="1:132" ht="24.95" customHeight="1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</row>
    <row r="1272" spans="1:132" ht="24.95" customHeight="1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</row>
    <row r="1273" spans="1:132" ht="24.95" customHeight="1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</row>
    <row r="1274" spans="1:132" ht="24.95" customHeight="1" x14ac:dyDescent="0.25"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</row>
    <row r="1275" spans="1:132" ht="24.95" customHeight="1" x14ac:dyDescent="0.25"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</row>
    <row r="1276" spans="1:132" ht="24.95" customHeight="1" x14ac:dyDescent="0.25"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</row>
    <row r="1277" spans="1:132" ht="24.95" customHeight="1" x14ac:dyDescent="0.25"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</row>
    <row r="1278" spans="1:132" ht="24.95" customHeight="1" x14ac:dyDescent="0.25"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</row>
    <row r="1279" spans="1:132" ht="24.95" customHeight="1" x14ac:dyDescent="0.25"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</row>
    <row r="1280" spans="1:132" ht="24.95" customHeight="1" x14ac:dyDescent="0.25"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</row>
    <row r="1281" spans="16:37" ht="24.95" customHeight="1" x14ac:dyDescent="0.25"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</row>
    <row r="1282" spans="16:37" ht="24.95" customHeight="1" x14ac:dyDescent="0.25"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</row>
    <row r="1283" spans="16:37" ht="24.95" customHeight="1" x14ac:dyDescent="0.25"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</row>
    <row r="1284" spans="16:37" ht="24.95" customHeight="1" x14ac:dyDescent="0.25"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</row>
    <row r="1285" spans="16:37" ht="24.95" customHeight="1" x14ac:dyDescent="0.25"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</row>
    <row r="1286" spans="16:37" ht="24.95" customHeight="1" x14ac:dyDescent="0.25"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</row>
    <row r="1287" spans="16:37" ht="24.95" customHeight="1" x14ac:dyDescent="0.25"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</row>
    <row r="1288" spans="16:37" ht="24.95" customHeight="1" x14ac:dyDescent="0.25"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</row>
    <row r="1289" spans="16:37" ht="24.95" customHeight="1" x14ac:dyDescent="0.25"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</row>
    <row r="1290" spans="16:37" ht="24.95" customHeight="1" x14ac:dyDescent="0.25"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</row>
    <row r="1291" spans="16:37" ht="24.95" customHeight="1" x14ac:dyDescent="0.25"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</row>
    <row r="1292" spans="16:37" ht="24.95" customHeight="1" x14ac:dyDescent="0.25"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</row>
    <row r="1293" spans="16:37" ht="24.95" customHeight="1" x14ac:dyDescent="0.25"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</row>
    <row r="1294" spans="16:37" ht="24.95" customHeight="1" x14ac:dyDescent="0.25"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</row>
    <row r="1295" spans="16:37" ht="24.95" customHeight="1" x14ac:dyDescent="0.25"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</row>
    <row r="1296" spans="16:37" ht="24.95" customHeight="1" x14ac:dyDescent="0.25"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</row>
    <row r="1297" spans="16:37" ht="24.95" customHeight="1" x14ac:dyDescent="0.25"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</row>
    <row r="1298" spans="16:37" ht="24.95" customHeight="1" x14ac:dyDescent="0.25"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</row>
    <row r="1299" spans="16:37" ht="24.95" customHeight="1" x14ac:dyDescent="0.25"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</row>
    <row r="1300" spans="16:37" ht="24.95" customHeight="1" x14ac:dyDescent="0.25"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</row>
    <row r="1301" spans="16:37" ht="24.95" customHeight="1" x14ac:dyDescent="0.25"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</row>
    <row r="1302" spans="16:37" ht="24.95" customHeight="1" x14ac:dyDescent="0.25"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</row>
    <row r="1303" spans="16:37" ht="24.95" customHeight="1" x14ac:dyDescent="0.25"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</row>
    <row r="1304" spans="16:37" ht="24.95" customHeight="1" x14ac:dyDescent="0.25"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</row>
    <row r="1305" spans="16:37" ht="24.95" customHeight="1" x14ac:dyDescent="0.25"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</row>
    <row r="1306" spans="16:37" ht="24.95" customHeight="1" x14ac:dyDescent="0.25"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</row>
    <row r="1307" spans="16:37" ht="24.95" customHeight="1" x14ac:dyDescent="0.25"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</row>
    <row r="1308" spans="16:37" ht="24.95" customHeight="1" x14ac:dyDescent="0.25"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</row>
    <row r="1309" spans="16:37" ht="24.95" customHeight="1" x14ac:dyDescent="0.25"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</row>
    <row r="1310" spans="16:37" ht="24.95" customHeight="1" x14ac:dyDescent="0.25"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</row>
    <row r="1311" spans="16:37" ht="24.95" customHeight="1" x14ac:dyDescent="0.25"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</row>
    <row r="1312" spans="16:37" ht="24.95" customHeight="1" x14ac:dyDescent="0.25"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</row>
    <row r="1313" spans="16:37" ht="24.95" customHeight="1" x14ac:dyDescent="0.25"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</row>
    <row r="1314" spans="16:37" ht="24.95" customHeight="1" x14ac:dyDescent="0.25"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</row>
    <row r="1315" spans="16:37" ht="24.95" customHeight="1" x14ac:dyDescent="0.25"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</row>
    <row r="1316" spans="16:37" ht="24.95" customHeight="1" x14ac:dyDescent="0.25"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</row>
    <row r="1317" spans="16:37" ht="24.95" customHeight="1" x14ac:dyDescent="0.25"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</row>
    <row r="1318" spans="16:37" ht="24.95" customHeight="1" x14ac:dyDescent="0.25"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</row>
    <row r="1319" spans="16:37" ht="24.95" customHeight="1" x14ac:dyDescent="0.25"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</row>
    <row r="1320" spans="16:37" ht="24.95" customHeight="1" x14ac:dyDescent="0.25"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</row>
    <row r="1321" spans="16:37" ht="24.95" customHeight="1" x14ac:dyDescent="0.25"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</row>
    <row r="1322" spans="16:37" ht="24.95" customHeight="1" x14ac:dyDescent="0.25"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</row>
    <row r="1323" spans="16:37" ht="24.95" customHeight="1" x14ac:dyDescent="0.25"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</row>
    <row r="1324" spans="16:37" ht="24.95" customHeight="1" x14ac:dyDescent="0.25"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</row>
    <row r="1325" spans="16:37" ht="24.95" customHeight="1" x14ac:dyDescent="0.25"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</row>
    <row r="1326" spans="16:37" ht="24.95" customHeight="1" x14ac:dyDescent="0.25"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</row>
    <row r="1327" spans="16:37" ht="24.95" customHeight="1" x14ac:dyDescent="0.25"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</row>
    <row r="1328" spans="16:37" ht="24.95" customHeight="1" x14ac:dyDescent="0.25"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</row>
    <row r="1329" spans="16:37" ht="24.95" customHeight="1" x14ac:dyDescent="0.25"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</row>
    <row r="1330" spans="16:37" ht="24.95" customHeight="1" x14ac:dyDescent="0.25"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</row>
    <row r="1331" spans="16:37" ht="24.95" customHeight="1" x14ac:dyDescent="0.25"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</row>
    <row r="1332" spans="16:37" ht="24.95" customHeight="1" x14ac:dyDescent="0.25"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</row>
    <row r="1333" spans="16:37" ht="24.95" customHeight="1" x14ac:dyDescent="0.25"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</row>
    <row r="1334" spans="16:37" ht="24.95" customHeight="1" x14ac:dyDescent="0.25"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</row>
    <row r="1335" spans="16:37" ht="24.95" customHeight="1" x14ac:dyDescent="0.25"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</row>
    <row r="1336" spans="16:37" ht="24.95" customHeight="1" x14ac:dyDescent="0.25"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</row>
    <row r="1337" spans="16:37" ht="24.95" customHeight="1" x14ac:dyDescent="0.25"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</row>
    <row r="1338" spans="16:37" ht="24.95" customHeight="1" x14ac:dyDescent="0.25"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</row>
    <row r="1339" spans="16:37" ht="24.95" customHeight="1" x14ac:dyDescent="0.25"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</row>
    <row r="1340" spans="16:37" ht="24.95" customHeight="1" x14ac:dyDescent="0.25"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</row>
    <row r="1341" spans="16:37" ht="24.95" customHeight="1" x14ac:dyDescent="0.25"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</row>
    <row r="1342" spans="16:37" ht="24.95" customHeight="1" x14ac:dyDescent="0.25"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</row>
    <row r="1343" spans="16:37" ht="24.95" customHeight="1" x14ac:dyDescent="0.25"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</row>
    <row r="1344" spans="16:37" ht="24.95" customHeight="1" x14ac:dyDescent="0.25"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</row>
    <row r="1345" spans="16:37" ht="24.95" customHeight="1" x14ac:dyDescent="0.25"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</row>
    <row r="1346" spans="16:37" ht="24.95" customHeight="1" x14ac:dyDescent="0.25"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</row>
    <row r="1347" spans="16:37" ht="24.95" customHeight="1" x14ac:dyDescent="0.25"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</row>
    <row r="1348" spans="16:37" ht="24.95" customHeight="1" x14ac:dyDescent="0.25"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</row>
    <row r="1349" spans="16:37" ht="24.95" customHeight="1" x14ac:dyDescent="0.25"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</row>
    <row r="1350" spans="16:37" ht="24.95" customHeight="1" x14ac:dyDescent="0.25"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</row>
    <row r="1351" spans="16:37" ht="24.95" customHeight="1" x14ac:dyDescent="0.25"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</row>
    <row r="1352" spans="16:37" ht="24.95" customHeight="1" x14ac:dyDescent="0.25"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</row>
    <row r="1353" spans="16:37" ht="24.95" customHeight="1" x14ac:dyDescent="0.25"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</row>
    <row r="1354" spans="16:37" ht="24.95" customHeight="1" x14ac:dyDescent="0.25"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</row>
    <row r="1355" spans="16:37" ht="24.95" customHeight="1" x14ac:dyDescent="0.25"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</row>
    <row r="1356" spans="16:37" ht="24.95" customHeight="1" x14ac:dyDescent="0.25"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</row>
    <row r="1357" spans="16:37" ht="24.95" customHeight="1" x14ac:dyDescent="0.25"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</row>
    <row r="1358" spans="16:37" ht="24.95" customHeight="1" x14ac:dyDescent="0.25"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</row>
    <row r="1359" spans="16:37" ht="24.95" customHeight="1" x14ac:dyDescent="0.25"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</row>
    <row r="1360" spans="16:37" ht="24.95" customHeight="1" x14ac:dyDescent="0.25"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</row>
    <row r="1361" spans="16:37" ht="24.95" customHeight="1" x14ac:dyDescent="0.25"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</row>
    <row r="1362" spans="16:37" ht="24.95" customHeight="1" x14ac:dyDescent="0.25"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</row>
    <row r="1363" spans="16:37" ht="24.95" customHeight="1" x14ac:dyDescent="0.25"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</row>
    <row r="1364" spans="16:37" ht="24.95" customHeight="1" x14ac:dyDescent="0.25"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</row>
    <row r="1365" spans="16:37" ht="24.95" customHeight="1" x14ac:dyDescent="0.25"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</row>
    <row r="1366" spans="16:37" ht="24.95" customHeight="1" x14ac:dyDescent="0.25"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</row>
    <row r="1367" spans="16:37" ht="24.95" customHeight="1" x14ac:dyDescent="0.25"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</row>
    <row r="1368" spans="16:37" ht="24.95" customHeight="1" x14ac:dyDescent="0.25"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</row>
    <row r="1369" spans="16:37" ht="24.95" customHeight="1" x14ac:dyDescent="0.25"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</row>
    <row r="1370" spans="16:37" ht="24.95" customHeight="1" x14ac:dyDescent="0.25"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</row>
    <row r="1371" spans="16:37" ht="24.95" customHeight="1" x14ac:dyDescent="0.25"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</row>
    <row r="1372" spans="16:37" ht="24.95" customHeight="1" x14ac:dyDescent="0.25"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</row>
    <row r="1373" spans="16:37" ht="24.95" customHeight="1" x14ac:dyDescent="0.25"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</row>
    <row r="1374" spans="16:37" ht="24.95" customHeight="1" x14ac:dyDescent="0.25"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</row>
    <row r="1375" spans="16:37" ht="24.95" customHeight="1" x14ac:dyDescent="0.25"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</row>
    <row r="1376" spans="16:37" ht="24.95" customHeight="1" x14ac:dyDescent="0.25"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</row>
    <row r="1377" spans="16:37" ht="24.95" customHeight="1" x14ac:dyDescent="0.25"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</row>
    <row r="1378" spans="16:37" ht="24.95" customHeight="1" x14ac:dyDescent="0.25"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</row>
    <row r="1379" spans="16:37" ht="24.95" customHeight="1" x14ac:dyDescent="0.25"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</row>
    <row r="1380" spans="16:37" ht="24.95" customHeight="1" x14ac:dyDescent="0.25"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</row>
    <row r="1381" spans="16:37" ht="24.95" customHeight="1" x14ac:dyDescent="0.25"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</row>
    <row r="1382" spans="16:37" ht="24.95" customHeight="1" x14ac:dyDescent="0.25"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</row>
    <row r="1383" spans="16:37" ht="24.95" customHeight="1" x14ac:dyDescent="0.25"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</row>
    <row r="1384" spans="16:37" ht="24.95" customHeight="1" x14ac:dyDescent="0.25"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</row>
    <row r="1385" spans="16:37" ht="24.95" customHeight="1" x14ac:dyDescent="0.25"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</row>
    <row r="1386" spans="16:37" ht="24.95" customHeight="1" x14ac:dyDescent="0.25"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</row>
    <row r="1387" spans="16:37" ht="24.95" customHeight="1" x14ac:dyDescent="0.25"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</row>
    <row r="1388" spans="16:37" ht="24.95" customHeight="1" x14ac:dyDescent="0.25"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</row>
    <row r="1389" spans="16:37" ht="24.95" customHeight="1" x14ac:dyDescent="0.25"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</row>
    <row r="1390" spans="16:37" ht="24.95" customHeight="1" x14ac:dyDescent="0.25"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</row>
    <row r="1391" spans="16:37" ht="24.95" customHeight="1" x14ac:dyDescent="0.25"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</row>
    <row r="1392" spans="16:37" ht="24.95" customHeight="1" x14ac:dyDescent="0.25"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</row>
    <row r="1393" spans="16:37" ht="24.95" customHeight="1" x14ac:dyDescent="0.25"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</row>
    <row r="1394" spans="16:37" ht="24.95" customHeight="1" x14ac:dyDescent="0.25"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</row>
    <row r="1395" spans="16:37" ht="24.95" customHeight="1" x14ac:dyDescent="0.25"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</row>
    <row r="1396" spans="16:37" ht="24.95" customHeight="1" x14ac:dyDescent="0.25"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</row>
    <row r="1397" spans="16:37" ht="24.95" customHeight="1" x14ac:dyDescent="0.25"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</row>
    <row r="1398" spans="16:37" ht="24.95" customHeight="1" x14ac:dyDescent="0.25"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</row>
    <row r="1399" spans="16:37" ht="24.95" customHeight="1" x14ac:dyDescent="0.25"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</row>
    <row r="1400" spans="16:37" ht="24.95" customHeight="1" x14ac:dyDescent="0.25"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</row>
    <row r="1401" spans="16:37" ht="24.95" customHeight="1" x14ac:dyDescent="0.25"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</row>
    <row r="1402" spans="16:37" ht="24.95" customHeight="1" x14ac:dyDescent="0.25"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</row>
    <row r="1403" spans="16:37" ht="24.95" customHeight="1" x14ac:dyDescent="0.25"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</row>
    <row r="1404" spans="16:37" ht="24.95" customHeight="1" x14ac:dyDescent="0.25"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</row>
    <row r="1405" spans="16:37" ht="24.95" customHeight="1" x14ac:dyDescent="0.25"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</row>
    <row r="1406" spans="16:37" ht="24.95" customHeight="1" x14ac:dyDescent="0.25"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</row>
    <row r="1407" spans="16:37" ht="24.95" customHeight="1" x14ac:dyDescent="0.25"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</row>
    <row r="1408" spans="16:37" ht="24.95" customHeight="1" x14ac:dyDescent="0.25"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</row>
    <row r="1409" spans="16:37" ht="24.95" customHeight="1" x14ac:dyDescent="0.25"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</row>
    <row r="1410" spans="16:37" ht="24.95" customHeight="1" x14ac:dyDescent="0.25"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</row>
    <row r="1411" spans="16:37" ht="24.95" customHeight="1" x14ac:dyDescent="0.25"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</row>
    <row r="1412" spans="16:37" ht="24.95" customHeight="1" x14ac:dyDescent="0.25"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</row>
    <row r="1413" spans="16:37" ht="24.95" customHeight="1" x14ac:dyDescent="0.25"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</row>
    <row r="1414" spans="16:37" ht="24.95" customHeight="1" x14ac:dyDescent="0.25"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</row>
    <row r="1415" spans="16:37" ht="24.95" customHeight="1" x14ac:dyDescent="0.25"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</row>
    <row r="1416" spans="16:37" ht="24.95" customHeight="1" x14ac:dyDescent="0.25"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</row>
    <row r="1417" spans="16:37" ht="24.95" customHeight="1" x14ac:dyDescent="0.25"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</row>
    <row r="1418" spans="16:37" ht="24.95" customHeight="1" x14ac:dyDescent="0.25"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</row>
    <row r="1419" spans="16:37" ht="24.95" customHeight="1" x14ac:dyDescent="0.25"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</row>
    <row r="1420" spans="16:37" ht="24.95" customHeight="1" x14ac:dyDescent="0.25"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</row>
    <row r="1421" spans="16:37" ht="24.95" customHeight="1" x14ac:dyDescent="0.25"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</row>
    <row r="1422" spans="16:37" ht="24.95" customHeight="1" x14ac:dyDescent="0.25"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</row>
    <row r="1423" spans="16:37" ht="24.95" customHeight="1" x14ac:dyDescent="0.25"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</row>
    <row r="1424" spans="16:37" ht="24.95" customHeight="1" x14ac:dyDescent="0.25"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</row>
    <row r="1425" spans="16:37" ht="24.95" customHeight="1" x14ac:dyDescent="0.25"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</row>
    <row r="1426" spans="16:37" ht="24.95" customHeight="1" x14ac:dyDescent="0.25"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</row>
    <row r="1427" spans="16:37" ht="24.95" customHeight="1" x14ac:dyDescent="0.25"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</row>
    <row r="1428" spans="16:37" ht="24.95" customHeight="1" x14ac:dyDescent="0.25"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</row>
    <row r="1429" spans="16:37" ht="24.95" customHeight="1" x14ac:dyDescent="0.25"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</row>
    <row r="1430" spans="16:37" ht="24.95" customHeight="1" x14ac:dyDescent="0.25"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</row>
    <row r="1431" spans="16:37" ht="24.95" customHeight="1" x14ac:dyDescent="0.25"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</row>
    <row r="1432" spans="16:37" ht="24.95" customHeight="1" x14ac:dyDescent="0.25"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</row>
    <row r="1433" spans="16:37" ht="24.95" customHeight="1" x14ac:dyDescent="0.25"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</row>
    <row r="1434" spans="16:37" ht="24.95" customHeight="1" x14ac:dyDescent="0.25"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</row>
    <row r="1435" spans="16:37" ht="24.95" customHeight="1" x14ac:dyDescent="0.25"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</row>
    <row r="1436" spans="16:37" ht="24.95" customHeight="1" x14ac:dyDescent="0.25"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</row>
    <row r="1437" spans="16:37" ht="24.95" customHeight="1" x14ac:dyDescent="0.25"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</row>
    <row r="1438" spans="16:37" ht="24.95" customHeight="1" x14ac:dyDescent="0.25"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</row>
    <row r="1439" spans="16:37" ht="24.95" customHeight="1" x14ac:dyDescent="0.25"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</row>
    <row r="1440" spans="16:37" ht="24.95" customHeight="1" x14ac:dyDescent="0.25"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</row>
    <row r="1441" spans="16:37" ht="24.95" customHeight="1" x14ac:dyDescent="0.25"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</row>
    <row r="1442" spans="16:37" ht="24.95" customHeight="1" x14ac:dyDescent="0.25"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</row>
    <row r="1443" spans="16:37" ht="24.95" customHeight="1" x14ac:dyDescent="0.25"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</row>
    <row r="1444" spans="16:37" ht="24.95" customHeight="1" x14ac:dyDescent="0.25"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</row>
    <row r="1445" spans="16:37" ht="24.95" customHeight="1" x14ac:dyDescent="0.25"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</row>
    <row r="1446" spans="16:37" ht="24.95" customHeight="1" x14ac:dyDescent="0.25"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</row>
    <row r="1447" spans="16:37" ht="24.95" customHeight="1" x14ac:dyDescent="0.25"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</row>
    <row r="1448" spans="16:37" ht="24.95" customHeight="1" x14ac:dyDescent="0.25"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</row>
    <row r="1449" spans="16:37" ht="24.95" customHeight="1" x14ac:dyDescent="0.25"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</row>
    <row r="1450" spans="16:37" ht="24.95" customHeight="1" x14ac:dyDescent="0.25"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</row>
    <row r="1451" spans="16:37" ht="24.95" customHeight="1" x14ac:dyDescent="0.25"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</row>
    <row r="1452" spans="16:37" ht="24.95" customHeight="1" x14ac:dyDescent="0.25"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</row>
    <row r="1453" spans="16:37" ht="24.95" customHeight="1" x14ac:dyDescent="0.25"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</row>
    <row r="1454" spans="16:37" ht="24.95" customHeight="1" x14ac:dyDescent="0.25"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</row>
    <row r="1455" spans="16:37" ht="24.95" customHeight="1" x14ac:dyDescent="0.25"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</row>
    <row r="1456" spans="16:37" ht="24.95" customHeight="1" x14ac:dyDescent="0.25"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</row>
    <row r="1457" spans="16:37" ht="24.95" customHeight="1" x14ac:dyDescent="0.25"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</row>
    <row r="1458" spans="16:37" ht="24.95" customHeight="1" x14ac:dyDescent="0.25"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</row>
    <row r="1459" spans="16:37" ht="24.95" customHeight="1" x14ac:dyDescent="0.25"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</row>
    <row r="1460" spans="16:37" ht="24.95" customHeight="1" x14ac:dyDescent="0.25"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</row>
    <row r="1461" spans="16:37" ht="24.95" customHeight="1" x14ac:dyDescent="0.25"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</row>
    <row r="1462" spans="16:37" ht="24.95" customHeight="1" x14ac:dyDescent="0.25"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</row>
    <row r="1463" spans="16:37" ht="24.95" customHeight="1" x14ac:dyDescent="0.25"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</row>
    <row r="1464" spans="16:37" ht="24.95" customHeight="1" x14ac:dyDescent="0.25"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</row>
    <row r="1465" spans="16:37" ht="24.95" customHeight="1" x14ac:dyDescent="0.25"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</row>
    <row r="1466" spans="16:37" ht="24.95" customHeight="1" x14ac:dyDescent="0.25"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</row>
    <row r="1467" spans="16:37" ht="24.95" customHeight="1" x14ac:dyDescent="0.25"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</row>
    <row r="1468" spans="16:37" ht="24.95" customHeight="1" x14ac:dyDescent="0.25"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</row>
    <row r="1469" spans="16:37" ht="24.95" customHeight="1" x14ac:dyDescent="0.25"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</row>
    <row r="1470" spans="16:37" ht="24.95" customHeight="1" x14ac:dyDescent="0.25"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</row>
    <row r="1471" spans="16:37" ht="24.95" customHeight="1" x14ac:dyDescent="0.25"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</row>
    <row r="1472" spans="16:37" ht="24.95" customHeight="1" x14ac:dyDescent="0.25"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</row>
    <row r="1473" spans="16:37" ht="24.95" customHeight="1" x14ac:dyDescent="0.25"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</row>
    <row r="1474" spans="16:37" ht="24.95" customHeight="1" x14ac:dyDescent="0.25"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</row>
    <row r="1475" spans="16:37" ht="24.95" customHeight="1" x14ac:dyDescent="0.25"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</row>
    <row r="1476" spans="16:37" ht="24.95" customHeight="1" x14ac:dyDescent="0.25"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</row>
    <row r="1477" spans="16:37" ht="24.95" customHeight="1" x14ac:dyDescent="0.25"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</row>
    <row r="1478" spans="16:37" ht="24.95" customHeight="1" x14ac:dyDescent="0.25"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</row>
    <row r="1479" spans="16:37" ht="24.95" customHeight="1" x14ac:dyDescent="0.25"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</row>
    <row r="1480" spans="16:37" ht="24.95" customHeight="1" x14ac:dyDescent="0.25"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</row>
    <row r="1481" spans="16:37" ht="24.95" customHeight="1" x14ac:dyDescent="0.25"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</row>
    <row r="1482" spans="16:37" ht="24.95" customHeight="1" x14ac:dyDescent="0.25"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</row>
    <row r="1483" spans="16:37" ht="24.95" customHeight="1" x14ac:dyDescent="0.25"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</row>
    <row r="1484" spans="16:37" ht="24.95" customHeight="1" x14ac:dyDescent="0.25"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</row>
    <row r="1485" spans="16:37" ht="24.95" customHeight="1" x14ac:dyDescent="0.25"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</row>
    <row r="1486" spans="16:37" ht="24.95" customHeight="1" x14ac:dyDescent="0.25"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</row>
    <row r="1487" spans="16:37" ht="24.95" customHeight="1" x14ac:dyDescent="0.25"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</row>
    <row r="1488" spans="16:37" ht="24.95" customHeight="1" x14ac:dyDescent="0.25"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</row>
    <row r="1489" spans="16:37" ht="24.95" customHeight="1" x14ac:dyDescent="0.25"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</row>
    <row r="1490" spans="16:37" ht="24.95" customHeight="1" x14ac:dyDescent="0.25"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</row>
    <row r="1491" spans="16:37" ht="24.95" customHeight="1" x14ac:dyDescent="0.25"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</row>
    <row r="1492" spans="16:37" ht="24.95" customHeight="1" x14ac:dyDescent="0.25"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</row>
    <row r="1493" spans="16:37" ht="24.95" customHeight="1" x14ac:dyDescent="0.25"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</row>
    <row r="1494" spans="16:37" ht="24.95" customHeight="1" x14ac:dyDescent="0.25"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</row>
    <row r="1495" spans="16:37" ht="24.95" customHeight="1" x14ac:dyDescent="0.25"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</row>
    <row r="1496" spans="16:37" ht="24.95" customHeight="1" x14ac:dyDescent="0.25"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</row>
    <row r="1497" spans="16:37" ht="24.95" customHeight="1" x14ac:dyDescent="0.25"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</row>
    <row r="1498" spans="16:37" ht="24.95" customHeight="1" x14ac:dyDescent="0.25"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</row>
    <row r="1499" spans="16:37" ht="24.95" customHeight="1" x14ac:dyDescent="0.25"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</row>
    <row r="1500" spans="16:37" ht="24.95" customHeight="1" x14ac:dyDescent="0.25"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</row>
    <row r="1501" spans="16:37" ht="24.95" customHeight="1" x14ac:dyDescent="0.25"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</row>
    <row r="1502" spans="16:37" ht="24.95" customHeight="1" x14ac:dyDescent="0.25"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</row>
    <row r="1503" spans="16:37" ht="24.95" customHeight="1" x14ac:dyDescent="0.25"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</row>
    <row r="1504" spans="16:37" ht="24.95" customHeight="1" x14ac:dyDescent="0.25"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</row>
    <row r="1505" spans="16:37" ht="24.95" customHeight="1" x14ac:dyDescent="0.25"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</row>
    <row r="1506" spans="16:37" ht="24.95" customHeight="1" x14ac:dyDescent="0.25"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</row>
    <row r="1507" spans="16:37" ht="24.95" customHeight="1" x14ac:dyDescent="0.25"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</row>
    <row r="1508" spans="16:37" ht="24.95" customHeight="1" x14ac:dyDescent="0.25"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</row>
    <row r="1509" spans="16:37" ht="24.95" customHeight="1" x14ac:dyDescent="0.25"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</row>
    <row r="1510" spans="16:37" ht="24.95" customHeight="1" x14ac:dyDescent="0.25"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</row>
    <row r="1511" spans="16:37" ht="24.95" customHeight="1" x14ac:dyDescent="0.25"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</row>
    <row r="1512" spans="16:37" ht="24.95" customHeight="1" x14ac:dyDescent="0.25"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</row>
    <row r="1513" spans="16:37" ht="24.95" customHeight="1" x14ac:dyDescent="0.25"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</row>
    <row r="1514" spans="16:37" ht="24.95" customHeight="1" x14ac:dyDescent="0.25"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</row>
    <row r="1515" spans="16:37" ht="24.95" customHeight="1" x14ac:dyDescent="0.25"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</row>
    <row r="1516" spans="16:37" ht="24.95" customHeight="1" x14ac:dyDescent="0.25"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</row>
    <row r="1517" spans="16:37" ht="24.95" customHeight="1" x14ac:dyDescent="0.25"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</row>
    <row r="1518" spans="16:37" ht="24.95" customHeight="1" x14ac:dyDescent="0.25"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</row>
    <row r="1519" spans="16:37" ht="24.95" customHeight="1" x14ac:dyDescent="0.25"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</row>
    <row r="1520" spans="16:37" ht="24.95" customHeight="1" x14ac:dyDescent="0.25"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</row>
    <row r="1521" spans="16:37" ht="24.95" customHeight="1" x14ac:dyDescent="0.25"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</row>
    <row r="1522" spans="16:37" ht="24.95" customHeight="1" x14ac:dyDescent="0.25"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</row>
    <row r="1523" spans="16:37" ht="24.95" customHeight="1" x14ac:dyDescent="0.25"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</row>
    <row r="1524" spans="16:37" ht="24.95" customHeight="1" x14ac:dyDescent="0.25"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</row>
    <row r="1525" spans="16:37" ht="24.95" customHeight="1" x14ac:dyDescent="0.25"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</row>
    <row r="1526" spans="16:37" ht="24.95" customHeight="1" x14ac:dyDescent="0.25"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</row>
    <row r="1527" spans="16:37" ht="24.95" customHeight="1" x14ac:dyDescent="0.25"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</row>
    <row r="1528" spans="16:37" ht="24.95" customHeight="1" x14ac:dyDescent="0.25"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</row>
    <row r="1529" spans="16:37" ht="24.95" customHeight="1" x14ac:dyDescent="0.25"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</row>
    <row r="1530" spans="16:37" ht="24.95" customHeight="1" x14ac:dyDescent="0.25"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</row>
    <row r="1531" spans="16:37" ht="24.95" customHeight="1" x14ac:dyDescent="0.25"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</row>
    <row r="1532" spans="16:37" ht="24.95" customHeight="1" x14ac:dyDescent="0.25"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</row>
    <row r="1533" spans="16:37" ht="24.95" customHeight="1" x14ac:dyDescent="0.25"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</row>
    <row r="1534" spans="16:37" ht="24.95" customHeight="1" x14ac:dyDescent="0.25"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</row>
    <row r="1535" spans="16:37" ht="24.95" customHeight="1" x14ac:dyDescent="0.25"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</row>
    <row r="1536" spans="16:37" ht="24.95" customHeight="1" x14ac:dyDescent="0.25"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</row>
    <row r="1537" spans="16:37" ht="24.95" customHeight="1" x14ac:dyDescent="0.25"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</row>
    <row r="1538" spans="16:37" ht="24.95" customHeight="1" x14ac:dyDescent="0.25"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</row>
    <row r="1539" spans="16:37" ht="24.95" customHeight="1" x14ac:dyDescent="0.25"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</row>
    <row r="1540" spans="16:37" ht="24.95" customHeight="1" x14ac:dyDescent="0.25"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</row>
    <row r="1541" spans="16:37" ht="24.95" customHeight="1" x14ac:dyDescent="0.25"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</row>
    <row r="1542" spans="16:37" ht="24.95" customHeight="1" x14ac:dyDescent="0.25"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</row>
    <row r="1543" spans="16:37" ht="24.95" customHeight="1" x14ac:dyDescent="0.25"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</row>
    <row r="1544" spans="16:37" ht="24.95" customHeight="1" x14ac:dyDescent="0.25"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</row>
    <row r="1545" spans="16:37" ht="24.95" customHeight="1" x14ac:dyDescent="0.25"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</row>
    <row r="1546" spans="16:37" ht="24.95" customHeight="1" x14ac:dyDescent="0.25"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</row>
    <row r="1547" spans="16:37" ht="24.95" customHeight="1" x14ac:dyDescent="0.25"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</row>
    <row r="1548" spans="16:37" ht="24.95" customHeight="1" x14ac:dyDescent="0.25"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</row>
    <row r="1549" spans="16:37" ht="24.95" customHeight="1" x14ac:dyDescent="0.25"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</row>
    <row r="1550" spans="16:37" ht="24.95" customHeight="1" x14ac:dyDescent="0.25"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</row>
    <row r="1551" spans="16:37" ht="24.95" customHeight="1" x14ac:dyDescent="0.25"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</row>
    <row r="1552" spans="16:37" ht="24.95" customHeight="1" x14ac:dyDescent="0.25"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</row>
    <row r="1553" spans="16:37" ht="24.95" customHeight="1" x14ac:dyDescent="0.25"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</row>
    <row r="1554" spans="16:37" ht="24.95" customHeight="1" x14ac:dyDescent="0.25"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</row>
    <row r="1555" spans="16:37" ht="24.95" customHeight="1" x14ac:dyDescent="0.25"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</row>
    <row r="1556" spans="16:37" ht="24.95" customHeight="1" x14ac:dyDescent="0.25"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</row>
    <row r="1557" spans="16:37" ht="24.95" customHeight="1" x14ac:dyDescent="0.25"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</row>
    <row r="1558" spans="16:37" ht="24.95" customHeight="1" x14ac:dyDescent="0.25"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</row>
    <row r="1559" spans="16:37" ht="24.95" customHeight="1" x14ac:dyDescent="0.25"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</row>
    <row r="1560" spans="16:37" ht="24.95" customHeight="1" x14ac:dyDescent="0.25"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</row>
    <row r="1561" spans="16:37" ht="24.95" customHeight="1" x14ac:dyDescent="0.25"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</row>
    <row r="1562" spans="16:37" ht="24.95" customHeight="1" x14ac:dyDescent="0.25"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</row>
    <row r="1563" spans="16:37" ht="24.95" customHeight="1" x14ac:dyDescent="0.25"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</row>
    <row r="1564" spans="16:37" ht="24.95" customHeight="1" x14ac:dyDescent="0.25"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</row>
    <row r="1565" spans="16:37" x14ac:dyDescent="0.25"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</row>
    <row r="1566" spans="16:37" x14ac:dyDescent="0.25"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</row>
    <row r="1567" spans="16:37" x14ac:dyDescent="0.25"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</row>
    <row r="1568" spans="16:37" x14ac:dyDescent="0.25"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</row>
    <row r="1569" spans="16:37" x14ac:dyDescent="0.25"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</row>
    <row r="1570" spans="16:37" x14ac:dyDescent="0.25"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</row>
    <row r="1571" spans="16:37" x14ac:dyDescent="0.25"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</row>
    <row r="1572" spans="16:37" x14ac:dyDescent="0.25"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</row>
    <row r="1573" spans="16:37" x14ac:dyDescent="0.25"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</row>
    <row r="1574" spans="16:37" x14ac:dyDescent="0.25"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</row>
    <row r="1575" spans="16:37" x14ac:dyDescent="0.25"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</row>
    <row r="1576" spans="16:37" x14ac:dyDescent="0.25"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</row>
    <row r="1577" spans="16:37" x14ac:dyDescent="0.25"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</row>
    <row r="1578" spans="16:37" x14ac:dyDescent="0.25"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</row>
    <row r="1579" spans="16:37" x14ac:dyDescent="0.25"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</row>
    <row r="1580" spans="16:37" x14ac:dyDescent="0.25"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</row>
    <row r="1581" spans="16:37" x14ac:dyDescent="0.25"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</row>
    <row r="1582" spans="16:37" x14ac:dyDescent="0.25"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</row>
    <row r="1583" spans="16:37" x14ac:dyDescent="0.25"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</row>
    <row r="1584" spans="16:37" x14ac:dyDescent="0.25"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</row>
    <row r="1585" spans="16:37" x14ac:dyDescent="0.25"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</row>
    <row r="1586" spans="16:37" x14ac:dyDescent="0.25"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</row>
    <row r="1587" spans="16:37" x14ac:dyDescent="0.25"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</row>
    <row r="1588" spans="16:37" x14ac:dyDescent="0.25"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</row>
    <row r="1589" spans="16:37" x14ac:dyDescent="0.25"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</row>
    <row r="1590" spans="16:37" x14ac:dyDescent="0.25"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</row>
    <row r="1591" spans="16:37" x14ac:dyDescent="0.25"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</row>
    <row r="1592" spans="16:37" x14ac:dyDescent="0.25"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</row>
    <row r="1593" spans="16:37" x14ac:dyDescent="0.25"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</row>
    <row r="1594" spans="16:37" x14ac:dyDescent="0.25"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</row>
    <row r="1595" spans="16:37" x14ac:dyDescent="0.25"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</row>
    <row r="1596" spans="16:37" x14ac:dyDescent="0.25"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</row>
    <row r="1597" spans="16:37" x14ac:dyDescent="0.25"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</row>
    <row r="1598" spans="16:37" x14ac:dyDescent="0.25"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</row>
    <row r="1599" spans="16:37" x14ac:dyDescent="0.25"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</row>
    <row r="1600" spans="16:37" x14ac:dyDescent="0.25"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</row>
    <row r="1601" spans="16:37" x14ac:dyDescent="0.25"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</row>
    <row r="1602" spans="16:37" x14ac:dyDescent="0.25"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</row>
    <row r="1603" spans="16:37" x14ac:dyDescent="0.25"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</row>
    <row r="1604" spans="16:37" x14ac:dyDescent="0.25"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</row>
    <row r="1605" spans="16:37" x14ac:dyDescent="0.25"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</row>
    <row r="1606" spans="16:37" x14ac:dyDescent="0.25"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</row>
    <row r="1607" spans="16:37" x14ac:dyDescent="0.25"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</row>
    <row r="1608" spans="16:37" x14ac:dyDescent="0.25"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</row>
    <row r="1609" spans="16:37" x14ac:dyDescent="0.25"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</row>
    <row r="1610" spans="16:37" x14ac:dyDescent="0.25"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</row>
    <row r="1611" spans="16:37" x14ac:dyDescent="0.25"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</row>
    <row r="1612" spans="16:37" x14ac:dyDescent="0.25"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</row>
    <row r="1613" spans="16:37" x14ac:dyDescent="0.25"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</row>
    <row r="1614" spans="16:37" x14ac:dyDescent="0.25"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</row>
    <row r="1615" spans="16:37" x14ac:dyDescent="0.25"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</row>
    <row r="1616" spans="16:37" x14ac:dyDescent="0.25"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</row>
    <row r="1617" spans="16:37" x14ac:dyDescent="0.25"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</row>
    <row r="1618" spans="16:37" x14ac:dyDescent="0.25"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</row>
    <row r="1619" spans="16:37" x14ac:dyDescent="0.25"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</row>
    <row r="1620" spans="16:37" x14ac:dyDescent="0.25"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</row>
    <row r="1621" spans="16:37" x14ac:dyDescent="0.25"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</row>
    <row r="1622" spans="16:37" x14ac:dyDescent="0.25"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</row>
    <row r="1623" spans="16:37" x14ac:dyDescent="0.25"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</row>
    <row r="1624" spans="16:37" x14ac:dyDescent="0.25"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</row>
    <row r="1625" spans="16:37" x14ac:dyDescent="0.25"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</row>
    <row r="1626" spans="16:37" x14ac:dyDescent="0.25"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</row>
    <row r="1627" spans="16:37" x14ac:dyDescent="0.25"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</row>
    <row r="1628" spans="16:37" x14ac:dyDescent="0.25"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</row>
    <row r="1629" spans="16:37" x14ac:dyDescent="0.25"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</row>
    <row r="1630" spans="16:37" x14ac:dyDescent="0.25"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</row>
    <row r="1631" spans="16:37" x14ac:dyDescent="0.25"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</row>
    <row r="1632" spans="16:37" x14ac:dyDescent="0.25"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</row>
    <row r="1633" spans="16:37" x14ac:dyDescent="0.25"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</row>
    <row r="1634" spans="16:37" x14ac:dyDescent="0.25"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</row>
    <row r="1635" spans="16:37" x14ac:dyDescent="0.25"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</row>
    <row r="1636" spans="16:37" x14ac:dyDescent="0.25"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</row>
    <row r="1637" spans="16:37" x14ac:dyDescent="0.25"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</row>
    <row r="1638" spans="16:37" x14ac:dyDescent="0.25"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</row>
    <row r="1639" spans="16:37" x14ac:dyDescent="0.25"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</row>
    <row r="1640" spans="16:37" x14ac:dyDescent="0.25"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</row>
    <row r="1641" spans="16:37" x14ac:dyDescent="0.25"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</row>
    <row r="1642" spans="16:37" x14ac:dyDescent="0.25"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</row>
    <row r="1643" spans="16:37" x14ac:dyDescent="0.25"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</row>
    <row r="1644" spans="16:37" x14ac:dyDescent="0.25"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</row>
    <row r="1645" spans="16:37" x14ac:dyDescent="0.25"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</row>
    <row r="1646" spans="16:37" x14ac:dyDescent="0.25"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</row>
    <row r="1647" spans="16:37" x14ac:dyDescent="0.25"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</row>
    <row r="1648" spans="16:37" x14ac:dyDescent="0.25"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</row>
    <row r="1649" spans="16:37" x14ac:dyDescent="0.25"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</row>
    <row r="1650" spans="16:37" x14ac:dyDescent="0.25"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</row>
    <row r="1651" spans="16:37" x14ac:dyDescent="0.25"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</row>
    <row r="1652" spans="16:37" x14ac:dyDescent="0.25"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</row>
    <row r="1653" spans="16:37" x14ac:dyDescent="0.25"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</row>
    <row r="1654" spans="16:37" x14ac:dyDescent="0.25"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</row>
    <row r="1655" spans="16:37" x14ac:dyDescent="0.25"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</row>
    <row r="1656" spans="16:37" x14ac:dyDescent="0.25"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</row>
    <row r="1657" spans="16:37" x14ac:dyDescent="0.25"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</row>
    <row r="1658" spans="16:37" x14ac:dyDescent="0.25"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</row>
    <row r="1659" spans="16:37" x14ac:dyDescent="0.25"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</row>
    <row r="1660" spans="16:37" x14ac:dyDescent="0.25"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</row>
    <row r="1661" spans="16:37" x14ac:dyDescent="0.25"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</row>
    <row r="1662" spans="16:37" x14ac:dyDescent="0.25"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</row>
    <row r="1663" spans="16:37" x14ac:dyDescent="0.25"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</row>
    <row r="1664" spans="16:37" x14ac:dyDescent="0.25"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</row>
    <row r="1665" spans="16:37" x14ac:dyDescent="0.25"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</row>
    <row r="1666" spans="16:37" x14ac:dyDescent="0.25"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</row>
    <row r="1667" spans="16:37" x14ac:dyDescent="0.25"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</row>
    <row r="1668" spans="16:37" x14ac:dyDescent="0.25"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</row>
    <row r="1669" spans="16:37" x14ac:dyDescent="0.25"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</row>
    <row r="1670" spans="16:37" x14ac:dyDescent="0.25"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</row>
    <row r="1671" spans="16:37" x14ac:dyDescent="0.25"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</row>
    <row r="1672" spans="16:37" x14ac:dyDescent="0.25"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</row>
    <row r="1673" spans="16:37" x14ac:dyDescent="0.25"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</row>
    <row r="1674" spans="16:37" x14ac:dyDescent="0.25"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</row>
    <row r="1675" spans="16:37" x14ac:dyDescent="0.25"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</row>
    <row r="1676" spans="16:37" x14ac:dyDescent="0.25"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</row>
    <row r="1677" spans="16:37" x14ac:dyDescent="0.25"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</row>
    <row r="1678" spans="16:37" x14ac:dyDescent="0.25"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</row>
    <row r="1679" spans="16:37" x14ac:dyDescent="0.25"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</row>
    <row r="1680" spans="16:37" x14ac:dyDescent="0.25"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</row>
  </sheetData>
  <mergeCells count="8">
    <mergeCell ref="A1:N1"/>
    <mergeCell ref="A2:N2"/>
    <mergeCell ref="F3:N3"/>
    <mergeCell ref="A3:A4"/>
    <mergeCell ref="B3:B4"/>
    <mergeCell ref="C3:C4"/>
    <mergeCell ref="D3:D4"/>
    <mergeCell ref="E3:E4"/>
  </mergeCells>
  <printOptions horizontalCentered="1"/>
  <pageMargins left="0" right="0" top="0.78740157480314965" bottom="0.59055118110236227" header="0.31496062992125984" footer="0.31496062992125984"/>
  <pageSetup scale="70" orientation="landscape" horizontalDpi="0" verticalDpi="0" r:id="rId1"/>
  <ignoredErrors>
    <ignoredError sqref="U29:Z29 T24:Z24 T20:Z20 T15:Z15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36391-E896-4B95-8EC9-8BB31484E7D9}">
  <dimension ref="J16:Y93"/>
  <sheetViews>
    <sheetView topLeftCell="L17" zoomScale="190" zoomScaleNormal="190" workbookViewId="0">
      <selection activeCell="X20" sqref="X20"/>
    </sheetView>
  </sheetViews>
  <sheetFormatPr baseColWidth="10" defaultColWidth="11.796875" defaultRowHeight="15" x14ac:dyDescent="0.25"/>
  <cols>
    <col min="1" max="9" width="11.796875" style="21"/>
    <col min="10" max="10" width="15.796875" style="21" bestFit="1" customWidth="1"/>
    <col min="11" max="11" width="13.3984375" style="21" bestFit="1" customWidth="1"/>
    <col min="12" max="12" width="15" style="21" bestFit="1" customWidth="1"/>
    <col min="13" max="13" width="11.796875" style="21"/>
    <col min="14" max="14" width="13.3984375" style="21" bestFit="1" customWidth="1"/>
    <col min="15" max="15" width="15.3984375" style="21" customWidth="1"/>
    <col min="16" max="16" width="13.3984375" style="21" bestFit="1" customWidth="1"/>
    <col min="17" max="17" width="15" style="21" bestFit="1" customWidth="1"/>
    <col min="18" max="18" width="11.796875" style="21"/>
    <col min="19" max="20" width="13.3984375" style="21" bestFit="1" customWidth="1"/>
    <col min="21" max="21" width="15" style="21" bestFit="1" customWidth="1"/>
    <col min="22" max="22" width="11.796875" style="21"/>
    <col min="23" max="23" width="13.3984375" style="21" bestFit="1" customWidth="1"/>
    <col min="24" max="25" width="15" style="21" bestFit="1" customWidth="1"/>
    <col min="26" max="16384" width="11.796875" style="21"/>
  </cols>
  <sheetData>
    <row r="16" spans="11:11" x14ac:dyDescent="0.25">
      <c r="K16" s="24">
        <v>0.03</v>
      </c>
    </row>
    <row r="17" spans="10:25" x14ac:dyDescent="0.25">
      <c r="J17" s="130" t="s">
        <v>1117</v>
      </c>
      <c r="O17" s="130" t="s">
        <v>1118</v>
      </c>
      <c r="S17" s="130" t="s">
        <v>1125</v>
      </c>
      <c r="W17" s="130" t="s">
        <v>1126</v>
      </c>
    </row>
    <row r="18" spans="10:25" x14ac:dyDescent="0.25">
      <c r="J18" s="20"/>
      <c r="K18" s="20"/>
      <c r="M18" s="22"/>
      <c r="N18" s="24"/>
      <c r="O18" s="20"/>
      <c r="P18" s="20"/>
      <c r="S18" s="20"/>
      <c r="T18" s="20"/>
      <c r="W18" s="20"/>
      <c r="X18" s="20"/>
    </row>
    <row r="19" spans="10:25" x14ac:dyDescent="0.25">
      <c r="J19" s="20"/>
      <c r="K19" s="20"/>
      <c r="M19" s="22"/>
      <c r="O19" s="20"/>
      <c r="P19" s="20"/>
      <c r="S19" s="20"/>
      <c r="T19" s="20"/>
      <c r="W19" s="20"/>
      <c r="X19" s="20"/>
    </row>
    <row r="20" spans="10:25" x14ac:dyDescent="0.25">
      <c r="J20" s="20">
        <v>4728</v>
      </c>
      <c r="K20" s="20">
        <v>5400</v>
      </c>
      <c r="L20" s="22">
        <f>K20*2</f>
        <v>10800</v>
      </c>
      <c r="N20" s="22">
        <f>9081/2</f>
        <v>4540.5</v>
      </c>
      <c r="O20" s="20">
        <v>4244.5</v>
      </c>
      <c r="P20" s="20">
        <v>4830</v>
      </c>
      <c r="Q20" s="22">
        <f>P20*2</f>
        <v>9660</v>
      </c>
      <c r="S20" s="20">
        <v>4995</v>
      </c>
      <c r="T20" s="20">
        <v>5410</v>
      </c>
      <c r="U20" s="22">
        <f>T20*2</f>
        <v>10820</v>
      </c>
      <c r="W20" s="20">
        <v>7575</v>
      </c>
      <c r="X20" s="20">
        <v>8500</v>
      </c>
      <c r="Y20" s="22">
        <f>X20*2</f>
        <v>17000</v>
      </c>
    </row>
    <row r="21" spans="10:25" x14ac:dyDescent="0.25">
      <c r="J21" s="20">
        <v>3124.36</v>
      </c>
      <c r="K21" s="20">
        <v>3124.36</v>
      </c>
      <c r="O21" s="20">
        <v>3124.36</v>
      </c>
      <c r="P21" s="20">
        <v>3124.36</v>
      </c>
      <c r="S21" s="20">
        <v>3124.36</v>
      </c>
      <c r="T21" s="20">
        <v>3124.36</v>
      </c>
      <c r="W21" s="20">
        <v>6382.81</v>
      </c>
      <c r="X21" s="20">
        <v>7641.91</v>
      </c>
    </row>
    <row r="22" spans="10:25" x14ac:dyDescent="0.25">
      <c r="J22" s="20">
        <f>J20-J21</f>
        <v>1603.6399999999999</v>
      </c>
      <c r="K22" s="20">
        <f>K20-K21</f>
        <v>2275.64</v>
      </c>
      <c r="O22" s="20">
        <f>O20-O21</f>
        <v>1120.1399999999999</v>
      </c>
      <c r="P22" s="20">
        <f>P20-P21</f>
        <v>1705.6399999999999</v>
      </c>
      <c r="S22" s="20">
        <f>S20-S21</f>
        <v>1870.6399999999999</v>
      </c>
      <c r="T22" s="20">
        <f>T20-T21</f>
        <v>2285.64</v>
      </c>
      <c r="W22" s="20">
        <f>W20-W21</f>
        <v>1192.1899999999996</v>
      </c>
      <c r="X22" s="20">
        <f>X20-X21</f>
        <v>858.09000000000015</v>
      </c>
    </row>
    <row r="23" spans="10:25" x14ac:dyDescent="0.25">
      <c r="J23" s="23">
        <v>0.10879999999999999</v>
      </c>
      <c r="K23" s="23">
        <v>0.10879999999999999</v>
      </c>
      <c r="O23" s="23">
        <v>0.10879999999999999</v>
      </c>
      <c r="P23" s="23">
        <v>0.10879999999999999</v>
      </c>
      <c r="S23" s="23">
        <v>0.10879999999999999</v>
      </c>
      <c r="T23" s="23">
        <v>0.10879999999999999</v>
      </c>
      <c r="W23" s="23">
        <v>0.1792</v>
      </c>
      <c r="X23" s="23">
        <v>0.21360000000000001</v>
      </c>
    </row>
    <row r="24" spans="10:25" x14ac:dyDescent="0.25">
      <c r="J24" s="20">
        <f>J22*J23</f>
        <v>174.47603199999998</v>
      </c>
      <c r="K24" s="20">
        <f>K22*K23</f>
        <v>247.58963199999997</v>
      </c>
      <c r="O24" s="20">
        <f>O22*O23</f>
        <v>121.87123199999998</v>
      </c>
      <c r="P24" s="20">
        <f>P22*P23</f>
        <v>185.57363199999998</v>
      </c>
      <c r="S24" s="20">
        <f>S22*S23</f>
        <v>203.52563199999997</v>
      </c>
      <c r="T24" s="20">
        <f>T22*T23</f>
        <v>248.67763199999996</v>
      </c>
      <c r="W24" s="20">
        <f>W22*W23</f>
        <v>213.64044799999994</v>
      </c>
      <c r="X24" s="20">
        <f>X22*X23</f>
        <v>183.28802400000004</v>
      </c>
    </row>
    <row r="25" spans="10:25" x14ac:dyDescent="0.25">
      <c r="J25" s="20">
        <v>183.45</v>
      </c>
      <c r="K25" s="20">
        <v>183.45</v>
      </c>
      <c r="O25" s="20">
        <v>183.45</v>
      </c>
      <c r="P25" s="20">
        <v>183.45</v>
      </c>
      <c r="S25" s="20">
        <v>183.45</v>
      </c>
      <c r="T25" s="20">
        <v>183.45</v>
      </c>
      <c r="W25" s="20">
        <v>583.65</v>
      </c>
      <c r="X25" s="20">
        <v>809.25</v>
      </c>
    </row>
    <row r="26" spans="10:25" x14ac:dyDescent="0.25">
      <c r="J26" s="20">
        <f>J24+J25</f>
        <v>357.92603199999996</v>
      </c>
      <c r="K26" s="20">
        <f>K24+K25</f>
        <v>431.03963199999998</v>
      </c>
      <c r="O26" s="20">
        <f>O24+O25</f>
        <v>305.32123199999995</v>
      </c>
      <c r="P26" s="20">
        <f>P24+P25</f>
        <v>369.02363199999996</v>
      </c>
      <c r="S26" s="20">
        <f>S24+S25</f>
        <v>386.97563199999996</v>
      </c>
      <c r="T26" s="20">
        <f>T24+T25</f>
        <v>432.12763199999995</v>
      </c>
      <c r="W26" s="20">
        <f>W24+W25</f>
        <v>797.29044799999997</v>
      </c>
      <c r="X26" s="20">
        <f>X24+X25</f>
        <v>992.53802400000006</v>
      </c>
    </row>
    <row r="27" spans="10:25" x14ac:dyDescent="0.25">
      <c r="J27" s="20"/>
      <c r="K27" s="20"/>
      <c r="O27" s="20">
        <v>195</v>
      </c>
      <c r="P27" s="20"/>
      <c r="S27" s="20"/>
      <c r="T27" s="20"/>
      <c r="W27" s="20"/>
      <c r="X27" s="20"/>
    </row>
    <row r="28" spans="10:25" x14ac:dyDescent="0.25">
      <c r="J28" s="20"/>
      <c r="K28" s="20"/>
      <c r="O28" s="20">
        <f>O26-O27</f>
        <v>110.32123199999995</v>
      </c>
      <c r="P28" s="20"/>
      <c r="S28" s="20"/>
      <c r="T28" s="20"/>
      <c r="W28" s="20"/>
      <c r="X28" s="20"/>
    </row>
    <row r="29" spans="10:25" x14ac:dyDescent="0.25">
      <c r="J29" s="20"/>
      <c r="K29" s="20"/>
      <c r="O29" s="20"/>
      <c r="P29" s="20"/>
      <c r="S29" s="20"/>
      <c r="T29" s="20"/>
      <c r="W29" s="20"/>
      <c r="X29" s="20"/>
    </row>
    <row r="30" spans="10:25" x14ac:dyDescent="0.25">
      <c r="J30" s="20">
        <f>J20</f>
        <v>4728</v>
      </c>
      <c r="K30" s="20">
        <f>K20</f>
        <v>5400</v>
      </c>
      <c r="O30" s="20">
        <f>O20+O27</f>
        <v>4439.5</v>
      </c>
      <c r="P30" s="20">
        <f>P20+P27</f>
        <v>4830</v>
      </c>
      <c r="S30" s="20">
        <f>S20+S27</f>
        <v>4995</v>
      </c>
      <c r="T30" s="20">
        <f>T20+T27</f>
        <v>5410</v>
      </c>
      <c r="W30" s="20">
        <f>W20+W27</f>
        <v>7575</v>
      </c>
      <c r="X30" s="20">
        <f>X20+X27</f>
        <v>8500</v>
      </c>
    </row>
    <row r="31" spans="10:25" x14ac:dyDescent="0.25">
      <c r="J31" s="20">
        <f>J20*0.3</f>
        <v>1418.3999999999999</v>
      </c>
      <c r="K31" s="20">
        <f>K20*0.3</f>
        <v>1620</v>
      </c>
      <c r="O31" s="20">
        <f>O20*0.3</f>
        <v>1273.3499999999999</v>
      </c>
      <c r="P31" s="20">
        <f>P20*0.3</f>
        <v>1449</v>
      </c>
      <c r="S31" s="20">
        <f>S20*0.3</f>
        <v>1498.5</v>
      </c>
      <c r="T31" s="20">
        <f>T20*0.3</f>
        <v>1623</v>
      </c>
      <c r="W31" s="20">
        <f>W20*0.3</f>
        <v>2272.5</v>
      </c>
      <c r="X31" s="20">
        <f>X20*0.3</f>
        <v>2550</v>
      </c>
    </row>
    <row r="32" spans="10:25" x14ac:dyDescent="0.25">
      <c r="J32" s="20">
        <f>J26</f>
        <v>357.92603199999996</v>
      </c>
      <c r="K32" s="20">
        <f>K26</f>
        <v>431.03963199999998</v>
      </c>
      <c r="O32" s="20">
        <f>O26</f>
        <v>305.32123199999995</v>
      </c>
      <c r="P32" s="20">
        <f>P26</f>
        <v>369.02363199999996</v>
      </c>
      <c r="S32" s="20">
        <f>S26</f>
        <v>386.97563199999996</v>
      </c>
      <c r="T32" s="20">
        <f>T26</f>
        <v>432.12763199999995</v>
      </c>
      <c r="W32" s="20">
        <f>W26</f>
        <v>797.29044799999997</v>
      </c>
      <c r="X32" s="20">
        <f>X26</f>
        <v>992.53802400000006</v>
      </c>
    </row>
    <row r="33" spans="10:24" x14ac:dyDescent="0.25">
      <c r="J33" s="25">
        <f>J30+J31-J32</f>
        <v>5788.4739679999993</v>
      </c>
      <c r="K33" s="25">
        <f>K30+K31-K32</f>
        <v>6588.960368</v>
      </c>
      <c r="O33" s="25">
        <f>O30+O31-O32</f>
        <v>5407.5287680000001</v>
      </c>
      <c r="P33" s="25">
        <f>P30+P31-P32</f>
        <v>5909.9763679999996</v>
      </c>
      <c r="S33" s="25">
        <f>S30+S31-S32</f>
        <v>6106.5243680000003</v>
      </c>
      <c r="T33" s="25">
        <f>T30+T31-T32</f>
        <v>6600.8723680000003</v>
      </c>
      <c r="W33" s="25">
        <f>W30+W31-W32</f>
        <v>9050.2095520000003</v>
      </c>
      <c r="X33" s="25">
        <f>X30+X31-X32</f>
        <v>10057.461976000001</v>
      </c>
    </row>
    <row r="34" spans="10:24" x14ac:dyDescent="0.25">
      <c r="J34" s="20"/>
      <c r="O34" s="20"/>
      <c r="S34" s="20"/>
      <c r="W34" s="20"/>
    </row>
    <row r="35" spans="10:24" x14ac:dyDescent="0.25">
      <c r="J35" s="20"/>
      <c r="K35" s="22">
        <f>J33-K33</f>
        <v>-800.48640000000069</v>
      </c>
      <c r="O35" s="20"/>
      <c r="P35" s="22">
        <f>O33-P33</f>
        <v>-502.44759999999951</v>
      </c>
      <c r="S35" s="20"/>
      <c r="T35" s="22">
        <f>S33-T33</f>
        <v>-494.34799999999996</v>
      </c>
      <c r="W35" s="20"/>
      <c r="X35" s="22">
        <f>W33-X33</f>
        <v>-1007.2524240000002</v>
      </c>
    </row>
    <row r="36" spans="10:24" x14ac:dyDescent="0.25">
      <c r="J36" s="20"/>
      <c r="O36" s="20"/>
      <c r="S36" s="20"/>
      <c r="W36" s="20"/>
    </row>
    <row r="37" spans="10:24" x14ac:dyDescent="0.25">
      <c r="J37" s="20"/>
    </row>
    <row r="38" spans="10:24" x14ac:dyDescent="0.25">
      <c r="J38" s="20"/>
      <c r="K38" s="20"/>
    </row>
    <row r="39" spans="10:24" x14ac:dyDescent="0.25">
      <c r="J39" s="20"/>
      <c r="K39" s="20"/>
    </row>
    <row r="40" spans="10:24" x14ac:dyDescent="0.25">
      <c r="J40" s="20"/>
      <c r="K40" s="20"/>
    </row>
    <row r="41" spans="10:24" x14ac:dyDescent="0.25">
      <c r="J41" s="20"/>
      <c r="K41" s="20"/>
    </row>
    <row r="42" spans="10:24" x14ac:dyDescent="0.25">
      <c r="J42" s="20"/>
      <c r="K42" s="20"/>
    </row>
    <row r="43" spans="10:24" x14ac:dyDescent="0.25">
      <c r="J43" s="20"/>
      <c r="K43" s="20"/>
    </row>
    <row r="44" spans="10:24" x14ac:dyDescent="0.25">
      <c r="J44" s="20"/>
      <c r="K44" s="20"/>
    </row>
    <row r="45" spans="10:24" x14ac:dyDescent="0.25">
      <c r="J45" s="20"/>
      <c r="K45" s="20"/>
    </row>
    <row r="46" spans="10:24" x14ac:dyDescent="0.25">
      <c r="J46" s="20"/>
      <c r="K46" s="20"/>
    </row>
    <row r="47" spans="10:24" x14ac:dyDescent="0.25">
      <c r="J47" s="20"/>
      <c r="K47" s="20"/>
    </row>
    <row r="48" spans="10:24" x14ac:dyDescent="0.25">
      <c r="J48" s="20"/>
      <c r="K48" s="20"/>
    </row>
    <row r="49" spans="10:11" x14ac:dyDescent="0.25">
      <c r="J49" s="20"/>
      <c r="K49" s="20"/>
    </row>
    <row r="50" spans="10:11" x14ac:dyDescent="0.25">
      <c r="J50" s="20"/>
      <c r="K50" s="20"/>
    </row>
    <row r="51" spans="10:11" x14ac:dyDescent="0.25">
      <c r="J51" s="20"/>
      <c r="K51" s="20"/>
    </row>
    <row r="52" spans="10:11" x14ac:dyDescent="0.25">
      <c r="J52" s="20"/>
      <c r="K52" s="20"/>
    </row>
    <row r="53" spans="10:11" x14ac:dyDescent="0.25">
      <c r="J53" s="20"/>
      <c r="K53" s="20"/>
    </row>
    <row r="54" spans="10:11" x14ac:dyDescent="0.25">
      <c r="J54" s="20"/>
      <c r="K54" s="20"/>
    </row>
    <row r="55" spans="10:11" x14ac:dyDescent="0.25">
      <c r="J55" s="20"/>
      <c r="K55" s="20"/>
    </row>
    <row r="56" spans="10:11" x14ac:dyDescent="0.25">
      <c r="J56" s="20"/>
      <c r="K56" s="20"/>
    </row>
    <row r="57" spans="10:11" x14ac:dyDescent="0.25">
      <c r="J57" s="20"/>
      <c r="K57" s="20"/>
    </row>
    <row r="58" spans="10:11" x14ac:dyDescent="0.25">
      <c r="J58" s="20"/>
      <c r="K58" s="20"/>
    </row>
    <row r="59" spans="10:11" x14ac:dyDescent="0.25">
      <c r="J59" s="20"/>
      <c r="K59" s="20"/>
    </row>
    <row r="60" spans="10:11" x14ac:dyDescent="0.25">
      <c r="J60" s="20"/>
      <c r="K60" s="20"/>
    </row>
    <row r="61" spans="10:11" x14ac:dyDescent="0.25">
      <c r="J61" s="20"/>
      <c r="K61" s="20"/>
    </row>
    <row r="62" spans="10:11" x14ac:dyDescent="0.25">
      <c r="J62" s="20"/>
      <c r="K62" s="20"/>
    </row>
    <row r="63" spans="10:11" x14ac:dyDescent="0.25">
      <c r="J63" s="20"/>
      <c r="K63" s="20"/>
    </row>
    <row r="64" spans="10:11" x14ac:dyDescent="0.25">
      <c r="J64" s="20"/>
      <c r="K64" s="20"/>
    </row>
    <row r="65" spans="10:11" x14ac:dyDescent="0.25">
      <c r="J65" s="20"/>
      <c r="K65" s="20"/>
    </row>
    <row r="66" spans="10:11" x14ac:dyDescent="0.25">
      <c r="J66" s="20"/>
      <c r="K66" s="20"/>
    </row>
    <row r="67" spans="10:11" x14ac:dyDescent="0.25">
      <c r="J67" s="20"/>
      <c r="K67" s="20"/>
    </row>
    <row r="68" spans="10:11" x14ac:dyDescent="0.25">
      <c r="J68" s="20"/>
      <c r="K68" s="20"/>
    </row>
    <row r="69" spans="10:11" x14ac:dyDescent="0.25">
      <c r="J69" s="20"/>
      <c r="K69" s="20"/>
    </row>
    <row r="70" spans="10:11" x14ac:dyDescent="0.25">
      <c r="J70" s="20"/>
      <c r="K70" s="20"/>
    </row>
    <row r="71" spans="10:11" x14ac:dyDescent="0.25">
      <c r="J71" s="20"/>
      <c r="K71" s="20"/>
    </row>
    <row r="72" spans="10:11" x14ac:dyDescent="0.25">
      <c r="J72" s="20"/>
      <c r="K72" s="20"/>
    </row>
    <row r="73" spans="10:11" x14ac:dyDescent="0.25">
      <c r="J73" s="20"/>
      <c r="K73" s="20"/>
    </row>
    <row r="74" spans="10:11" x14ac:dyDescent="0.25">
      <c r="J74" s="20"/>
      <c r="K74" s="20"/>
    </row>
    <row r="75" spans="10:11" x14ac:dyDescent="0.25">
      <c r="J75" s="20"/>
      <c r="K75" s="20"/>
    </row>
    <row r="76" spans="10:11" x14ac:dyDescent="0.25">
      <c r="J76" s="20"/>
      <c r="K76" s="20"/>
    </row>
    <row r="77" spans="10:11" x14ac:dyDescent="0.25">
      <c r="J77" s="20"/>
      <c r="K77" s="20"/>
    </row>
    <row r="78" spans="10:11" x14ac:dyDescent="0.25">
      <c r="J78" s="20"/>
      <c r="K78" s="20"/>
    </row>
    <row r="79" spans="10:11" x14ac:dyDescent="0.25">
      <c r="J79" s="20"/>
      <c r="K79" s="20"/>
    </row>
    <row r="80" spans="10:11" x14ac:dyDescent="0.25">
      <c r="J80" s="20"/>
      <c r="K80" s="20"/>
    </row>
    <row r="81" spans="10:11" x14ac:dyDescent="0.25">
      <c r="J81" s="20"/>
      <c r="K81" s="20"/>
    </row>
    <row r="82" spans="10:11" x14ac:dyDescent="0.25">
      <c r="J82" s="20"/>
      <c r="K82" s="20"/>
    </row>
    <row r="83" spans="10:11" x14ac:dyDescent="0.25">
      <c r="J83" s="20"/>
      <c r="K83" s="20"/>
    </row>
    <row r="84" spans="10:11" x14ac:dyDescent="0.25">
      <c r="J84" s="20"/>
      <c r="K84" s="20"/>
    </row>
    <row r="85" spans="10:11" x14ac:dyDescent="0.25">
      <c r="J85" s="20"/>
      <c r="K85" s="20"/>
    </row>
    <row r="86" spans="10:11" x14ac:dyDescent="0.25">
      <c r="J86" s="20"/>
      <c r="K86" s="20"/>
    </row>
    <row r="87" spans="10:11" x14ac:dyDescent="0.25">
      <c r="J87" s="20"/>
      <c r="K87" s="20"/>
    </row>
    <row r="88" spans="10:11" x14ac:dyDescent="0.25">
      <c r="J88" s="20"/>
      <c r="K88" s="20"/>
    </row>
    <row r="89" spans="10:11" x14ac:dyDescent="0.25">
      <c r="J89" s="20"/>
      <c r="K89" s="20"/>
    </row>
    <row r="90" spans="10:11" x14ac:dyDescent="0.25">
      <c r="J90" s="20"/>
      <c r="K90" s="20"/>
    </row>
    <row r="91" spans="10:11" x14ac:dyDescent="0.25">
      <c r="J91" s="20"/>
      <c r="K91" s="20"/>
    </row>
    <row r="92" spans="10:11" x14ac:dyDescent="0.25">
      <c r="J92" s="20"/>
      <c r="K92" s="20"/>
    </row>
    <row r="93" spans="10:11" x14ac:dyDescent="0.25">
      <c r="J93" s="20"/>
      <c r="K93" s="2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11</vt:i4>
      </vt:variant>
    </vt:vector>
  </HeadingPairs>
  <TitlesOfParts>
    <vt:vector size="20" baseType="lpstr">
      <vt:lpstr>CFF</vt:lpstr>
      <vt:lpstr>COG</vt:lpstr>
      <vt:lpstr>CA</vt:lpstr>
      <vt:lpstr>CFG</vt:lpstr>
      <vt:lpstr>CP</vt:lpstr>
      <vt:lpstr>Resumen Ingresos</vt:lpstr>
      <vt:lpstr>Resumen de Egresos</vt:lpstr>
      <vt:lpstr>Nómina</vt:lpstr>
      <vt:lpstr>Hoja1 (2)</vt:lpstr>
      <vt:lpstr>CA!Área_de_impresión</vt:lpstr>
      <vt:lpstr>CFG!Área_de_impresión</vt:lpstr>
      <vt:lpstr>COG!Área_de_impresión</vt:lpstr>
      <vt:lpstr>CP!Área_de_impresión</vt:lpstr>
      <vt:lpstr>Nómina!Área_de_impresión</vt:lpstr>
      <vt:lpstr>'Resumen Ingresos'!Área_de_impresión</vt:lpstr>
      <vt:lpstr>CA!Títulos_a_imprimir</vt:lpstr>
      <vt:lpstr>CFG!Títulos_a_imprimir</vt:lpstr>
      <vt:lpstr>COG!Títulos_a_imprimir</vt:lpstr>
      <vt:lpstr>Nómina!Títulos_a_imprimir</vt:lpstr>
      <vt:lpstr>'Resumen Ingresos'!Títulos_a_imprimir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Teso509</dc:creator>
  <cp:lastModifiedBy>Tes-memo</cp:lastModifiedBy>
  <cp:lastPrinted>2025-03-06T15:41:52Z</cp:lastPrinted>
  <dcterms:created xsi:type="dcterms:W3CDTF">2024-11-21T20:21:40Z</dcterms:created>
  <dcterms:modified xsi:type="dcterms:W3CDTF">2025-03-06T18:12:31Z</dcterms:modified>
</cp:coreProperties>
</file>